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320" windowHeight="11640"/>
  </bookViews>
  <sheets>
    <sheet name="Приложение № 19" sheetId="1" r:id="rId1"/>
  </sheets>
  <definedNames>
    <definedName name="_xlnm.Print_Titles" localSheetId="0">'Приложение № 19'!$A:$B,'Приложение № 19'!$11:$11</definedName>
  </definedNames>
  <calcPr calcId="145621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1" l="1"/>
  <c r="C12" i="1"/>
  <c r="C52" i="1" l="1"/>
  <c r="C48" i="1"/>
  <c r="C38" i="1"/>
  <c r="C37" i="1" s="1"/>
  <c r="C36" i="1"/>
  <c r="C25" i="1"/>
  <c r="C23" i="1"/>
  <c r="C22" i="1" s="1"/>
  <c r="C19" i="1"/>
  <c r="C34" i="1" s="1"/>
  <c r="C35" i="1" l="1"/>
  <c r="C21" i="1"/>
  <c r="C20" i="1" s="1"/>
  <c r="C30" i="1" s="1"/>
  <c r="C54" i="1" l="1"/>
  <c r="C32" i="1"/>
  <c r="C31" i="1" s="1"/>
  <c r="C18" i="1"/>
  <c r="C29" i="1" s="1"/>
  <c r="C33" i="1" l="1"/>
  <c r="C53" i="1"/>
</calcChain>
</file>

<file path=xl/sharedStrings.xml><?xml version="1.0" encoding="utf-8"?>
<sst xmlns="http://schemas.openxmlformats.org/spreadsheetml/2006/main" count="98" uniqueCount="92">
  <si>
    <t>Наименование показателя</t>
  </si>
  <si>
    <t>3.</t>
  </si>
  <si>
    <t>4.</t>
  </si>
  <si>
    <t>налог на содержание жилищного фонда, объектов социально-культурной сферы и иные цели</t>
  </si>
  <si>
    <t>1.</t>
  </si>
  <si>
    <t>1.1.</t>
  </si>
  <si>
    <t>1.1.1.</t>
  </si>
  <si>
    <t>1.1.2.</t>
  </si>
  <si>
    <t>1.1.3.</t>
  </si>
  <si>
    <t>1.2.</t>
  </si>
  <si>
    <t>3.1.</t>
  </si>
  <si>
    <t>№ п/п</t>
  </si>
  <si>
    <t>2.</t>
  </si>
  <si>
    <t>3.2.</t>
  </si>
  <si>
    <t>3.2.1.</t>
  </si>
  <si>
    <t>3.2.1.1.</t>
  </si>
  <si>
    <t>3.2.2.</t>
  </si>
  <si>
    <t>3.2.2.1.</t>
  </si>
  <si>
    <t>3.2.2.2.</t>
  </si>
  <si>
    <t>5.</t>
  </si>
  <si>
    <t>7.</t>
  </si>
  <si>
    <t>6.</t>
  </si>
  <si>
    <t>6.1.</t>
  </si>
  <si>
    <t>7.1.</t>
  </si>
  <si>
    <t>7.2.</t>
  </si>
  <si>
    <t>7.3.</t>
  </si>
  <si>
    <t>7.2.1.</t>
  </si>
  <si>
    <t>2.1.</t>
  </si>
  <si>
    <t>имеющие целевое назначение</t>
  </si>
  <si>
    <t>не имеющие целевого назначения</t>
  </si>
  <si>
    <t>Предельные расходы, из них:</t>
  </si>
  <si>
    <t>за счет доходов, имеющих целевое назначение</t>
  </si>
  <si>
    <t>Предельный дефицит</t>
  </si>
  <si>
    <t>на установку, ремонт и компенсацию за установку памятников</t>
  </si>
  <si>
    <t>Дефицит</t>
  </si>
  <si>
    <t>Доходы</t>
  </si>
  <si>
    <t>от оказания платных услуг и иной приносящей доход деятельности</t>
  </si>
  <si>
    <t>за счет доходов, не имеющих целевого назначения</t>
  </si>
  <si>
    <t>Источники покрытия предельного дефицита, из них:</t>
  </si>
  <si>
    <t>6.2.</t>
  </si>
  <si>
    <t>поступления в доходы территориального экологического фонда</t>
  </si>
  <si>
    <t>по прочим направлениям, из них:</t>
  </si>
  <si>
    <t>на оплату коммунальных услуг</t>
  </si>
  <si>
    <t>Субсидии из республиканского бюджета:</t>
  </si>
  <si>
    <t>за счет Фонда развития и стимулирования территорий городов и районов</t>
  </si>
  <si>
    <t>за счет Дорожного фонда (на развитие дорожной отрасли)</t>
  </si>
  <si>
    <t>по социально защищенным направлениям, из них:</t>
  </si>
  <si>
    <t>на содержание Центрального парка "Екатерининский"</t>
  </si>
  <si>
    <t>3.2.2.3</t>
  </si>
  <si>
    <t>6.1.1</t>
  </si>
  <si>
    <t>дотации (трансферты) из республиканского бюджета, из них:</t>
  </si>
  <si>
    <t>на оплату текущих трансфертов предприятию электротранспорта</t>
  </si>
  <si>
    <t>задолженность за потребляемые коммунальные услуги</t>
  </si>
  <si>
    <t>на оплату коммунальных услуг, возмещение льгот по коммунальным услугам и услугам жилищного фонда (полная расчетная потребность, исходя из планируемого объема потребления соответствующих коммунальных услуг, возмещения соответствующих льгот)</t>
  </si>
  <si>
    <t>Расходы (план финансирования)</t>
  </si>
  <si>
    <t>на возмещение льгот по коммунальным услугам и услугам жилищного фонда, подлежащим финансированию</t>
  </si>
  <si>
    <t>на цели осуществления городом Тирасполем функций столицы, из них:</t>
  </si>
  <si>
    <t>6.3.</t>
  </si>
  <si>
    <t>ОСТАТКИ по состоянию на 1 января 2021 года всего, в том числе:</t>
  </si>
  <si>
    <t>6.3.1.</t>
  </si>
  <si>
    <t xml:space="preserve"> не имеющие целевого назначения  (очищенные)</t>
  </si>
  <si>
    <t>6.3.2.</t>
  </si>
  <si>
    <t>1.2.1</t>
  </si>
  <si>
    <t xml:space="preserve"> целевые сборы и платежи всего, в том числе:</t>
  </si>
  <si>
    <t>1.2.1.1</t>
  </si>
  <si>
    <t>целевой сбор на благоустройство территории сел (поселков)</t>
  </si>
  <si>
    <t>1.2.1.2</t>
  </si>
  <si>
    <t>целевой сбор на содержание и развитие социальной сферы и инфраструктуры сел (поселков)</t>
  </si>
  <si>
    <t>1.2.1.3</t>
  </si>
  <si>
    <t>1.2.1.4</t>
  </si>
  <si>
    <t>1.2.1.5</t>
  </si>
  <si>
    <t>средства  от приватизации</t>
  </si>
  <si>
    <t>средства, направляемые на кредитование молодых семей на приобретение строительных материалов для строительства жилья (и проценты)</t>
  </si>
  <si>
    <t>1.2.2.</t>
  </si>
  <si>
    <t xml:space="preserve"> на специальных бюджетных счетах</t>
  </si>
  <si>
    <t>1.2.3.</t>
  </si>
  <si>
    <t>территориального экологического фонда</t>
  </si>
  <si>
    <t>1.2.4.</t>
  </si>
  <si>
    <t>ремонтные работы дорог от пер. Западный до ул. Правды</t>
  </si>
  <si>
    <t>средства из РБ  на развитие дорожной отрасли, из них</t>
  </si>
  <si>
    <t>2021 год</t>
  </si>
  <si>
    <t>Приложение № 1</t>
  </si>
  <si>
    <t xml:space="preserve">к Решению Тираспольского городского </t>
  </si>
  <si>
    <t xml:space="preserve">Совета народных депутатов </t>
  </si>
  <si>
    <t xml:space="preserve">№ 18 от11 февраля 2021 г.  </t>
  </si>
  <si>
    <t>Основные характеристики доходной и расходной частей местного бюджета города Тирасполь, источники покрытия дефицита местного бюджета, объемы субсидий из республиканского бюджета на 2021 год</t>
  </si>
  <si>
    <t>1.2.4.1</t>
  </si>
  <si>
    <t>8.</t>
  </si>
  <si>
    <t>Предельные расходы с учетом субсидий из республиканского бюджета:</t>
  </si>
  <si>
    <t>9.</t>
  </si>
  <si>
    <t>Расходы (план) финансирования с учетом субсидий из республиканского бюджета:</t>
  </si>
  <si>
    <t xml:space="preserve">№ 2 от 29 июля 2021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</si>
</sst>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7">
    <xf numFmtId="0" fontId="0" fillId="0" borderId="0" xfId="0"/>
    <xf numFmtId="3" fontId="6" fillId="0" borderId="0" xfId="0" applyNumberFormat="1" applyFont="1"/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0" borderId="2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7" fillId="0" borderId="1" xfId="0" applyNumberFormat="1" applyFont="1" applyBorder="1" applyAlignment="1">
      <alignment vertical="center" wrapText="1"/>
    </xf>
    <xf numFmtId="3" fontId="7" fillId="2" borderId="1" xfId="1" applyNumberFormat="1" applyFont="1" applyFill="1" applyBorder="1" applyAlignment="1">
      <alignment vertical="center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3" applyNumberFormat="1" applyFont="1" applyBorder="1" applyAlignment="1">
      <alignment vertical="center" wrapText="1"/>
    </xf>
    <xf numFmtId="3" fontId="5" fillId="0" borderId="1" xfId="3" applyNumberFormat="1" applyFont="1" applyBorder="1" applyAlignment="1">
      <alignment horizontal="left" vertical="center" wrapText="1"/>
    </xf>
    <xf numFmtId="3" fontId="5" fillId="0" borderId="1" xfId="4" applyNumberFormat="1" applyFont="1" applyBorder="1" applyAlignment="1">
      <alignment vertical="center" wrapText="1"/>
    </xf>
    <xf numFmtId="3" fontId="6" fillId="0" borderId="0" xfId="0" applyNumberFormat="1" applyFont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Alignment="1"/>
    <xf numFmtId="3" fontId="7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</cellXfs>
  <cellStyles count="6">
    <cellStyle name="Обычный" xfId="0" builtinId="0"/>
    <cellStyle name="Финансовый 2" xfId="1"/>
    <cellStyle name="Финансовый 2 2" xfId="4"/>
    <cellStyle name="Финансовый 3" xfId="2"/>
    <cellStyle name="Финансовый 3 2" xfId="5"/>
    <cellStyle name="Финансов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zoomScaleSheetLayoutView="75" workbookViewId="0">
      <pane ySplit="8685" topLeftCell="A26"/>
      <selection activeCell="K15" sqref="K15"/>
      <selection pane="bottomLeft" activeCell="A8" sqref="A8"/>
    </sheetView>
  </sheetViews>
  <sheetFormatPr defaultColWidth="9.140625" defaultRowHeight="15.75" x14ac:dyDescent="0.25"/>
  <cols>
    <col min="1" max="1" width="10.5703125" style="22" customWidth="1"/>
    <col min="2" max="2" width="54.7109375" style="4" customWidth="1"/>
    <col min="3" max="3" width="13.5703125" style="6" customWidth="1"/>
    <col min="4" max="16384" width="9.140625" style="6"/>
  </cols>
  <sheetData>
    <row r="1" spans="1:5" s="1" customFormat="1" x14ac:dyDescent="0.25">
      <c r="A1" s="36" t="s">
        <v>81</v>
      </c>
      <c r="B1" s="36"/>
      <c r="C1" s="36"/>
      <c r="D1" s="23"/>
    </row>
    <row r="2" spans="1:5" s="1" customFormat="1" x14ac:dyDescent="0.25">
      <c r="A2" s="35" t="s">
        <v>82</v>
      </c>
      <c r="B2" s="35"/>
      <c r="C2" s="35"/>
      <c r="D2" s="24"/>
    </row>
    <row r="3" spans="1:5" s="1" customFormat="1" x14ac:dyDescent="0.25">
      <c r="A3" s="35" t="s">
        <v>83</v>
      </c>
      <c r="B3" s="35"/>
      <c r="C3" s="35"/>
      <c r="D3" s="24"/>
    </row>
    <row r="4" spans="1:5" s="1" customFormat="1" x14ac:dyDescent="0.25">
      <c r="A4" s="35" t="s">
        <v>91</v>
      </c>
      <c r="B4" s="35"/>
      <c r="C4" s="35"/>
      <c r="D4" s="24"/>
    </row>
    <row r="5" spans="1:5" s="1" customFormat="1" x14ac:dyDescent="0.25">
      <c r="A5" s="36" t="s">
        <v>81</v>
      </c>
      <c r="B5" s="36"/>
      <c r="C5" s="36"/>
      <c r="D5" s="23"/>
    </row>
    <row r="6" spans="1:5" s="1" customFormat="1" x14ac:dyDescent="0.25">
      <c r="A6" s="35" t="s">
        <v>82</v>
      </c>
      <c r="B6" s="35"/>
      <c r="C6" s="35"/>
      <c r="D6" s="24"/>
    </row>
    <row r="7" spans="1:5" s="1" customFormat="1" x14ac:dyDescent="0.25">
      <c r="A7" s="35" t="s">
        <v>83</v>
      </c>
      <c r="B7" s="35"/>
      <c r="C7" s="35"/>
      <c r="D7" s="24"/>
    </row>
    <row r="8" spans="1:5" s="1" customFormat="1" x14ac:dyDescent="0.25">
      <c r="A8" s="35" t="s">
        <v>84</v>
      </c>
      <c r="B8" s="35"/>
      <c r="C8" s="35"/>
      <c r="D8" s="24"/>
    </row>
    <row r="9" spans="1:5" s="1" customFormat="1" ht="64.900000000000006" customHeight="1" x14ac:dyDescent="0.25">
      <c r="A9" s="34" t="s">
        <v>85</v>
      </c>
      <c r="B9" s="34"/>
      <c r="C9" s="34"/>
      <c r="D9" s="2"/>
      <c r="E9" s="2"/>
    </row>
    <row r="10" spans="1:5" x14ac:dyDescent="0.25">
      <c r="A10" s="3"/>
      <c r="C10" s="5"/>
    </row>
    <row r="11" spans="1:5" s="10" customFormat="1" x14ac:dyDescent="0.25">
      <c r="A11" s="7" t="s">
        <v>11</v>
      </c>
      <c r="B11" s="8" t="s">
        <v>0</v>
      </c>
      <c r="C11" s="9" t="s">
        <v>80</v>
      </c>
    </row>
    <row r="12" spans="1:5" s="10" customFormat="1" x14ac:dyDescent="0.25">
      <c r="A12" s="7" t="s">
        <v>4</v>
      </c>
      <c r="B12" s="11" t="s">
        <v>35</v>
      </c>
      <c r="C12" s="12">
        <f>SUM(C13+C17)</f>
        <v>323548929</v>
      </c>
    </row>
    <row r="13" spans="1:5" s="10" customFormat="1" x14ac:dyDescent="0.25">
      <c r="A13" s="7" t="s">
        <v>5</v>
      </c>
      <c r="B13" s="11" t="s">
        <v>28</v>
      </c>
      <c r="C13" s="28">
        <v>45346556</v>
      </c>
    </row>
    <row r="14" spans="1:5" s="10" customFormat="1" ht="31.5" x14ac:dyDescent="0.25">
      <c r="A14" s="13" t="s">
        <v>6</v>
      </c>
      <c r="B14" s="14" t="s">
        <v>3</v>
      </c>
      <c r="C14" s="29">
        <v>14051504</v>
      </c>
    </row>
    <row r="15" spans="1:5" s="10" customFormat="1" ht="31.5" x14ac:dyDescent="0.25">
      <c r="A15" s="13" t="s">
        <v>7</v>
      </c>
      <c r="B15" s="14" t="s">
        <v>40</v>
      </c>
      <c r="C15" s="29">
        <v>4662929</v>
      </c>
    </row>
    <row r="16" spans="1:5" s="10" customFormat="1" ht="31.5" x14ac:dyDescent="0.25">
      <c r="A16" s="13" t="s">
        <v>8</v>
      </c>
      <c r="B16" s="14" t="s">
        <v>36</v>
      </c>
      <c r="C16" s="29">
        <v>25352403</v>
      </c>
    </row>
    <row r="17" spans="1:3" s="10" customFormat="1" x14ac:dyDescent="0.25">
      <c r="A17" s="7" t="s">
        <v>9</v>
      </c>
      <c r="B17" s="11" t="s">
        <v>29</v>
      </c>
      <c r="C17" s="28">
        <f>268760090+5176019+2809881+1785791-329408</f>
        <v>278202373</v>
      </c>
    </row>
    <row r="18" spans="1:3" s="15" customFormat="1" x14ac:dyDescent="0.25">
      <c r="A18" s="7" t="s">
        <v>12</v>
      </c>
      <c r="B18" s="11" t="s">
        <v>30</v>
      </c>
      <c r="C18" s="28">
        <f>SUM(C20+C34)</f>
        <v>354438291</v>
      </c>
    </row>
    <row r="19" spans="1:3" s="15" customFormat="1" ht="94.5" x14ac:dyDescent="0.25">
      <c r="A19" s="13" t="s">
        <v>27</v>
      </c>
      <c r="B19" s="14" t="s">
        <v>53</v>
      </c>
      <c r="C19" s="29">
        <f>19720462-822818-307651</f>
        <v>18589993</v>
      </c>
    </row>
    <row r="20" spans="1:3" s="15" customFormat="1" x14ac:dyDescent="0.25">
      <c r="A20" s="7" t="s">
        <v>1</v>
      </c>
      <c r="B20" s="11" t="s">
        <v>54</v>
      </c>
      <c r="C20" s="28">
        <f>SUM(C21:C22)</f>
        <v>342452333</v>
      </c>
    </row>
    <row r="21" spans="1:3" s="10" customFormat="1" x14ac:dyDescent="0.25">
      <c r="A21" s="7" t="s">
        <v>10</v>
      </c>
      <c r="B21" s="11" t="s">
        <v>31</v>
      </c>
      <c r="C21" s="28">
        <f>C13+C37</f>
        <v>48790384</v>
      </c>
    </row>
    <row r="22" spans="1:3" s="15" customFormat="1" ht="31.5" x14ac:dyDescent="0.25">
      <c r="A22" s="7" t="s">
        <v>13</v>
      </c>
      <c r="B22" s="11" t="s">
        <v>37</v>
      </c>
      <c r="C22" s="28">
        <f>SUM(C23+C25)</f>
        <v>293661949</v>
      </c>
    </row>
    <row r="23" spans="1:3" s="15" customFormat="1" ht="26.25" customHeight="1" x14ac:dyDescent="0.25">
      <c r="A23" s="13" t="s">
        <v>14</v>
      </c>
      <c r="B23" s="14" t="s">
        <v>46</v>
      </c>
      <c r="C23" s="29">
        <f>242329634+11544460+1438027</f>
        <v>255312121</v>
      </c>
    </row>
    <row r="24" spans="1:3" s="15" customFormat="1" ht="47.25" x14ac:dyDescent="0.25">
      <c r="A24" s="13" t="s">
        <v>15</v>
      </c>
      <c r="B24" s="14" t="s">
        <v>55</v>
      </c>
      <c r="C24" s="29">
        <v>4652832</v>
      </c>
    </row>
    <row r="25" spans="1:3" s="10" customFormat="1" x14ac:dyDescent="0.25">
      <c r="A25" s="13" t="s">
        <v>16</v>
      </c>
      <c r="B25" s="14" t="s">
        <v>41</v>
      </c>
      <c r="C25" s="29">
        <f>38448312-98484</f>
        <v>38349828</v>
      </c>
    </row>
    <row r="26" spans="1:3" s="10" customFormat="1" ht="31.5" x14ac:dyDescent="0.25">
      <c r="A26" s="13" t="s">
        <v>17</v>
      </c>
      <c r="B26" s="14" t="s">
        <v>33</v>
      </c>
      <c r="C26" s="29">
        <v>67450</v>
      </c>
    </row>
    <row r="27" spans="1:3" s="15" customFormat="1" x14ac:dyDescent="0.25">
      <c r="A27" s="13" t="s">
        <v>18</v>
      </c>
      <c r="B27" s="14" t="s">
        <v>42</v>
      </c>
      <c r="C27" s="29">
        <v>1951203</v>
      </c>
    </row>
    <row r="28" spans="1:3" s="15" customFormat="1" ht="31.5" x14ac:dyDescent="0.25">
      <c r="A28" s="13" t="s">
        <v>48</v>
      </c>
      <c r="B28" s="14" t="s">
        <v>51</v>
      </c>
      <c r="C28" s="29">
        <v>14311588</v>
      </c>
    </row>
    <row r="29" spans="1:3" s="10" customFormat="1" x14ac:dyDescent="0.25">
      <c r="A29" s="7" t="s">
        <v>2</v>
      </c>
      <c r="B29" s="11" t="s">
        <v>32</v>
      </c>
      <c r="C29" s="28">
        <f>C18-C12</f>
        <v>30889362</v>
      </c>
    </row>
    <row r="30" spans="1:3" s="10" customFormat="1" x14ac:dyDescent="0.25">
      <c r="A30" s="7" t="s">
        <v>19</v>
      </c>
      <c r="B30" s="11" t="s">
        <v>34</v>
      </c>
      <c r="C30" s="28">
        <f>C20-C12</f>
        <v>18903404</v>
      </c>
    </row>
    <row r="31" spans="1:3" s="10" customFormat="1" ht="31.5" x14ac:dyDescent="0.25">
      <c r="A31" s="7" t="s">
        <v>21</v>
      </c>
      <c r="B31" s="11" t="s">
        <v>38</v>
      </c>
      <c r="C31" s="28">
        <f>SUM(C32+C34)+C35</f>
        <v>30889362</v>
      </c>
    </row>
    <row r="32" spans="1:3" s="15" customFormat="1" ht="31.5" x14ac:dyDescent="0.25">
      <c r="A32" s="13" t="s">
        <v>22</v>
      </c>
      <c r="B32" s="14" t="s">
        <v>50</v>
      </c>
      <c r="C32" s="29">
        <f t="shared" ref="C32" si="0">C30-C35</f>
        <v>9024962</v>
      </c>
    </row>
    <row r="33" spans="1:3" s="15" customFormat="1" ht="31.5" x14ac:dyDescent="0.25">
      <c r="A33" s="16" t="s">
        <v>49</v>
      </c>
      <c r="B33" s="14" t="s">
        <v>51</v>
      </c>
      <c r="C33" s="29">
        <f>C32</f>
        <v>9024962</v>
      </c>
    </row>
    <row r="34" spans="1:3" s="15" customFormat="1" ht="31.5" x14ac:dyDescent="0.25">
      <c r="A34" s="13" t="s">
        <v>39</v>
      </c>
      <c r="B34" s="14" t="s">
        <v>52</v>
      </c>
      <c r="C34" s="29">
        <f>C19-C24-C27</f>
        <v>11985958</v>
      </c>
    </row>
    <row r="35" spans="1:3" s="15" customFormat="1" ht="31.5" x14ac:dyDescent="0.25">
      <c r="A35" s="13" t="s">
        <v>57</v>
      </c>
      <c r="B35" s="17" t="s">
        <v>58</v>
      </c>
      <c r="C35" s="30">
        <f t="shared" ref="C35" si="1">C36+C37</f>
        <v>9878442</v>
      </c>
    </row>
    <row r="36" spans="1:3" s="10" customFormat="1" x14ac:dyDescent="0.25">
      <c r="A36" s="7" t="s">
        <v>59</v>
      </c>
      <c r="B36" s="11" t="s">
        <v>60</v>
      </c>
      <c r="C36" s="31">
        <f>3558560+2876054</f>
        <v>6434614</v>
      </c>
    </row>
    <row r="37" spans="1:3" s="15" customFormat="1" x14ac:dyDescent="0.25">
      <c r="A37" s="13" t="s">
        <v>61</v>
      </c>
      <c r="B37" s="11" t="s">
        <v>28</v>
      </c>
      <c r="C37" s="30">
        <f>C38+C44+C45+C46</f>
        <v>3443828</v>
      </c>
    </row>
    <row r="38" spans="1:3" s="15" customFormat="1" x14ac:dyDescent="0.25">
      <c r="A38" s="13" t="s">
        <v>62</v>
      </c>
      <c r="B38" s="19" t="s">
        <v>63</v>
      </c>
      <c r="C38" s="30">
        <f>SUM(C39:C43)</f>
        <v>550075</v>
      </c>
    </row>
    <row r="39" spans="1:3" s="15" customFormat="1" ht="31.5" x14ac:dyDescent="0.25">
      <c r="A39" s="13" t="s">
        <v>64</v>
      </c>
      <c r="B39" s="19" t="s">
        <v>65</v>
      </c>
      <c r="C39" s="30">
        <v>23063</v>
      </c>
    </row>
    <row r="40" spans="1:3" s="15" customFormat="1" ht="31.5" x14ac:dyDescent="0.25">
      <c r="A40" s="13" t="s">
        <v>66</v>
      </c>
      <c r="B40" s="19" t="s">
        <v>67</v>
      </c>
      <c r="C40" s="30">
        <v>21384</v>
      </c>
    </row>
    <row r="41" spans="1:3" s="15" customFormat="1" ht="31.5" x14ac:dyDescent="0.25">
      <c r="A41" s="13" t="s">
        <v>68</v>
      </c>
      <c r="B41" s="19" t="s">
        <v>3</v>
      </c>
      <c r="C41" s="30">
        <v>59934</v>
      </c>
    </row>
    <row r="42" spans="1:3" s="15" customFormat="1" x14ac:dyDescent="0.25">
      <c r="A42" s="13" t="s">
        <v>69</v>
      </c>
      <c r="B42" s="19" t="s">
        <v>71</v>
      </c>
      <c r="C42" s="30">
        <v>386426</v>
      </c>
    </row>
    <row r="43" spans="1:3" s="15" customFormat="1" ht="47.25" x14ac:dyDescent="0.25">
      <c r="A43" s="13" t="s">
        <v>70</v>
      </c>
      <c r="B43" s="19" t="s">
        <v>72</v>
      </c>
      <c r="C43" s="30">
        <v>59268</v>
      </c>
    </row>
    <row r="44" spans="1:3" s="15" customFormat="1" x14ac:dyDescent="0.25">
      <c r="A44" s="13" t="s">
        <v>73</v>
      </c>
      <c r="B44" s="19" t="s">
        <v>74</v>
      </c>
      <c r="C44" s="30">
        <v>1871711</v>
      </c>
    </row>
    <row r="45" spans="1:3" s="15" customFormat="1" x14ac:dyDescent="0.25">
      <c r="A45" s="13" t="s">
        <v>75</v>
      </c>
      <c r="B45" s="19" t="s">
        <v>76</v>
      </c>
      <c r="C45" s="30">
        <v>676041</v>
      </c>
    </row>
    <row r="46" spans="1:3" s="15" customFormat="1" ht="31.5" x14ac:dyDescent="0.25">
      <c r="A46" s="13" t="s">
        <v>77</v>
      </c>
      <c r="B46" s="20" t="s">
        <v>79</v>
      </c>
      <c r="C46" s="30">
        <v>346001</v>
      </c>
    </row>
    <row r="47" spans="1:3" s="15" customFormat="1" ht="31.5" x14ac:dyDescent="0.25">
      <c r="A47" s="13" t="s">
        <v>86</v>
      </c>
      <c r="B47" s="21" t="s">
        <v>78</v>
      </c>
      <c r="C47" s="30">
        <v>346001</v>
      </c>
    </row>
    <row r="48" spans="1:3" s="10" customFormat="1" x14ac:dyDescent="0.25">
      <c r="A48" s="7" t="s">
        <v>20</v>
      </c>
      <c r="B48" s="11" t="s">
        <v>43</v>
      </c>
      <c r="C48" s="28">
        <f>SUM(C49+C50+C52)</f>
        <v>31362757</v>
      </c>
    </row>
    <row r="49" spans="1:5" s="1" customFormat="1" ht="31.5" x14ac:dyDescent="0.25">
      <c r="A49" s="13" t="s">
        <v>23</v>
      </c>
      <c r="B49" s="14" t="s">
        <v>44</v>
      </c>
      <c r="C49" s="29">
        <v>1345528</v>
      </c>
    </row>
    <row r="50" spans="1:5" s="1" customFormat="1" ht="31.5" x14ac:dyDescent="0.25">
      <c r="A50" s="13" t="s">
        <v>24</v>
      </c>
      <c r="B50" s="14" t="s">
        <v>56</v>
      </c>
      <c r="C50" s="29">
        <v>3999587</v>
      </c>
    </row>
    <row r="51" spans="1:5" s="1" customFormat="1" ht="31.5" x14ac:dyDescent="0.25">
      <c r="A51" s="13" t="s">
        <v>26</v>
      </c>
      <c r="B51" s="14" t="s">
        <v>47</v>
      </c>
      <c r="C51" s="29">
        <v>3500000</v>
      </c>
    </row>
    <row r="52" spans="1:5" s="1" customFormat="1" ht="32.25" thickBot="1" x14ac:dyDescent="0.3">
      <c r="A52" s="18" t="s">
        <v>25</v>
      </c>
      <c r="B52" s="14" t="s">
        <v>45</v>
      </c>
      <c r="C52" s="32">
        <f>25797040+220602</f>
        <v>26017642</v>
      </c>
    </row>
    <row r="53" spans="1:5" s="26" customFormat="1" ht="32.25" thickBot="1" x14ac:dyDescent="0.3">
      <c r="A53" s="25" t="s">
        <v>87</v>
      </c>
      <c r="B53" s="11" t="s">
        <v>88</v>
      </c>
      <c r="C53" s="33">
        <f>C18+C49+C50+C52</f>
        <v>385801048</v>
      </c>
      <c r="D53" s="27"/>
      <c r="E53" s="27"/>
    </row>
    <row r="54" spans="1:5" s="26" customFormat="1" ht="32.25" thickBot="1" x14ac:dyDescent="0.3">
      <c r="A54" s="25" t="s">
        <v>89</v>
      </c>
      <c r="B54" s="11" t="s">
        <v>90</v>
      </c>
      <c r="C54" s="33">
        <f>C20+C49+C50+C52</f>
        <v>373815090</v>
      </c>
      <c r="D54" s="27"/>
      <c r="E54" s="27"/>
    </row>
  </sheetData>
  <mergeCells count="9">
    <mergeCell ref="A9:C9"/>
    <mergeCell ref="A6:C6"/>
    <mergeCell ref="A7:C7"/>
    <mergeCell ref="A8:C8"/>
    <mergeCell ref="A1:C1"/>
    <mergeCell ref="A2:C2"/>
    <mergeCell ref="A3:C3"/>
    <mergeCell ref="A4:C4"/>
    <mergeCell ref="A5:C5"/>
  </mergeCells>
  <phoneticPr fontId="1" type="noConversion"/>
  <printOptions horizontalCentered="1"/>
  <pageMargins left="0.39370078740157483" right="0.39370078740157483" top="0.78740157480314965" bottom="0.39370078740157483" header="0" footer="0"/>
  <pageSetup paperSize="9" firstPageNumber="110" fitToHeight="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19</vt:lpstr>
      <vt:lpstr>'Приложение № 19'!Заголовки_для_печати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2021-07-30T06:35:08Z</dcterms:modified>
</cp:coreProperties>
</file>