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год" sheetId="4" r:id="rId1"/>
  </sheets>
  <calcPr calcId="114210"/>
</workbook>
</file>

<file path=xl/calcChain.xml><?xml version="1.0" encoding="utf-8"?>
<calcChain xmlns="http://schemas.openxmlformats.org/spreadsheetml/2006/main">
  <c r="C45" i="4"/>
  <c r="L17"/>
  <c r="K17"/>
  <c r="J17"/>
  <c r="K42"/>
  <c r="L37"/>
  <c r="L25"/>
  <c r="J25"/>
  <c r="K23"/>
  <c r="K25"/>
  <c r="C17"/>
  <c r="C23"/>
  <c r="K15"/>
  <c r="K14"/>
  <c r="K38"/>
  <c r="K36"/>
  <c r="K35"/>
  <c r="K34"/>
  <c r="K33"/>
  <c r="K32"/>
  <c r="K31"/>
  <c r="K28"/>
  <c r="J28"/>
  <c r="J37"/>
  <c r="K27"/>
  <c r="K26"/>
  <c r="K37"/>
  <c r="K21"/>
  <c r="J21"/>
  <c r="J45"/>
  <c r="C21"/>
  <c r="L19"/>
  <c r="L45"/>
  <c r="K19"/>
  <c r="K45"/>
</calcChain>
</file>

<file path=xl/sharedStrings.xml><?xml version="1.0" encoding="utf-8"?>
<sst xmlns="http://schemas.openxmlformats.org/spreadsheetml/2006/main" count="167" uniqueCount="106">
  <si>
    <t>План на год</t>
  </si>
  <si>
    <t>Договора между заказчиком и подрядчиком</t>
  </si>
  <si>
    <t>Заказчик</t>
  </si>
  <si>
    <t>Подрядчик</t>
  </si>
  <si>
    <t>Регистрация в финансовом управлении</t>
  </si>
  <si>
    <t>Сумма договора</t>
  </si>
  <si>
    <t>Профинансировано</t>
  </si>
  <si>
    <t>Выполнение</t>
  </si>
  <si>
    <t>№</t>
  </si>
  <si>
    <t>дата</t>
  </si>
  <si>
    <t>1.</t>
  </si>
  <si>
    <t>2.</t>
  </si>
  <si>
    <t>3.</t>
  </si>
  <si>
    <t>4.</t>
  </si>
  <si>
    <t>Информация</t>
  </si>
  <si>
    <t>11.06.2020 г.</t>
  </si>
  <si>
    <t xml:space="preserve">ГА г. Тирасполь и г. Днестровск </t>
  </si>
  <si>
    <t>ИП Бондаренко А.А.</t>
  </si>
  <si>
    <t>б/р</t>
  </si>
  <si>
    <t>31.03.2020 г.</t>
  </si>
  <si>
    <t>ООО "Витан"</t>
  </si>
  <si>
    <t>17.04.2020 г.</t>
  </si>
  <si>
    <t>МУ "УГХТ"</t>
  </si>
  <si>
    <t>14.07.2020 г.</t>
  </si>
  <si>
    <t>д/с № 1 к дог. № 12 от 19.02.2020 г.</t>
  </si>
  <si>
    <t>ГУП "РЦПД"</t>
  </si>
  <si>
    <t>20.07.2020 г.</t>
  </si>
  <si>
    <t>МУП ТПСО</t>
  </si>
  <si>
    <t>31.07.2020 г.</t>
  </si>
  <si>
    <t>СЗАО "Интерднестрком"</t>
  </si>
  <si>
    <t>07.08.2020 г.</t>
  </si>
  <si>
    <t>ГУП "ЕРЭС"</t>
  </si>
  <si>
    <t>6.</t>
  </si>
  <si>
    <t>7.</t>
  </si>
  <si>
    <t>8.</t>
  </si>
  <si>
    <t>05.08.2020 г.</t>
  </si>
  <si>
    <t>ООО "Шериф"</t>
  </si>
  <si>
    <t>ООО "Медаксесс"</t>
  </si>
  <si>
    <t>ЗАО ТВКЗ "Квинт"</t>
  </si>
  <si>
    <t>9.</t>
  </si>
  <si>
    <t>ГУП "ЛекФарм"</t>
  </si>
  <si>
    <t>10.</t>
  </si>
  <si>
    <t>11.</t>
  </si>
  <si>
    <t>12.</t>
  </si>
  <si>
    <t>13.</t>
  </si>
  <si>
    <t>14.</t>
  </si>
  <si>
    <t>ООО "МедФарм"</t>
  </si>
  <si>
    <t>ЗАО "Тираэт"</t>
  </si>
  <si>
    <t>ДООО ""ПолиМир"</t>
  </si>
  <si>
    <t>ЗАО "Тиротекс"</t>
  </si>
  <si>
    <t>ОАО "Флоаре"</t>
  </si>
  <si>
    <t>15.</t>
  </si>
  <si>
    <t>СООО "Рыбницкая швейная фабрика"</t>
  </si>
  <si>
    <t>15, д/с № 1</t>
  </si>
  <si>
    <t>24.07.2020 г., 14.08.2020 г.</t>
  </si>
  <si>
    <t>07.08.2020 г., 25.08.2020 г.</t>
  </si>
  <si>
    <t>Наименование мероприятий</t>
  </si>
  <si>
    <t>Производство дополнительных трибунных секций для размещения зрительской аудитории</t>
  </si>
  <si>
    <t>Изготовление и установка на территории ГУ "Республиканская клиническая больница" памятника "Медицинским работникам - участникам Великой Отечественной, локальных войн и ликвидаторам чрезвычайных ситуаций"</t>
  </si>
  <si>
    <t>Демонтаж, монтаж ограждения и снос каменных строений по ул. 25 Октября, 34</t>
  </si>
  <si>
    <t>Демонтаж, монтаж ограждения  по ул. 25 Октября,15</t>
  </si>
  <si>
    <t>№ п/п</t>
  </si>
  <si>
    <t>5.</t>
  </si>
  <si>
    <t>16.</t>
  </si>
  <si>
    <t xml:space="preserve">Дезинсекция и деларвация </t>
  </si>
  <si>
    <t xml:space="preserve">Замена оконных блоков в организациях образования в рамках мероприятий по предотвращению распространения короновирусной инфекции </t>
  </si>
  <si>
    <t>Обеспечение электроснабжения штепсельных розеток кабинетов организаций образования для осуществления электронного обучения</t>
  </si>
  <si>
    <t>Обеспечение организаций образования средствами защиты в рамках мероприятий по предотвращению распространения короновирусной инфекции</t>
  </si>
  <si>
    <t>Закупка бактерицидных облучателей для обеззараживания помещений организаций образования</t>
  </si>
  <si>
    <t>Всего РФ Президента ПМР</t>
  </si>
  <si>
    <t>Всего РФ Правительства ПМР</t>
  </si>
  <si>
    <t>17.</t>
  </si>
  <si>
    <t>Единовременная помощь ветеранам ВОВ к 75-ой годовщине Победы</t>
  </si>
  <si>
    <t xml:space="preserve">                                               Начальник финансового управления по г. Тирасполь </t>
  </si>
  <si>
    <t>О.И. Вороненко</t>
  </si>
  <si>
    <t>18.</t>
  </si>
  <si>
    <t>Изготовление и установка остановочного павильона ул. 28 Июня, в районе домов 119, 121, 123, 125</t>
  </si>
  <si>
    <t>20431/01-40</t>
  </si>
  <si>
    <t>04.11.2020 г.</t>
  </si>
  <si>
    <t>ОАО "Молдавский металлургический завод"</t>
  </si>
  <si>
    <t>инд. предпр. Цепорей С.А.</t>
  </si>
  <si>
    <t>12.11.2020 г.</t>
  </si>
  <si>
    <t>Проект и монтаж локальной сети с подключением организаций образования к глобальной сети Интернет</t>
  </si>
  <si>
    <t xml:space="preserve">                                                                                          о финансировании договоров за счет целевых средств, выделенных из Резервного фонда Президента ПМР </t>
  </si>
  <si>
    <t>и Резервного фонда Правительства ПМР за  2020 год.</t>
  </si>
  <si>
    <t>Приобретение торговых павильонов (домиков)</t>
  </si>
  <si>
    <t>20.11.2020 г.</t>
  </si>
  <si>
    <t>инд. предпр. Бытка Д.В.</t>
  </si>
  <si>
    <t>ООО "ТПК "Металл - Альянс"</t>
  </si>
  <si>
    <t xml:space="preserve"> 17-06/399, д/с № 1</t>
  </si>
  <si>
    <t>03.08.2020 г., 17.11.2020 г.</t>
  </si>
  <si>
    <t>19.</t>
  </si>
  <si>
    <t>Обустройство парковки для автомобилей возле здания ГУ "Республиканский центр матери и ребенка"</t>
  </si>
  <si>
    <t>25.11.2020 г.</t>
  </si>
  <si>
    <t>Изготовление постамента "Люблю Приднестровье", установленного в комплексе "Бельведер-колоннада" при въезде в город Тирасполь</t>
  </si>
  <si>
    <t>87/1</t>
  </si>
  <si>
    <t>26.11.2020 г.</t>
  </si>
  <si>
    <t>МУ "Управление городского хозяйства Тирасполя"</t>
  </si>
  <si>
    <t>МУП "Тираспольское дорожное ремонтно-строительное управление"</t>
  </si>
  <si>
    <t>15.12.2020 г.</t>
  </si>
  <si>
    <t>09.12.2020 г.</t>
  </si>
  <si>
    <t>ЗАО "Фабрика сувениров "Лучафэр"</t>
  </si>
  <si>
    <t>д/с № 1 к договору № 35а от 07.05.2020 г.</t>
  </si>
  <si>
    <t>17.12.2020 г.</t>
  </si>
  <si>
    <t>МУП "ЖЭУК г. Тирасполя"</t>
  </si>
  <si>
    <t>19.12.2020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</si>
</sst>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43" fontId="3" fillId="0" borderId="11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14" fontId="3" fillId="0" borderId="11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3" fontId="3" fillId="0" borderId="8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0" fontId="7" fillId="0" borderId="0" xfId="0" applyFont="1"/>
    <xf numFmtId="3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3" fontId="10" fillId="0" borderId="10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43" fontId="8" fillId="0" borderId="0" xfId="0" applyNumberFormat="1" applyFont="1" applyBorder="1"/>
    <xf numFmtId="0" fontId="0" fillId="0" borderId="0" xfId="0" applyFont="1" applyBorder="1"/>
    <xf numFmtId="3" fontId="10" fillId="0" borderId="17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1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/>
    </xf>
    <xf numFmtId="4" fontId="7" fillId="0" borderId="0" xfId="0" applyNumberFormat="1" applyFont="1"/>
    <xf numFmtId="3" fontId="12" fillId="0" borderId="0" xfId="0" applyNumberFormat="1" applyFont="1"/>
    <xf numFmtId="3" fontId="8" fillId="0" borderId="10" xfId="0" applyNumberFormat="1" applyFont="1" applyFill="1" applyBorder="1" applyAlignment="1">
      <alignment horizontal="left" wrapText="1"/>
    </xf>
    <xf numFmtId="3" fontId="3" fillId="0" borderId="9" xfId="0" applyNumberFormat="1" applyFont="1" applyFill="1" applyBorder="1" applyAlignment="1">
      <alignment horizontal="left" vertical="center" wrapText="1"/>
    </xf>
    <xf numFmtId="3" fontId="7" fillId="0" borderId="0" xfId="0" applyNumberFormat="1" applyFont="1"/>
    <xf numFmtId="3" fontId="5" fillId="0" borderId="10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14" xfId="1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left" wrapText="1"/>
    </xf>
    <xf numFmtId="3" fontId="8" fillId="0" borderId="9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wrapText="1"/>
    </xf>
    <xf numFmtId="3" fontId="8" fillId="0" borderId="17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 wrapText="1"/>
    </xf>
    <xf numFmtId="3" fontId="6" fillId="0" borderId="23" xfId="0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9" fillId="3" borderId="10" xfId="0" applyNumberFormat="1" applyFont="1" applyFill="1" applyBorder="1" applyAlignment="1">
      <alignment horizontal="center" vertical="center"/>
    </xf>
    <xf numFmtId="43" fontId="9" fillId="3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3" fontId="2" fillId="0" borderId="31" xfId="1" applyNumberFormat="1" applyFont="1" applyBorder="1" applyAlignment="1">
      <alignment horizontal="center" vertical="center" wrapText="1"/>
    </xf>
    <xf numFmtId="43" fontId="2" fillId="0" borderId="22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left" vertical="center" wrapText="1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pane xSplit="3" ySplit="8" topLeftCell="H33" activePane="bottomRight" state="frozen"/>
      <selection pane="topRight" activeCell="D1" sqref="D1"/>
      <selection pane="bottomLeft" activeCell="A9" sqref="A9"/>
      <selection pane="bottomRight" activeCell="G26" sqref="G26:G36"/>
    </sheetView>
  </sheetViews>
  <sheetFormatPr defaultRowHeight="15"/>
  <cols>
    <col min="1" max="1" width="5.5703125" customWidth="1"/>
    <col min="2" max="2" width="34.28515625" customWidth="1"/>
    <col min="3" max="3" width="14.7109375" bestFit="1" customWidth="1"/>
    <col min="4" max="4" width="9.85546875" customWidth="1"/>
    <col min="5" max="5" width="12.5703125" customWidth="1"/>
    <col min="6" max="6" width="16.42578125" customWidth="1"/>
    <col min="7" max="7" width="20.140625" customWidth="1"/>
    <col min="8" max="8" width="12" customWidth="1"/>
    <col min="9" max="9" width="12.5703125" customWidth="1"/>
    <col min="10" max="10" width="14" customWidth="1"/>
    <col min="11" max="11" width="17.5703125" customWidth="1"/>
    <col min="12" max="12" width="21.7109375" customWidth="1"/>
    <col min="13" max="13" width="9.5703125" bestFit="1" customWidth="1"/>
  </cols>
  <sheetData>
    <row r="1" spans="1:1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6">
      <c r="A2" s="7"/>
      <c r="B2" s="7"/>
      <c r="C2" s="7"/>
      <c r="D2" s="7"/>
      <c r="E2" s="7"/>
      <c r="F2" s="7"/>
      <c r="G2" s="7" t="s">
        <v>14</v>
      </c>
      <c r="H2" s="7"/>
      <c r="I2" s="7"/>
      <c r="J2" s="7"/>
      <c r="K2" s="7"/>
      <c r="L2" s="7"/>
      <c r="M2" s="7"/>
      <c r="N2" s="7"/>
      <c r="O2" s="7"/>
    </row>
    <row r="3" spans="1:16">
      <c r="A3" s="134" t="s">
        <v>83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6" ht="15.75" thickBot="1">
      <c r="A4" s="7"/>
      <c r="B4" s="7"/>
      <c r="C4" s="7"/>
      <c r="D4" s="7"/>
      <c r="E4" s="134" t="s">
        <v>84</v>
      </c>
      <c r="F4" s="134"/>
      <c r="G4" s="134"/>
      <c r="H4" s="134"/>
      <c r="I4" s="134"/>
      <c r="J4" s="134"/>
      <c r="K4" s="134"/>
      <c r="L4" s="134"/>
      <c r="M4" s="134"/>
      <c r="N4" s="7"/>
      <c r="O4" s="7"/>
    </row>
    <row r="5" spans="1:16" ht="36.75" customHeight="1" thickBot="1">
      <c r="A5" s="135" t="s">
        <v>61</v>
      </c>
      <c r="B5" s="4" t="s">
        <v>56</v>
      </c>
      <c r="C5" s="137" t="s">
        <v>0</v>
      </c>
      <c r="D5" s="139" t="s">
        <v>1</v>
      </c>
      <c r="E5" s="133"/>
      <c r="F5" s="124" t="s">
        <v>2</v>
      </c>
      <c r="G5" s="135" t="s">
        <v>3</v>
      </c>
      <c r="H5" s="132" t="s">
        <v>4</v>
      </c>
      <c r="I5" s="133"/>
      <c r="J5" s="128" t="s">
        <v>5</v>
      </c>
      <c r="K5" s="143" t="s">
        <v>6</v>
      </c>
      <c r="L5" s="140" t="s">
        <v>7</v>
      </c>
    </row>
    <row r="6" spans="1:16" ht="15.75" thickBot="1">
      <c r="A6" s="136"/>
      <c r="B6" s="15"/>
      <c r="C6" s="138"/>
      <c r="D6" s="1" t="s">
        <v>8</v>
      </c>
      <c r="E6" s="2" t="s">
        <v>9</v>
      </c>
      <c r="F6" s="125"/>
      <c r="G6" s="142"/>
      <c r="H6" s="3" t="s">
        <v>8</v>
      </c>
      <c r="I6" s="4" t="s">
        <v>9</v>
      </c>
      <c r="J6" s="129"/>
      <c r="K6" s="144"/>
      <c r="L6" s="141"/>
    </row>
    <row r="7" spans="1:16" ht="15.75" thickBo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1:16" ht="15.75" thickBo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1"/>
    </row>
    <row r="9" spans="1:16">
      <c r="A9" s="22"/>
      <c r="B9" s="22"/>
      <c r="C9" s="23"/>
      <c r="D9" s="25"/>
      <c r="E9" s="26"/>
      <c r="F9" s="24"/>
      <c r="G9" s="24"/>
      <c r="H9" s="25"/>
      <c r="I9" s="27"/>
      <c r="J9" s="25"/>
      <c r="K9" s="23"/>
      <c r="L9" s="28"/>
    </row>
    <row r="10" spans="1:16" ht="38.25">
      <c r="A10" s="10" t="s">
        <v>10</v>
      </c>
      <c r="B10" s="16" t="s">
        <v>57</v>
      </c>
      <c r="C10" s="5">
        <v>498376</v>
      </c>
      <c r="D10" s="5">
        <v>18</v>
      </c>
      <c r="E10" s="5" t="s">
        <v>19</v>
      </c>
      <c r="F10" s="10" t="s">
        <v>16</v>
      </c>
      <c r="G10" s="11" t="s">
        <v>20</v>
      </c>
      <c r="H10" s="10">
        <v>83</v>
      </c>
      <c r="I10" s="5" t="s">
        <v>21</v>
      </c>
      <c r="J10" s="11">
        <v>498376</v>
      </c>
      <c r="K10" s="11">
        <v>498376</v>
      </c>
      <c r="L10" s="12">
        <v>498376</v>
      </c>
    </row>
    <row r="11" spans="1:16" ht="89.25">
      <c r="A11" s="10" t="s">
        <v>11</v>
      </c>
      <c r="B11" s="16" t="s">
        <v>58</v>
      </c>
      <c r="C11" s="5">
        <v>68000</v>
      </c>
      <c r="D11" s="5">
        <v>45</v>
      </c>
      <c r="E11" s="5" t="s">
        <v>15</v>
      </c>
      <c r="F11" s="10" t="s">
        <v>16</v>
      </c>
      <c r="G11" s="11" t="s">
        <v>17</v>
      </c>
      <c r="H11" s="5" t="s">
        <v>18</v>
      </c>
      <c r="I11" s="5"/>
      <c r="J11" s="11">
        <v>68000</v>
      </c>
      <c r="K11" s="11">
        <v>68000</v>
      </c>
      <c r="L11" s="12">
        <v>68000</v>
      </c>
    </row>
    <row r="12" spans="1:16" ht="63.75">
      <c r="A12" s="10" t="s">
        <v>12</v>
      </c>
      <c r="B12" s="16" t="s">
        <v>59</v>
      </c>
      <c r="C12" s="5">
        <v>15315</v>
      </c>
      <c r="D12" s="10" t="s">
        <v>102</v>
      </c>
      <c r="E12" s="5" t="s">
        <v>103</v>
      </c>
      <c r="F12" s="10" t="s">
        <v>97</v>
      </c>
      <c r="G12" s="10" t="s">
        <v>104</v>
      </c>
      <c r="H12" s="5">
        <v>92</v>
      </c>
      <c r="I12" s="5" t="s">
        <v>105</v>
      </c>
      <c r="J12" s="11">
        <v>15135</v>
      </c>
      <c r="K12" s="11">
        <v>15135</v>
      </c>
      <c r="L12" s="12">
        <v>15135</v>
      </c>
      <c r="P12" s="9"/>
    </row>
    <row r="13" spans="1:16" ht="63.75">
      <c r="A13" s="10" t="s">
        <v>13</v>
      </c>
      <c r="B13" s="16" t="s">
        <v>60</v>
      </c>
      <c r="C13" s="5">
        <v>61409</v>
      </c>
      <c r="D13" s="10" t="s">
        <v>102</v>
      </c>
      <c r="E13" s="5" t="s">
        <v>103</v>
      </c>
      <c r="F13" s="55" t="s">
        <v>97</v>
      </c>
      <c r="G13" s="10" t="s">
        <v>104</v>
      </c>
      <c r="H13" s="5">
        <v>92</v>
      </c>
      <c r="I13" s="5" t="s">
        <v>105</v>
      </c>
      <c r="J13" s="11">
        <v>61409</v>
      </c>
      <c r="K13" s="11">
        <v>61409</v>
      </c>
      <c r="L13" s="12">
        <v>61409</v>
      </c>
      <c r="M13" s="8"/>
    </row>
    <row r="14" spans="1:16" ht="25.5" customHeight="1">
      <c r="A14" s="156" t="s">
        <v>62</v>
      </c>
      <c r="B14" s="156" t="s">
        <v>85</v>
      </c>
      <c r="C14" s="152">
        <v>360000</v>
      </c>
      <c r="D14" s="10">
        <v>20</v>
      </c>
      <c r="E14" s="5" t="s">
        <v>86</v>
      </c>
      <c r="F14" s="150" t="s">
        <v>16</v>
      </c>
      <c r="G14" s="10" t="s">
        <v>87</v>
      </c>
      <c r="H14" s="5">
        <v>170</v>
      </c>
      <c r="I14" s="5" t="s">
        <v>93</v>
      </c>
      <c r="J14" s="11">
        <v>180000</v>
      </c>
      <c r="K14" s="11">
        <f>45000+135000</f>
        <v>180000</v>
      </c>
      <c r="L14" s="12">
        <v>180000</v>
      </c>
      <c r="M14" s="8"/>
    </row>
    <row r="15" spans="1:16" ht="25.5">
      <c r="A15" s="151"/>
      <c r="B15" s="151"/>
      <c r="C15" s="153"/>
      <c r="D15" s="55">
        <v>21</v>
      </c>
      <c r="E15" s="56" t="s">
        <v>86</v>
      </c>
      <c r="F15" s="151"/>
      <c r="G15" s="55" t="s">
        <v>88</v>
      </c>
      <c r="H15" s="56">
        <v>169</v>
      </c>
      <c r="I15" s="56" t="s">
        <v>93</v>
      </c>
      <c r="J15" s="13">
        <v>180000</v>
      </c>
      <c r="K15" s="13">
        <f>45000+135000</f>
        <v>180000</v>
      </c>
      <c r="L15" s="57">
        <v>180000</v>
      </c>
      <c r="M15" s="8"/>
    </row>
    <row r="16" spans="1:16" ht="51.75" thickBot="1">
      <c r="A16" s="54" t="s">
        <v>32</v>
      </c>
      <c r="B16" s="54" t="s">
        <v>94</v>
      </c>
      <c r="C16" s="67">
        <v>39698</v>
      </c>
      <c r="D16" s="52">
        <v>89</v>
      </c>
      <c r="E16" s="53" t="s">
        <v>100</v>
      </c>
      <c r="F16" s="54" t="s">
        <v>97</v>
      </c>
      <c r="G16" s="52" t="s">
        <v>101</v>
      </c>
      <c r="H16" s="53" t="s">
        <v>18</v>
      </c>
      <c r="I16" s="53"/>
      <c r="J16" s="58">
        <v>39697.89</v>
      </c>
      <c r="K16" s="58">
        <v>39697.89</v>
      </c>
      <c r="L16" s="59">
        <v>39697.89</v>
      </c>
      <c r="M16" s="8"/>
    </row>
    <row r="17" spans="1:15" ht="15.75" thickBot="1">
      <c r="A17" s="33"/>
      <c r="B17" s="33" t="s">
        <v>69</v>
      </c>
      <c r="C17" s="34">
        <f>C10+C11+C12+C13+C14+C16</f>
        <v>1042798</v>
      </c>
      <c r="D17" s="20"/>
      <c r="E17" s="20"/>
      <c r="F17" s="20"/>
      <c r="G17" s="36"/>
      <c r="H17" s="20"/>
      <c r="I17" s="20"/>
      <c r="J17" s="35">
        <f>J10+J11+J12+J14+J15+J16+J13</f>
        <v>1042617.89</v>
      </c>
      <c r="K17" s="35">
        <f>K10+K11+K12+K14+K15+K16+K13</f>
        <v>1042617.89</v>
      </c>
      <c r="L17" s="37">
        <f>L10+L11+L12+L14+L15+L16+L13</f>
        <v>1042617.89</v>
      </c>
    </row>
    <row r="18" spans="1:15" ht="15.75" thickBot="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5" ht="64.5" thickBot="1">
      <c r="A19" s="52" t="s">
        <v>10</v>
      </c>
      <c r="B19" s="64" t="s">
        <v>64</v>
      </c>
      <c r="C19" s="53">
        <v>78628</v>
      </c>
      <c r="D19" s="52" t="s">
        <v>24</v>
      </c>
      <c r="E19" s="53" t="s">
        <v>23</v>
      </c>
      <c r="F19" s="18" t="s">
        <v>22</v>
      </c>
      <c r="G19" s="52" t="s">
        <v>25</v>
      </c>
      <c r="H19" s="53">
        <v>111</v>
      </c>
      <c r="I19" s="53" t="s">
        <v>26</v>
      </c>
      <c r="J19" s="19">
        <v>78474</v>
      </c>
      <c r="K19" s="19">
        <f>60024+18450</f>
        <v>78474</v>
      </c>
      <c r="L19" s="73">
        <f>60024+18450</f>
        <v>78474</v>
      </c>
    </row>
    <row r="20" spans="1:15" ht="15.75" thickBot="1">
      <c r="A20" s="36"/>
      <c r="B20" s="74"/>
      <c r="C20" s="20"/>
      <c r="D20" s="36"/>
      <c r="E20" s="20"/>
      <c r="F20" s="20"/>
      <c r="G20" s="36"/>
      <c r="H20" s="20"/>
      <c r="I20" s="20"/>
      <c r="J20" s="21"/>
      <c r="K20" s="21"/>
      <c r="L20" s="75"/>
    </row>
    <row r="21" spans="1:15" ht="51.75" thickBot="1">
      <c r="A21" s="52" t="s">
        <v>11</v>
      </c>
      <c r="B21" s="64" t="s">
        <v>65</v>
      </c>
      <c r="C21" s="53">
        <f>400000+228650</f>
        <v>628650</v>
      </c>
      <c r="D21" s="53" t="s">
        <v>53</v>
      </c>
      <c r="E21" s="52" t="s">
        <v>54</v>
      </c>
      <c r="F21" s="52" t="s">
        <v>16</v>
      </c>
      <c r="G21" s="52" t="s">
        <v>27</v>
      </c>
      <c r="H21" s="53">
        <v>118</v>
      </c>
      <c r="I21" s="52" t="s">
        <v>55</v>
      </c>
      <c r="J21" s="19">
        <f>400000+228650</f>
        <v>628650</v>
      </c>
      <c r="K21" s="19">
        <f>100000+300000+228650</f>
        <v>628650</v>
      </c>
      <c r="L21" s="73">
        <v>628650</v>
      </c>
    </row>
    <row r="22" spans="1:15" ht="15.75" thickBot="1">
      <c r="A22" s="36"/>
      <c r="B22" s="74"/>
      <c r="C22" s="20"/>
      <c r="D22" s="20"/>
      <c r="E22" s="36"/>
      <c r="F22" s="36"/>
      <c r="G22" s="36"/>
      <c r="H22" s="20"/>
      <c r="I22" s="36"/>
      <c r="J22" s="21"/>
      <c r="K22" s="21"/>
      <c r="L22" s="75"/>
    </row>
    <row r="23" spans="1:15" ht="51">
      <c r="A23" s="52" t="s">
        <v>12</v>
      </c>
      <c r="B23" s="64" t="s">
        <v>82</v>
      </c>
      <c r="C23" s="145">
        <f>1818590-133594</f>
        <v>1684996</v>
      </c>
      <c r="D23" s="55">
        <v>33</v>
      </c>
      <c r="E23" s="56" t="s">
        <v>28</v>
      </c>
      <c r="F23" s="55" t="s">
        <v>16</v>
      </c>
      <c r="G23" s="55" t="s">
        <v>29</v>
      </c>
      <c r="H23" s="56">
        <v>119</v>
      </c>
      <c r="I23" s="56" t="s">
        <v>30</v>
      </c>
      <c r="J23" s="13">
        <v>1338453</v>
      </c>
      <c r="K23" s="13">
        <f>669227+669226</f>
        <v>1338453</v>
      </c>
      <c r="L23" s="57">
        <v>1338453</v>
      </c>
    </row>
    <row r="24" spans="1:15" ht="51.75" thickBot="1">
      <c r="A24" s="52" t="s">
        <v>13</v>
      </c>
      <c r="B24" s="64" t="s">
        <v>66</v>
      </c>
      <c r="C24" s="145"/>
      <c r="D24" s="76" t="s">
        <v>89</v>
      </c>
      <c r="E24" s="77" t="s">
        <v>90</v>
      </c>
      <c r="F24" s="32" t="s">
        <v>16</v>
      </c>
      <c r="G24" s="119" t="s">
        <v>31</v>
      </c>
      <c r="H24" s="78">
        <v>114</v>
      </c>
      <c r="I24" s="79" t="s">
        <v>30</v>
      </c>
      <c r="J24" s="79">
        <v>346543</v>
      </c>
      <c r="K24" s="78">
        <v>346543</v>
      </c>
      <c r="L24" s="80">
        <v>346543</v>
      </c>
      <c r="N24" s="9"/>
      <c r="O24" s="62"/>
    </row>
    <row r="25" spans="1:15" ht="15.75" thickBot="1">
      <c r="A25" s="36"/>
      <c r="B25" s="74"/>
      <c r="C25" s="20"/>
      <c r="D25" s="81"/>
      <c r="E25" s="82"/>
      <c r="F25" s="36"/>
      <c r="G25" s="71"/>
      <c r="H25" s="82"/>
      <c r="I25" s="83"/>
      <c r="J25" s="84">
        <f>J23+J24</f>
        <v>1684996</v>
      </c>
      <c r="K25" s="66">
        <f>K23+K24</f>
        <v>1684996</v>
      </c>
      <c r="L25" s="85">
        <f>L23+L24</f>
        <v>1684996</v>
      </c>
    </row>
    <row r="26" spans="1:15" ht="25.5">
      <c r="A26" s="110" t="s">
        <v>62</v>
      </c>
      <c r="B26" s="146" t="s">
        <v>67</v>
      </c>
      <c r="C26" s="148">
        <v>1685783</v>
      </c>
      <c r="D26" s="111">
        <v>9</v>
      </c>
      <c r="E26" s="112" t="s">
        <v>35</v>
      </c>
      <c r="F26" s="113" t="s">
        <v>16</v>
      </c>
      <c r="G26" s="120" t="s">
        <v>25</v>
      </c>
      <c r="H26" s="111">
        <v>113</v>
      </c>
      <c r="I26" s="111" t="s">
        <v>30</v>
      </c>
      <c r="J26" s="111">
        <v>183770</v>
      </c>
      <c r="K26" s="111">
        <f>45943+137827</f>
        <v>183770</v>
      </c>
      <c r="L26" s="114">
        <v>183770</v>
      </c>
    </row>
    <row r="27" spans="1:15" ht="25.5">
      <c r="A27" s="115" t="s">
        <v>32</v>
      </c>
      <c r="B27" s="147"/>
      <c r="C27" s="149"/>
      <c r="D27" s="14">
        <v>1</v>
      </c>
      <c r="E27" s="14" t="s">
        <v>35</v>
      </c>
      <c r="F27" s="10" t="s">
        <v>16</v>
      </c>
      <c r="G27" s="121" t="s">
        <v>36</v>
      </c>
      <c r="H27" s="14">
        <v>115</v>
      </c>
      <c r="I27" s="14" t="s">
        <v>30</v>
      </c>
      <c r="J27" s="14">
        <v>142205.41</v>
      </c>
      <c r="K27" s="14">
        <f>35551+106654.41</f>
        <v>142205.41</v>
      </c>
      <c r="L27" s="86">
        <v>142205.41</v>
      </c>
    </row>
    <row r="28" spans="1:15" ht="25.5">
      <c r="A28" s="115" t="s">
        <v>33</v>
      </c>
      <c r="B28" s="147"/>
      <c r="C28" s="149"/>
      <c r="D28" s="14">
        <v>8</v>
      </c>
      <c r="E28" s="14" t="s">
        <v>35</v>
      </c>
      <c r="F28" s="10" t="s">
        <v>16</v>
      </c>
      <c r="G28" s="121" t="s">
        <v>37</v>
      </c>
      <c r="H28" s="14">
        <v>116</v>
      </c>
      <c r="I28" s="14" t="s">
        <v>30</v>
      </c>
      <c r="J28" s="14">
        <f>610305-21045</f>
        <v>589260</v>
      </c>
      <c r="K28" s="14">
        <f>305153+284107</f>
        <v>589260</v>
      </c>
      <c r="L28" s="86">
        <v>589260</v>
      </c>
    </row>
    <row r="29" spans="1:15" ht="25.5">
      <c r="A29" s="115" t="s">
        <v>34</v>
      </c>
      <c r="B29" s="147"/>
      <c r="C29" s="149"/>
      <c r="D29" s="14">
        <v>5</v>
      </c>
      <c r="E29" s="14" t="s">
        <v>35</v>
      </c>
      <c r="F29" s="10" t="s">
        <v>16</v>
      </c>
      <c r="G29" s="121" t="s">
        <v>38</v>
      </c>
      <c r="H29" s="14">
        <v>117</v>
      </c>
      <c r="I29" s="14" t="s">
        <v>30</v>
      </c>
      <c r="J29" s="14">
        <v>569835</v>
      </c>
      <c r="K29" s="14">
        <v>569835</v>
      </c>
      <c r="L29" s="86">
        <v>569835</v>
      </c>
    </row>
    <row r="30" spans="1:15" ht="25.5">
      <c r="A30" s="115" t="s">
        <v>39</v>
      </c>
      <c r="B30" s="147"/>
      <c r="C30" s="149"/>
      <c r="D30" s="14">
        <v>2</v>
      </c>
      <c r="E30" s="14" t="s">
        <v>35</v>
      </c>
      <c r="F30" s="10" t="s">
        <v>16</v>
      </c>
      <c r="G30" s="121" t="s">
        <v>40</v>
      </c>
      <c r="H30" s="14" t="s">
        <v>18</v>
      </c>
      <c r="I30" s="14"/>
      <c r="J30" s="14">
        <v>14062.4</v>
      </c>
      <c r="K30" s="14">
        <v>14062.4</v>
      </c>
      <c r="L30" s="86">
        <v>1832</v>
      </c>
    </row>
    <row r="31" spans="1:15" ht="25.5">
      <c r="A31" s="115" t="s">
        <v>41</v>
      </c>
      <c r="B31" s="147"/>
      <c r="C31" s="149"/>
      <c r="D31" s="14">
        <v>3</v>
      </c>
      <c r="E31" s="14" t="s">
        <v>35</v>
      </c>
      <c r="F31" s="10" t="s">
        <v>16</v>
      </c>
      <c r="G31" s="121" t="s">
        <v>46</v>
      </c>
      <c r="H31" s="14" t="s">
        <v>18</v>
      </c>
      <c r="I31" s="14"/>
      <c r="J31" s="14">
        <v>21571.279999999999</v>
      </c>
      <c r="K31" s="14">
        <f>5393+16178-16178+16178.28</f>
        <v>21571.279999999999</v>
      </c>
      <c r="L31" s="86">
        <v>21571.279999999999</v>
      </c>
    </row>
    <row r="32" spans="1:15" ht="25.5">
      <c r="A32" s="115" t="s">
        <v>42</v>
      </c>
      <c r="B32" s="147"/>
      <c r="C32" s="149"/>
      <c r="D32" s="14">
        <v>10</v>
      </c>
      <c r="E32" s="14" t="s">
        <v>35</v>
      </c>
      <c r="F32" s="10" t="s">
        <v>16</v>
      </c>
      <c r="G32" s="121" t="s">
        <v>47</v>
      </c>
      <c r="H32" s="14" t="s">
        <v>18</v>
      </c>
      <c r="I32" s="14"/>
      <c r="J32" s="14">
        <v>78698</v>
      </c>
      <c r="K32" s="14">
        <f>19675+59023</f>
        <v>78698</v>
      </c>
      <c r="L32" s="86">
        <v>78698</v>
      </c>
    </row>
    <row r="33" spans="1:14" ht="25.5">
      <c r="A33" s="115" t="s">
        <v>43</v>
      </c>
      <c r="B33" s="147"/>
      <c r="C33" s="149"/>
      <c r="D33" s="87">
        <v>11</v>
      </c>
      <c r="E33" s="14" t="s">
        <v>35</v>
      </c>
      <c r="F33" s="10" t="s">
        <v>16</v>
      </c>
      <c r="G33" s="122" t="s">
        <v>48</v>
      </c>
      <c r="H33" s="87" t="s">
        <v>18</v>
      </c>
      <c r="I33" s="87"/>
      <c r="J33" s="14">
        <v>8250.91</v>
      </c>
      <c r="K33" s="14">
        <f>2063+6187.91</f>
        <v>8250.91</v>
      </c>
      <c r="L33" s="89">
        <v>8250.91</v>
      </c>
    </row>
    <row r="34" spans="1:14" ht="25.5">
      <c r="A34" s="115" t="s">
        <v>44</v>
      </c>
      <c r="B34" s="147"/>
      <c r="C34" s="149"/>
      <c r="D34" s="87">
        <v>32</v>
      </c>
      <c r="E34" s="14" t="s">
        <v>35</v>
      </c>
      <c r="F34" s="10" t="s">
        <v>16</v>
      </c>
      <c r="G34" s="122" t="s">
        <v>49</v>
      </c>
      <c r="H34" s="88" t="s">
        <v>18</v>
      </c>
      <c r="I34" s="88"/>
      <c r="J34" s="14">
        <v>58928</v>
      </c>
      <c r="K34" s="14">
        <f>14732+14732+29464</f>
        <v>58928</v>
      </c>
      <c r="L34" s="89">
        <v>58928</v>
      </c>
    </row>
    <row r="35" spans="1:14" ht="25.5">
      <c r="A35" s="115" t="s">
        <v>45</v>
      </c>
      <c r="B35" s="147"/>
      <c r="C35" s="149"/>
      <c r="D35" s="87">
        <v>7</v>
      </c>
      <c r="E35" s="14" t="s">
        <v>35</v>
      </c>
      <c r="F35" s="10" t="s">
        <v>16</v>
      </c>
      <c r="G35" s="122" t="s">
        <v>50</v>
      </c>
      <c r="H35" s="88" t="s">
        <v>18</v>
      </c>
      <c r="I35" s="88"/>
      <c r="J35" s="14">
        <v>3840</v>
      </c>
      <c r="K35" s="14">
        <f>960+2880</f>
        <v>3840</v>
      </c>
      <c r="L35" s="89">
        <v>3840</v>
      </c>
    </row>
    <row r="36" spans="1:14" ht="26.25" thickBot="1">
      <c r="A36" s="115" t="s">
        <v>51</v>
      </c>
      <c r="B36" s="147"/>
      <c r="C36" s="149"/>
      <c r="D36" s="17">
        <v>4</v>
      </c>
      <c r="E36" s="17" t="s">
        <v>35</v>
      </c>
      <c r="F36" s="32" t="s">
        <v>16</v>
      </c>
      <c r="G36" s="123" t="s">
        <v>52</v>
      </c>
      <c r="H36" s="17" t="s">
        <v>18</v>
      </c>
      <c r="I36" s="17"/>
      <c r="J36" s="17">
        <v>15360</v>
      </c>
      <c r="K36" s="17">
        <f>3840+11520</f>
        <v>15360</v>
      </c>
      <c r="L36" s="90">
        <v>15360</v>
      </c>
    </row>
    <row r="37" spans="1:14" ht="15.75" thickBot="1">
      <c r="A37" s="116"/>
      <c r="B37" s="71"/>
      <c r="C37" s="71"/>
      <c r="D37" s="71"/>
      <c r="E37" s="71"/>
      <c r="F37" s="71"/>
      <c r="G37" s="71"/>
      <c r="H37" s="71"/>
      <c r="I37" s="71"/>
      <c r="J37" s="70">
        <f>J26+J27+J28+J29+J30+J31+J32+J33+J34+J35+J36</f>
        <v>1685781</v>
      </c>
      <c r="K37" s="70">
        <f>K26+K27+K28+K30+K31+K32+K33+K34+K35+K36+K29</f>
        <v>1685781</v>
      </c>
      <c r="L37" s="91">
        <f>L26+L27+L28+L29+L31+L32+L33+L34+L35+L36+L30</f>
        <v>1673550.6</v>
      </c>
      <c r="M37" s="9"/>
      <c r="N37" s="9"/>
    </row>
    <row r="38" spans="1:14" ht="39.75" thickBot="1">
      <c r="A38" s="117" t="s">
        <v>63</v>
      </c>
      <c r="B38" s="92" t="s">
        <v>68</v>
      </c>
      <c r="C38" s="68">
        <v>182007</v>
      </c>
      <c r="D38" s="93" t="s">
        <v>77</v>
      </c>
      <c r="E38" s="93" t="s">
        <v>78</v>
      </c>
      <c r="F38" s="52" t="s">
        <v>16</v>
      </c>
      <c r="G38" s="52" t="s">
        <v>79</v>
      </c>
      <c r="H38" s="68">
        <v>155</v>
      </c>
      <c r="I38" s="68" t="s">
        <v>78</v>
      </c>
      <c r="J38" s="68">
        <v>182007</v>
      </c>
      <c r="K38" s="68">
        <f>45502+136505</f>
        <v>182007</v>
      </c>
      <c r="L38" s="94">
        <v>182007</v>
      </c>
    </row>
    <row r="39" spans="1:14" ht="15.75" thickBot="1">
      <c r="A39" s="118"/>
      <c r="B39" s="95"/>
      <c r="C39" s="72"/>
      <c r="D39" s="96"/>
      <c r="E39" s="72"/>
      <c r="F39" s="72"/>
      <c r="G39" s="36"/>
      <c r="H39" s="72"/>
      <c r="I39" s="72"/>
      <c r="J39" s="97"/>
      <c r="K39" s="72"/>
      <c r="L39" s="98"/>
    </row>
    <row r="40" spans="1:14" ht="27" thickBot="1">
      <c r="A40" s="118" t="s">
        <v>71</v>
      </c>
      <c r="B40" s="92" t="s">
        <v>72</v>
      </c>
      <c r="C40" s="68">
        <v>220000</v>
      </c>
      <c r="D40" s="99"/>
      <c r="E40" s="93"/>
      <c r="F40" s="93"/>
      <c r="G40" s="52"/>
      <c r="H40" s="93"/>
      <c r="I40" s="93"/>
      <c r="J40" s="100">
        <v>200000</v>
      </c>
      <c r="K40" s="68">
        <v>200000</v>
      </c>
      <c r="L40" s="101">
        <v>200000</v>
      </c>
    </row>
    <row r="41" spans="1:14" ht="15.75" thickBot="1">
      <c r="A41" s="118"/>
      <c r="B41" s="95"/>
      <c r="C41" s="69"/>
      <c r="D41" s="96"/>
      <c r="E41" s="72"/>
      <c r="F41" s="72"/>
      <c r="G41" s="36"/>
      <c r="H41" s="72"/>
      <c r="I41" s="72"/>
      <c r="J41" s="102"/>
      <c r="K41" s="69"/>
      <c r="L41" s="103"/>
    </row>
    <row r="42" spans="1:14" ht="39.75" thickBot="1">
      <c r="A42" s="118" t="s">
        <v>75</v>
      </c>
      <c r="B42" s="63" t="s">
        <v>76</v>
      </c>
      <c r="C42" s="69">
        <v>13806</v>
      </c>
      <c r="D42" s="72">
        <v>1</v>
      </c>
      <c r="E42" s="72" t="s">
        <v>81</v>
      </c>
      <c r="F42" s="52" t="s">
        <v>16</v>
      </c>
      <c r="G42" s="36" t="s">
        <v>80</v>
      </c>
      <c r="H42" s="72" t="s">
        <v>18</v>
      </c>
      <c r="I42" s="72"/>
      <c r="J42" s="104">
        <v>13805.64</v>
      </c>
      <c r="K42" s="105">
        <f>3452+10353.64</f>
        <v>13805.64</v>
      </c>
      <c r="L42" s="106">
        <v>13805.64</v>
      </c>
    </row>
    <row r="43" spans="1:14" ht="15.75" thickBot="1">
      <c r="A43" s="118"/>
      <c r="B43" s="63"/>
      <c r="C43" s="69"/>
      <c r="D43" s="96"/>
      <c r="E43" s="72"/>
      <c r="F43" s="72"/>
      <c r="G43" s="36"/>
      <c r="H43" s="72"/>
      <c r="I43" s="72"/>
      <c r="J43" s="102"/>
      <c r="K43" s="69"/>
      <c r="L43" s="103"/>
    </row>
    <row r="44" spans="1:14" ht="52.5" thickBot="1">
      <c r="A44" s="118" t="s">
        <v>91</v>
      </c>
      <c r="B44" s="63" t="s">
        <v>92</v>
      </c>
      <c r="C44" s="69">
        <v>280000</v>
      </c>
      <c r="D44" s="107" t="s">
        <v>95</v>
      </c>
      <c r="E44" s="108" t="s">
        <v>96</v>
      </c>
      <c r="F44" s="109" t="s">
        <v>97</v>
      </c>
      <c r="G44" s="36" t="s">
        <v>98</v>
      </c>
      <c r="H44" s="72">
        <v>177</v>
      </c>
      <c r="I44" s="72" t="s">
        <v>99</v>
      </c>
      <c r="J44" s="102">
        <v>280000</v>
      </c>
      <c r="K44" s="69">
        <v>280000</v>
      </c>
      <c r="L44" s="103">
        <v>280000</v>
      </c>
    </row>
    <row r="45" spans="1:14" ht="15.75" thickBot="1">
      <c r="A45" s="29"/>
      <c r="B45" s="42" t="s">
        <v>70</v>
      </c>
      <c r="C45" s="70">
        <f>C19+C21+C23+C26+C38+C42+C44+C40</f>
        <v>4773870</v>
      </c>
      <c r="D45" s="42"/>
      <c r="E45" s="51"/>
      <c r="F45" s="42"/>
      <c r="G45" s="42"/>
      <c r="H45" s="42"/>
      <c r="I45" s="42"/>
      <c r="J45" s="43">
        <f>J19+J21+J23+J24+J37+J38+J42+J44+J40</f>
        <v>4753713.6399999997</v>
      </c>
      <c r="K45" s="38">
        <f>K19+K21+K23+K24+K37+K38+K40+K42+K44</f>
        <v>4753713.6399999997</v>
      </c>
      <c r="L45" s="44">
        <f>L19+L21+L23+L24+L37+L38+L40+L42+L44</f>
        <v>4741483.2399999993</v>
      </c>
      <c r="M45" s="65"/>
    </row>
    <row r="46" spans="1:14">
      <c r="A46" s="30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39"/>
    </row>
    <row r="47" spans="1:14">
      <c r="A47" s="30"/>
      <c r="B47" s="45"/>
      <c r="C47" s="46"/>
      <c r="D47" s="46"/>
      <c r="E47" s="46"/>
      <c r="F47" s="46"/>
      <c r="G47" s="46"/>
      <c r="H47" s="46"/>
      <c r="I47" s="46"/>
      <c r="J47" s="46"/>
      <c r="K47" s="60"/>
      <c r="L47" s="46"/>
      <c r="M47" s="39"/>
    </row>
    <row r="48" spans="1:14">
      <c r="A48" s="30"/>
      <c r="B48" s="46" t="s">
        <v>73</v>
      </c>
      <c r="C48" s="46"/>
      <c r="D48" s="46"/>
      <c r="E48" s="46"/>
      <c r="F48" s="46"/>
      <c r="G48" s="46"/>
      <c r="H48" s="46"/>
      <c r="I48" s="46" t="s">
        <v>74</v>
      </c>
      <c r="J48" s="46"/>
      <c r="K48" s="40"/>
      <c r="L48" s="46"/>
      <c r="M48" s="61"/>
    </row>
    <row r="49" spans="1:13">
      <c r="A49" s="30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39"/>
    </row>
    <row r="50" spans="1:13">
      <c r="A50" s="30"/>
      <c r="B50" s="45"/>
      <c r="C50" s="46"/>
      <c r="D50" s="46"/>
      <c r="E50" s="46"/>
      <c r="F50" s="46"/>
      <c r="G50" s="46"/>
      <c r="H50" s="46"/>
      <c r="I50" s="46"/>
      <c r="J50" s="46"/>
      <c r="K50" s="40"/>
      <c r="L50" s="46"/>
      <c r="M50" s="39"/>
    </row>
    <row r="51" spans="1:13">
      <c r="A51" s="30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</row>
    <row r="52" spans="1:13">
      <c r="A52" s="31"/>
      <c r="B52" s="47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39"/>
    </row>
    <row r="53" spans="1:13">
      <c r="A53" s="31"/>
      <c r="B53" s="47"/>
      <c r="C53" s="48"/>
      <c r="D53" s="48"/>
      <c r="E53" s="48"/>
      <c r="F53" s="48"/>
      <c r="G53" s="48"/>
      <c r="H53" s="48"/>
      <c r="I53" s="48"/>
      <c r="J53" s="49"/>
      <c r="K53" s="49"/>
      <c r="L53" s="49"/>
      <c r="M53" s="39"/>
    </row>
    <row r="54" spans="1:13">
      <c r="A54" s="31"/>
      <c r="B54" s="47"/>
      <c r="C54" s="48"/>
      <c r="D54" s="48"/>
      <c r="E54" s="48"/>
      <c r="F54" s="48"/>
      <c r="G54" s="48"/>
      <c r="H54" s="48"/>
      <c r="I54" s="48"/>
      <c r="J54" s="49"/>
      <c r="K54" s="49"/>
      <c r="L54" s="49"/>
      <c r="M54" s="39"/>
    </row>
    <row r="55" spans="1:13">
      <c r="A55" s="31"/>
      <c r="B55" s="47"/>
      <c r="C55" s="48"/>
      <c r="D55" s="48"/>
      <c r="E55" s="48"/>
      <c r="F55" s="48"/>
      <c r="G55" s="48"/>
      <c r="H55" s="48"/>
      <c r="I55" s="48"/>
      <c r="J55" s="49"/>
      <c r="K55" s="49"/>
      <c r="L55" s="49"/>
      <c r="M55" s="39"/>
    </row>
    <row r="56" spans="1:13">
      <c r="A56" s="31"/>
      <c r="B56" s="47"/>
      <c r="C56" s="48"/>
      <c r="D56" s="48"/>
      <c r="E56" s="48"/>
      <c r="F56" s="48"/>
      <c r="G56" s="48"/>
      <c r="H56" s="48"/>
      <c r="I56" s="48"/>
      <c r="J56" s="49"/>
      <c r="K56" s="49"/>
      <c r="L56" s="49"/>
      <c r="M56" s="39"/>
    </row>
    <row r="57" spans="1:13">
      <c r="A57" s="31"/>
      <c r="B57" s="5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39"/>
    </row>
    <row r="58" spans="1:13">
      <c r="A58" s="31"/>
      <c r="B58" s="3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39"/>
    </row>
    <row r="59" spans="1:1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</sheetData>
  <mergeCells count="21">
    <mergeCell ref="B14:B15"/>
    <mergeCell ref="L5:L6"/>
    <mergeCell ref="G5:G6"/>
    <mergeCell ref="K5:K6"/>
    <mergeCell ref="C23:C24"/>
    <mergeCell ref="B26:B36"/>
    <mergeCell ref="C26:C36"/>
    <mergeCell ref="F14:F15"/>
    <mergeCell ref="C14:C15"/>
    <mergeCell ref="A18:L18"/>
    <mergeCell ref="A14:A15"/>
    <mergeCell ref="F5:F6"/>
    <mergeCell ref="A7:L7"/>
    <mergeCell ref="J5:J6"/>
    <mergeCell ref="A8:L8"/>
    <mergeCell ref="H5:I5"/>
    <mergeCell ref="A3:O3"/>
    <mergeCell ref="E4:M4"/>
    <mergeCell ref="A5:A6"/>
    <mergeCell ref="C5:C6"/>
    <mergeCell ref="D5:E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2021-02-12T09:33:47Z</cp:lastPrinted>
  <dcterms:created xsi:type="dcterms:W3CDTF">2006-09-16T00:00:00Z</dcterms:created>
  <dcterms:modified xsi:type="dcterms:W3CDTF">2021-02-19T12:19:11Z</dcterms:modified>
</cp:coreProperties>
</file>