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-15" windowWidth="10740" windowHeight="9465"/>
  </bookViews>
  <sheets>
    <sheet name="год-с" sheetId="1" r:id="rId1"/>
  </sheets>
  <externalReferences>
    <externalReference r:id="rId2"/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K44" i="1"/>
  <c r="D47"/>
  <c r="D53"/>
  <c r="F45"/>
  <c r="D38"/>
  <c r="D29"/>
  <c r="L45"/>
  <c r="K45"/>
  <c r="J45"/>
  <c r="I45"/>
  <c r="L21"/>
  <c r="J21"/>
  <c r="L23"/>
  <c r="L20"/>
  <c r="L57" l="1"/>
  <c r="J57"/>
  <c r="E57"/>
  <c r="I57" s="1"/>
  <c r="D57"/>
  <c r="L56"/>
  <c r="J56"/>
  <c r="E56"/>
  <c r="D56"/>
  <c r="L55"/>
  <c r="J55"/>
  <c r="E55"/>
  <c r="D55"/>
  <c r="L54"/>
  <c r="J54"/>
  <c r="E54"/>
  <c r="D54"/>
  <c r="L53"/>
  <c r="J53"/>
  <c r="E53"/>
  <c r="L52"/>
  <c r="J52"/>
  <c r="E52"/>
  <c r="D52"/>
  <c r="L51"/>
  <c r="J51"/>
  <c r="E51"/>
  <c r="D51"/>
  <c r="L50"/>
  <c r="J50"/>
  <c r="E50"/>
  <c r="D50"/>
  <c r="L49"/>
  <c r="J49"/>
  <c r="E49"/>
  <c r="D49"/>
  <c r="H48"/>
  <c r="G48"/>
  <c r="L47"/>
  <c r="J47"/>
  <c r="E47"/>
  <c r="L46"/>
  <c r="J46"/>
  <c r="E46"/>
  <c r="D46"/>
  <c r="L44"/>
  <c r="J44"/>
  <c r="L43"/>
  <c r="J43"/>
  <c r="L42"/>
  <c r="J42"/>
  <c r="E42"/>
  <c r="D42"/>
  <c r="D41" s="1"/>
  <c r="H41"/>
  <c r="G41"/>
  <c r="L40"/>
  <c r="J40"/>
  <c r="E40"/>
  <c r="D40"/>
  <c r="L39"/>
  <c r="J39"/>
  <c r="E39"/>
  <c r="D39"/>
  <c r="L38"/>
  <c r="J38"/>
  <c r="E38"/>
  <c r="L37"/>
  <c r="J37"/>
  <c r="E37"/>
  <c r="D37"/>
  <c r="L36"/>
  <c r="J36"/>
  <c r="E36"/>
  <c r="D36"/>
  <c r="D35" s="1"/>
  <c r="H35"/>
  <c r="G35"/>
  <c r="L34"/>
  <c r="J34"/>
  <c r="E34"/>
  <c r="D34"/>
  <c r="L33"/>
  <c r="J33"/>
  <c r="E33"/>
  <c r="D33"/>
  <c r="L32"/>
  <c r="J32"/>
  <c r="E32"/>
  <c r="D32"/>
  <c r="D31" s="1"/>
  <c r="H31"/>
  <c r="G31"/>
  <c r="L30"/>
  <c r="J30"/>
  <c r="E30"/>
  <c r="D30"/>
  <c r="L29"/>
  <c r="J29"/>
  <c r="E29"/>
  <c r="L28"/>
  <c r="J28"/>
  <c r="E28"/>
  <c r="D28"/>
  <c r="D27" s="1"/>
  <c r="H27"/>
  <c r="G27"/>
  <c r="L26"/>
  <c r="J26"/>
  <c r="E26"/>
  <c r="D26"/>
  <c r="L25"/>
  <c r="J25"/>
  <c r="E25"/>
  <c r="D25"/>
  <c r="E24"/>
  <c r="D24"/>
  <c r="J23"/>
  <c r="E23"/>
  <c r="K23" s="1"/>
  <c r="D23"/>
  <c r="H22"/>
  <c r="G22"/>
  <c r="E21"/>
  <c r="D21"/>
  <c r="E20"/>
  <c r="D20"/>
  <c r="L19"/>
  <c r="J19"/>
  <c r="E19"/>
  <c r="D19"/>
  <c r="L18"/>
  <c r="J18"/>
  <c r="E18"/>
  <c r="F18" s="1"/>
  <c r="D18"/>
  <c r="L17"/>
  <c r="J17"/>
  <c r="D17"/>
  <c r="D16" s="1"/>
  <c r="H16"/>
  <c r="G16"/>
  <c r="E22" l="1"/>
  <c r="F21"/>
  <c r="K21"/>
  <c r="I21"/>
  <c r="D22"/>
  <c r="F25"/>
  <c r="D48"/>
  <c r="F50"/>
  <c r="F52"/>
  <c r="F55"/>
  <c r="L22"/>
  <c r="J22"/>
  <c r="K22"/>
  <c r="I22"/>
  <c r="F28"/>
  <c r="F54"/>
  <c r="L41"/>
  <c r="G58"/>
  <c r="N55" s="1"/>
  <c r="F42"/>
  <c r="F44"/>
  <c r="F30"/>
  <c r="L31"/>
  <c r="F19"/>
  <c r="F23"/>
  <c r="F26"/>
  <c r="F33"/>
  <c r="F36"/>
  <c r="F38"/>
  <c r="F40"/>
  <c r="F46"/>
  <c r="F49"/>
  <c r="F51"/>
  <c r="F53"/>
  <c r="H58"/>
  <c r="F56"/>
  <c r="F57"/>
  <c r="L48"/>
  <c r="L35"/>
  <c r="F43"/>
  <c r="F29"/>
  <c r="F32"/>
  <c r="F34"/>
  <c r="F37"/>
  <c r="F39"/>
  <c r="F47"/>
  <c r="I18"/>
  <c r="K18"/>
  <c r="I26"/>
  <c r="K26"/>
  <c r="J27"/>
  <c r="L27"/>
  <c r="I28"/>
  <c r="K28"/>
  <c r="I30"/>
  <c r="K30"/>
  <c r="J31"/>
  <c r="I32"/>
  <c r="K32"/>
  <c r="I34"/>
  <c r="K34"/>
  <c r="J35"/>
  <c r="I36"/>
  <c r="K36"/>
  <c r="I38"/>
  <c r="K38"/>
  <c r="I40"/>
  <c r="K40"/>
  <c r="J41"/>
  <c r="I42"/>
  <c r="K42"/>
  <c r="I44"/>
  <c r="I47"/>
  <c r="K47"/>
  <c r="J48"/>
  <c r="I49"/>
  <c r="K49"/>
  <c r="I51"/>
  <c r="K51"/>
  <c r="I53"/>
  <c r="K53"/>
  <c r="I55"/>
  <c r="K55"/>
  <c r="J16"/>
  <c r="L16"/>
  <c r="I19"/>
  <c r="K19"/>
  <c r="I23"/>
  <c r="I25"/>
  <c r="K25"/>
  <c r="E27"/>
  <c r="I29"/>
  <c r="K29"/>
  <c r="E31"/>
  <c r="K31" s="1"/>
  <c r="I33"/>
  <c r="K33"/>
  <c r="E35"/>
  <c r="I35" s="1"/>
  <c r="I37"/>
  <c r="K37"/>
  <c r="I39"/>
  <c r="K39"/>
  <c r="E41"/>
  <c r="I41" s="1"/>
  <c r="I43"/>
  <c r="K43"/>
  <c r="I46"/>
  <c r="K46"/>
  <c r="E48"/>
  <c r="I50"/>
  <c r="K50"/>
  <c r="I52"/>
  <c r="K52"/>
  <c r="I54"/>
  <c r="K54"/>
  <c r="I56"/>
  <c r="K56"/>
  <c r="N57" l="1"/>
  <c r="D58"/>
  <c r="N45"/>
  <c r="N21"/>
  <c r="N22"/>
  <c r="N35"/>
  <c r="N23"/>
  <c r="N52"/>
  <c r="N40"/>
  <c r="N27"/>
  <c r="N43"/>
  <c r="L58"/>
  <c r="N32"/>
  <c r="N49"/>
  <c r="N19"/>
  <c r="N31"/>
  <c r="N39"/>
  <c r="N48"/>
  <c r="N56"/>
  <c r="N18"/>
  <c r="N28"/>
  <c r="N36"/>
  <c r="N44"/>
  <c r="N53"/>
  <c r="N16"/>
  <c r="N17"/>
  <c r="N25"/>
  <c r="N29"/>
  <c r="N33"/>
  <c r="N37"/>
  <c r="N41"/>
  <c r="N46"/>
  <c r="N50"/>
  <c r="N54"/>
  <c r="J58"/>
  <c r="N58"/>
  <c r="N26"/>
  <c r="N30"/>
  <c r="N34"/>
  <c r="N38"/>
  <c r="N42"/>
  <c r="N47"/>
  <c r="N51"/>
  <c r="F48"/>
  <c r="I48"/>
  <c r="I31"/>
  <c r="I27"/>
  <c r="K48"/>
  <c r="F41"/>
  <c r="F35"/>
  <c r="F31"/>
  <c r="F27"/>
  <c r="K35"/>
  <c r="K27"/>
  <c r="K41"/>
  <c r="E17" l="1"/>
  <c r="E16" l="1"/>
  <c r="E58" s="1"/>
  <c r="F17"/>
  <c r="I17"/>
  <c r="K17"/>
  <c r="M22" l="1"/>
  <c r="M21"/>
  <c r="M45"/>
  <c r="I16"/>
  <c r="F16"/>
  <c r="F58" s="1"/>
  <c r="K16"/>
  <c r="M58" l="1"/>
  <c r="M23"/>
  <c r="M29"/>
  <c r="M52"/>
  <c r="I58"/>
  <c r="M26"/>
  <c r="M32"/>
  <c r="M44"/>
  <c r="M55"/>
  <c r="M39"/>
  <c r="M54"/>
  <c r="M25"/>
  <c r="M28"/>
  <c r="M36"/>
  <c r="M49"/>
  <c r="M57"/>
  <c r="M37"/>
  <c r="M56"/>
  <c r="M46"/>
  <c r="M18"/>
  <c r="M30"/>
  <c r="M38"/>
  <c r="M51"/>
  <c r="M19"/>
  <c r="M50"/>
  <c r="K58"/>
  <c r="M33"/>
  <c r="M34"/>
  <c r="M40"/>
  <c r="M47"/>
  <c r="M53"/>
  <c r="M41"/>
  <c r="M35"/>
  <c r="M31"/>
  <c r="M27"/>
  <c r="M43"/>
  <c r="M42"/>
  <c r="M48"/>
  <c r="M17"/>
  <c r="M16"/>
</calcChain>
</file>

<file path=xl/sharedStrings.xml><?xml version="1.0" encoding="utf-8"?>
<sst xmlns="http://schemas.openxmlformats.org/spreadsheetml/2006/main" count="125" uniqueCount="89">
  <si>
    <t xml:space="preserve">                                Отчет  об исполнении  муниципального бюджета г.Тирасполь </t>
  </si>
  <si>
    <t>по функциональной бюджетной классификации</t>
  </si>
  <si>
    <t>( руб.)</t>
  </si>
  <si>
    <t>Функцион.</t>
  </si>
  <si>
    <t>Н А И М Е Н О В А Н И Е</t>
  </si>
  <si>
    <t>План</t>
  </si>
  <si>
    <t>Отчет</t>
  </si>
  <si>
    <t>Откл. Кассовых расх.от:</t>
  </si>
  <si>
    <t>% выполн.касс.расх.к:</t>
  </si>
  <si>
    <t>Уд.вес к общ.расходам</t>
  </si>
  <si>
    <t>Раздел</t>
  </si>
  <si>
    <t>Подразд.</t>
  </si>
  <si>
    <t>утверждено</t>
  </si>
  <si>
    <t>уточнен.</t>
  </si>
  <si>
    <t>откл.</t>
  </si>
  <si>
    <t>касс.расходы</t>
  </si>
  <si>
    <t>фактич.рас.</t>
  </si>
  <si>
    <t xml:space="preserve"> плана</t>
  </si>
  <si>
    <t>фактич.расх.</t>
  </si>
  <si>
    <t>плану</t>
  </si>
  <si>
    <t>факт.расх</t>
  </si>
  <si>
    <t>план</t>
  </si>
  <si>
    <t>отчет</t>
  </si>
  <si>
    <t xml:space="preserve">Р А С Х О Д Ы </t>
  </si>
  <si>
    <t>01</t>
  </si>
  <si>
    <t>00</t>
  </si>
  <si>
    <t>Государственное управление и мест.самоуправл.</t>
  </si>
  <si>
    <t>03</t>
  </si>
  <si>
    <t>Исполнительные органы власти</t>
  </si>
  <si>
    <t>05</t>
  </si>
  <si>
    <t>Прочие расх.на общегосуд.управление</t>
  </si>
  <si>
    <t>06</t>
  </si>
  <si>
    <t>Органы местного самоуправления</t>
  </si>
  <si>
    <t>09</t>
  </si>
  <si>
    <t xml:space="preserve">Прочие органы </t>
  </si>
  <si>
    <t>Международная деятельность</t>
  </si>
  <si>
    <t>04</t>
  </si>
  <si>
    <t>Государственная оборона</t>
  </si>
  <si>
    <t>Государственная армия</t>
  </si>
  <si>
    <t>Гражданская защита и ЧС</t>
  </si>
  <si>
    <t>Органы внутренних дел</t>
  </si>
  <si>
    <t>10</t>
  </si>
  <si>
    <t>Дорожное хозяйство</t>
  </si>
  <si>
    <t>12</t>
  </si>
  <si>
    <t>Жилищно-коммунальное хозяйство</t>
  </si>
  <si>
    <t>Жилищное хозяйство</t>
  </si>
  <si>
    <t>02</t>
  </si>
  <si>
    <t>Коммунальное хозяйство</t>
  </si>
  <si>
    <t>Органы управления</t>
  </si>
  <si>
    <t>13</t>
  </si>
  <si>
    <t>Образование</t>
  </si>
  <si>
    <t>Дошкольное образование</t>
  </si>
  <si>
    <t>Среднее образование</t>
  </si>
  <si>
    <t>Учреждения,не отнес.к др.группам</t>
  </si>
  <si>
    <t>14</t>
  </si>
  <si>
    <t>Культура,искусство,кинематография</t>
  </si>
  <si>
    <t>Деятельность в области культуры</t>
  </si>
  <si>
    <t>Спорт и мероприятия для молодежи</t>
  </si>
  <si>
    <t>15</t>
  </si>
  <si>
    <t>Прочие средства массовой информации</t>
  </si>
  <si>
    <t>16</t>
  </si>
  <si>
    <t>Учреждения и услуги в области здравоохранения</t>
  </si>
  <si>
    <t>17</t>
  </si>
  <si>
    <t>Социальная поддержка</t>
  </si>
  <si>
    <t>Учреждения соц.обеспечения</t>
  </si>
  <si>
    <t>11</t>
  </si>
  <si>
    <t>Учреждения и услуги в обл.соц.обеспец.и поддержки</t>
  </si>
  <si>
    <t>Льготы отд.категориям граждан на ЖК услуги</t>
  </si>
  <si>
    <t>полегон</t>
  </si>
  <si>
    <t>22</t>
  </si>
  <si>
    <t>Текущие Капитальные вложения</t>
  </si>
  <si>
    <t>30</t>
  </si>
  <si>
    <t>Прочие расходы</t>
  </si>
  <si>
    <t>Фонд экономического развития</t>
  </si>
  <si>
    <t>Фонд социального развития</t>
  </si>
  <si>
    <t>Резервные фонды органов местного самоуправления</t>
  </si>
  <si>
    <t>Проведение выборов и референдумов</t>
  </si>
  <si>
    <t>07</t>
  </si>
  <si>
    <t>Расходы,не отнес.к др.группам</t>
  </si>
  <si>
    <t>08</t>
  </si>
  <si>
    <t>Целевые программы</t>
  </si>
  <si>
    <t>Выкуп облигаций</t>
  </si>
  <si>
    <t>Экологический фонд</t>
  </si>
  <si>
    <t xml:space="preserve">Финансовая помощь бюджетам других уровней </t>
  </si>
  <si>
    <t>Всего расходов:</t>
  </si>
  <si>
    <t>Зам.нач.ФУ  по г.Тирасполь</t>
  </si>
  <si>
    <t>Т.Б.Бодруг</t>
  </si>
  <si>
    <t>Твердое топливо</t>
  </si>
  <si>
    <t>за      2020       год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</si>
</sst>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2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6"/>
      <name val="Arial"/>
      <family val="2"/>
      <charset val="204"/>
    </font>
    <font>
      <sz val="16"/>
      <name val="Arial"/>
      <family val="2"/>
      <charset val="204"/>
    </font>
    <font>
      <b/>
      <i/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165" fontId="2" fillId="0" borderId="8" xfId="1" applyNumberFormat="1" applyFont="1" applyBorder="1"/>
    <xf numFmtId="165" fontId="2" fillId="0" borderId="8" xfId="1" applyNumberFormat="1" applyFont="1" applyFill="1" applyBorder="1"/>
    <xf numFmtId="0" fontId="2" fillId="0" borderId="9" xfId="0" applyFont="1" applyBorder="1"/>
    <xf numFmtId="0" fontId="2" fillId="2" borderId="10" xfId="0" applyFont="1" applyFill="1" applyBorder="1" applyAlignment="1">
      <alignment horizontal="center"/>
    </xf>
    <xf numFmtId="165" fontId="2" fillId="0" borderId="9" xfId="1" applyNumberFormat="1" applyFont="1" applyBorder="1"/>
    <xf numFmtId="165" fontId="2" fillId="0" borderId="9" xfId="1" applyNumberFormat="1" applyFont="1" applyFill="1" applyBorder="1"/>
    <xf numFmtId="165" fontId="2" fillId="0" borderId="11" xfId="1" applyNumberFormat="1" applyFont="1" applyFill="1" applyBorder="1"/>
    <xf numFmtId="165" fontId="2" fillId="0" borderId="11" xfId="1" applyNumberFormat="1" applyFont="1" applyBorder="1"/>
    <xf numFmtId="0" fontId="8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1" xfId="1" applyNumberFormat="1" applyFont="1" applyBorder="1" applyAlignment="1">
      <alignment horizontal="center"/>
    </xf>
    <xf numFmtId="49" fontId="9" fillId="3" borderId="13" xfId="0" applyNumberFormat="1" applyFont="1" applyFill="1" applyBorder="1" applyAlignment="1">
      <alignment horizontal="right"/>
    </xf>
    <xf numFmtId="0" fontId="9" fillId="3" borderId="4" xfId="0" applyFont="1" applyFill="1" applyBorder="1"/>
    <xf numFmtId="165" fontId="9" fillId="3" borderId="13" xfId="1" applyNumberFormat="1" applyFont="1" applyFill="1" applyBorder="1" applyAlignment="1">
      <alignment horizontal="center"/>
    </xf>
    <xf numFmtId="165" fontId="9" fillId="3" borderId="13" xfId="1" applyNumberFormat="1" applyFont="1" applyFill="1" applyBorder="1"/>
    <xf numFmtId="166" fontId="9" fillId="3" borderId="13" xfId="1" applyNumberFormat="1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right"/>
    </xf>
    <xf numFmtId="0" fontId="2" fillId="0" borderId="15" xfId="0" applyFont="1" applyBorder="1"/>
    <xf numFmtId="165" fontId="2" fillId="0" borderId="14" xfId="1" applyNumberFormat="1" applyFont="1" applyFill="1" applyBorder="1" applyAlignment="1">
      <alignment horizontal="center"/>
    </xf>
    <xf numFmtId="165" fontId="2" fillId="0" borderId="14" xfId="1" applyNumberFormat="1" applyFont="1" applyFill="1" applyBorder="1"/>
    <xf numFmtId="165" fontId="2" fillId="0" borderId="14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0" fontId="9" fillId="0" borderId="0" xfId="0" applyFont="1"/>
    <xf numFmtId="49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165" fontId="2" fillId="0" borderId="9" xfId="1" applyNumberFormat="1" applyFont="1" applyFill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right"/>
    </xf>
    <xf numFmtId="0" fontId="2" fillId="0" borderId="16" xfId="0" applyFont="1" applyBorder="1"/>
    <xf numFmtId="165" fontId="2" fillId="0" borderId="16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2" fillId="0" borderId="16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2" fillId="0" borderId="0" xfId="0" applyFont="1" applyBorder="1"/>
    <xf numFmtId="165" fontId="2" fillId="0" borderId="8" xfId="1" applyNumberFormat="1" applyFont="1" applyFill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49" fontId="2" fillId="4" borderId="13" xfId="0" applyNumberFormat="1" applyFont="1" applyFill="1" applyBorder="1" applyAlignment="1">
      <alignment horizontal="right"/>
    </xf>
    <xf numFmtId="0" fontId="2" fillId="4" borderId="4" xfId="0" applyFont="1" applyFill="1" applyBorder="1"/>
    <xf numFmtId="165" fontId="2" fillId="4" borderId="13" xfId="1" applyNumberFormat="1" applyFont="1" applyFill="1" applyBorder="1" applyAlignment="1">
      <alignment horizontal="center"/>
    </xf>
    <xf numFmtId="165" fontId="2" fillId="4" borderId="13" xfId="1" applyNumberFormat="1" applyFont="1" applyFill="1" applyBorder="1"/>
    <xf numFmtId="49" fontId="2" fillId="3" borderId="13" xfId="0" applyNumberFormat="1" applyFont="1" applyFill="1" applyBorder="1" applyAlignment="1">
      <alignment horizontal="right"/>
    </xf>
    <xf numFmtId="0" fontId="2" fillId="3" borderId="4" xfId="0" applyFont="1" applyFill="1" applyBorder="1"/>
    <xf numFmtId="165" fontId="2" fillId="3" borderId="13" xfId="1" applyNumberFormat="1" applyFont="1" applyFill="1" applyBorder="1" applyAlignment="1">
      <alignment horizontal="center"/>
    </xf>
    <xf numFmtId="165" fontId="2" fillId="3" borderId="13" xfId="1" applyNumberFormat="1" applyFont="1" applyFill="1" applyBorder="1"/>
    <xf numFmtId="166" fontId="2" fillId="3" borderId="13" xfId="1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right"/>
    </xf>
    <xf numFmtId="0" fontId="9" fillId="0" borderId="4" xfId="0" applyFont="1" applyFill="1" applyBorder="1"/>
    <xf numFmtId="165" fontId="9" fillId="0" borderId="13" xfId="1" applyNumberFormat="1" applyFont="1" applyFill="1" applyBorder="1" applyAlignment="1">
      <alignment horizontal="center"/>
    </xf>
    <xf numFmtId="165" fontId="9" fillId="0" borderId="13" xfId="1" applyNumberFormat="1" applyFont="1" applyFill="1" applyBorder="1"/>
    <xf numFmtId="166" fontId="9" fillId="0" borderId="13" xfId="1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right"/>
    </xf>
    <xf numFmtId="165" fontId="2" fillId="0" borderId="11" xfId="1" applyNumberFormat="1" applyFont="1" applyFill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49" fontId="9" fillId="0" borderId="17" xfId="0" applyNumberFormat="1" applyFont="1" applyFill="1" applyBorder="1" applyAlignment="1">
      <alignment horizontal="right"/>
    </xf>
    <xf numFmtId="49" fontId="9" fillId="0" borderId="16" xfId="0" applyNumberFormat="1" applyFont="1" applyFill="1" applyBorder="1" applyAlignment="1">
      <alignment horizontal="right"/>
    </xf>
    <xf numFmtId="0" fontId="9" fillId="0" borderId="16" xfId="0" applyFont="1" applyFill="1" applyBorder="1"/>
    <xf numFmtId="165" fontId="2" fillId="0" borderId="18" xfId="1" applyNumberFormat="1" applyFont="1" applyFill="1" applyBorder="1" applyAlignment="1">
      <alignment horizontal="center"/>
    </xf>
    <xf numFmtId="0" fontId="9" fillId="3" borderId="0" xfId="0" applyFont="1" applyFill="1" applyBorder="1"/>
    <xf numFmtId="0" fontId="2" fillId="3" borderId="13" xfId="0" applyFont="1" applyFill="1" applyBorder="1"/>
    <xf numFmtId="0" fontId="9" fillId="3" borderId="13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165" fontId="2" fillId="0" borderId="19" xfId="1" applyNumberFormat="1" applyFont="1" applyFill="1" applyBorder="1"/>
    <xf numFmtId="166" fontId="2" fillId="0" borderId="19" xfId="1" applyNumberFormat="1" applyFont="1" applyFill="1" applyBorder="1"/>
    <xf numFmtId="0" fontId="9" fillId="2" borderId="13" xfId="0" applyFont="1" applyFill="1" applyBorder="1"/>
    <xf numFmtId="0" fontId="9" fillId="2" borderId="4" xfId="0" applyFont="1" applyFill="1" applyBorder="1"/>
    <xf numFmtId="165" fontId="9" fillId="2" borderId="13" xfId="1" applyNumberFormat="1" applyFont="1" applyFill="1" applyBorder="1"/>
    <xf numFmtId="166" fontId="9" fillId="2" borderId="13" xfId="1" applyNumberFormat="1" applyFont="1" applyFill="1" applyBorder="1"/>
    <xf numFmtId="0" fontId="9" fillId="0" borderId="4" xfId="0" applyFont="1" applyBorder="1"/>
    <xf numFmtId="165" fontId="2" fillId="0" borderId="0" xfId="0" applyNumberFormat="1" applyFont="1"/>
    <xf numFmtId="165" fontId="2" fillId="0" borderId="21" xfId="1" applyNumberFormat="1" applyFont="1" applyFill="1" applyBorder="1"/>
    <xf numFmtId="165" fontId="2" fillId="0" borderId="22" xfId="1" applyNumberFormat="1" applyFont="1" applyFill="1" applyBorder="1"/>
    <xf numFmtId="165" fontId="2" fillId="0" borderId="23" xfId="1" applyNumberFormat="1" applyFont="1" applyFill="1" applyBorder="1"/>
    <xf numFmtId="165" fontId="2" fillId="0" borderId="17" xfId="1" applyNumberFormat="1" applyFont="1" applyFill="1" applyBorder="1"/>
    <xf numFmtId="165" fontId="9" fillId="3" borderId="2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21" xfId="1" applyNumberFormat="1" applyFont="1" applyBorder="1" applyAlignment="1">
      <alignment horizontal="center"/>
    </xf>
    <xf numFmtId="165" fontId="2" fillId="0" borderId="22" xfId="1" applyNumberFormat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165" fontId="2" fillId="0" borderId="17" xfId="1" applyNumberFormat="1" applyFont="1" applyBorder="1" applyAlignment="1">
      <alignment horizontal="center"/>
    </xf>
    <xf numFmtId="166" fontId="9" fillId="3" borderId="2" xfId="1" applyNumberFormat="1" applyFont="1" applyFill="1" applyBorder="1" applyAlignment="1">
      <alignment horizontal="center"/>
    </xf>
    <xf numFmtId="166" fontId="2" fillId="0" borderId="24" xfId="1" applyNumberFormat="1" applyFont="1" applyBorder="1" applyAlignment="1">
      <alignment horizontal="center"/>
    </xf>
    <xf numFmtId="166" fontId="2" fillId="0" borderId="18" xfId="1" applyNumberFormat="1" applyFont="1" applyBorder="1" applyAlignment="1">
      <alignment horizontal="center"/>
    </xf>
    <xf numFmtId="166" fontId="2" fillId="0" borderId="25" xfId="1" applyNumberFormat="1" applyFont="1" applyBorder="1" applyAlignment="1">
      <alignment horizontal="center"/>
    </xf>
    <xf numFmtId="166" fontId="2" fillId="0" borderId="26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2" fillId="0" borderId="24" xfId="1" applyNumberFormat="1" applyFont="1" applyBorder="1" applyAlignment="1">
      <alignment horizontal="center"/>
    </xf>
    <xf numFmtId="1" fontId="2" fillId="0" borderId="9" xfId="1" applyNumberFormat="1" applyFont="1" applyBorder="1" applyAlignment="1">
      <alignment horizontal="center"/>
    </xf>
    <xf numFmtId="1" fontId="2" fillId="0" borderId="18" xfId="1" applyNumberFormat="1" applyFont="1" applyBorder="1" applyAlignment="1">
      <alignment horizontal="center"/>
    </xf>
    <xf numFmtId="1" fontId="2" fillId="0" borderId="25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26" xfId="1" applyNumberFormat="1" applyFont="1" applyBorder="1" applyAlignment="1">
      <alignment horizontal="center"/>
    </xf>
    <xf numFmtId="1" fontId="9" fillId="3" borderId="13" xfId="1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49" fontId="2" fillId="5" borderId="8" xfId="0" applyNumberFormat="1" applyFont="1" applyFill="1" applyBorder="1" applyAlignment="1">
      <alignment horizontal="right"/>
    </xf>
    <xf numFmtId="165" fontId="2" fillId="5" borderId="8" xfId="1" applyNumberFormat="1" applyFont="1" applyFill="1" applyBorder="1" applyAlignment="1">
      <alignment horizontal="center"/>
    </xf>
    <xf numFmtId="165" fontId="2" fillId="5" borderId="8" xfId="1" applyNumberFormat="1" applyFont="1" applyFill="1" applyBorder="1"/>
    <xf numFmtId="1" fontId="2" fillId="5" borderId="8" xfId="1" applyNumberFormat="1" applyFont="1" applyFill="1" applyBorder="1" applyAlignment="1">
      <alignment horizontal="center"/>
    </xf>
    <xf numFmtId="0" fontId="9" fillId="5" borderId="0" xfId="0" applyFont="1" applyFill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%20&#1089;&#1086;%20&#1089;&#1090;&#1072;&#1088;&#1086;&#1075;&#1086;%20&#1082;&#1086;&#1084;&#1087;&#1100;&#1102;&#1090;&#1077;&#1088;&#1072;/2020/&#1059;&#1095;&#1077;&#1090;%20&#1080;&#1089;&#1087;&#1086;&#1083;&#1085;&#1077;&#1085;&#1080;&#1103;%20&#1073;&#1102;&#1076;&#1078;.&#1075;.&#1058;&#1080;&#1088;&#1072;&#1089;&#1087;&#1086;&#1083;&#1100;%20%202020&#1075;/&#1046;&#1091;&#1088;&#1085;&#1072;&#1083;%20&#1088;&#1077;&#1075;&#1080;&#1089;&#1090;&#1088;%20(&#1040;&#1074;&#1090;&#1086;&#1089;&#1086;&#1093;&#1088;&#1072;&#1085;&#1077;&#1085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%20&#1089;&#1086;%20&#1089;&#1090;&#1072;&#1088;&#1086;&#1075;&#1086;%20&#1082;&#1086;&#1084;&#1087;&#1100;&#1102;&#1090;&#1077;&#1088;&#1072;\&#1040;&#1088;&#1093;&#1080;&#1074;%20&#1080;&#1089;&#1087;&#1086;&#1083;&#1085;&#1077;&#1085;&#1080;&#1103;%20&#1073;&#1102;&#1076;&#1078;&#1077;&#1090;&#1072;\2020\&#1059;&#1095;&#1077;&#1090;%20&#1080;&#1089;&#1087;&#1086;&#1083;&#1085;&#1077;&#1085;&#1080;&#1103;%20&#1073;&#1102;&#1076;&#1078;.&#1075;.&#1058;&#1080;&#1088;&#1072;&#1089;&#1087;&#1086;&#1083;&#1100;%20%202020&#1075;\&#1046;&#1091;&#1088;&#1085;&#1072;&#1083;%20&#1088;&#1077;&#1075;&#1080;&#1089;&#1090;&#1088;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-с"/>
      <sheetName val="9 мес."/>
      <sheetName val="полуг.-с"/>
      <sheetName val="1кв-расходы"/>
      <sheetName val="Свод по статьям"/>
      <sheetName val="Свод по группам"/>
      <sheetName val="0100"/>
      <sheetName val="0400"/>
      <sheetName val="0500"/>
      <sheetName val="0300"/>
      <sheetName val="0900"/>
      <sheetName val="1000"/>
      <sheetName val="1200"/>
      <sheetName val="1300"/>
      <sheetName val="1400"/>
      <sheetName val="1500"/>
      <sheetName val="1600"/>
      <sheetName val="1700"/>
      <sheetName val="2000"/>
      <sheetName val="2200"/>
      <sheetName val="3000-всего"/>
      <sheetName val="3002,3003"/>
      <sheetName val="3004"/>
      <sheetName val="3007"/>
      <sheetName val="3005"/>
      <sheetName val="3008"/>
      <sheetName val="3100"/>
      <sheetName val="3200"/>
      <sheetName val="Лист2"/>
      <sheetName val="Лист1"/>
      <sheetName val="л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6">
          <cell r="B36">
            <v>8398571</v>
          </cell>
        </row>
        <row r="38">
          <cell r="B38">
            <v>8398571</v>
          </cell>
        </row>
        <row r="127">
          <cell r="B127">
            <v>3536496</v>
          </cell>
        </row>
        <row r="129">
          <cell r="B129">
            <v>3536496</v>
          </cell>
        </row>
        <row r="223">
          <cell r="B223">
            <v>1938630</v>
          </cell>
        </row>
        <row r="225">
          <cell r="B225">
            <v>1938630</v>
          </cell>
        </row>
        <row r="336">
          <cell r="B336">
            <v>54684</v>
          </cell>
        </row>
        <row r="338">
          <cell r="B338">
            <v>54684</v>
          </cell>
        </row>
      </sheetData>
      <sheetData sheetId="7">
        <row r="36">
          <cell r="B36">
            <v>8744</v>
          </cell>
        </row>
        <row r="38">
          <cell r="B38">
            <v>8744</v>
          </cell>
        </row>
        <row r="151">
          <cell r="B151">
            <v>49878</v>
          </cell>
        </row>
        <row r="153">
          <cell r="B153">
            <v>49878</v>
          </cell>
        </row>
      </sheetData>
      <sheetData sheetId="8">
        <row r="10">
          <cell r="B10">
            <v>1680863</v>
          </cell>
        </row>
        <row r="12">
          <cell r="B12">
            <v>1680863</v>
          </cell>
        </row>
      </sheetData>
      <sheetData sheetId="9">
        <row r="10">
          <cell r="B10">
            <v>78052</v>
          </cell>
        </row>
        <row r="12">
          <cell r="B12">
            <v>78052</v>
          </cell>
        </row>
      </sheetData>
      <sheetData sheetId="10">
        <row r="36">
          <cell r="B36">
            <v>233689</v>
          </cell>
        </row>
        <row r="38">
          <cell r="B38">
            <v>233689</v>
          </cell>
        </row>
      </sheetData>
      <sheetData sheetId="11">
        <row r="36">
          <cell r="B36">
            <v>0</v>
          </cell>
        </row>
        <row r="38">
          <cell r="B38">
            <v>0</v>
          </cell>
        </row>
      </sheetData>
      <sheetData sheetId="12">
        <row r="36">
          <cell r="B36">
            <v>626157</v>
          </cell>
        </row>
        <row r="38">
          <cell r="B38">
            <v>626157</v>
          </cell>
        </row>
        <row r="158">
          <cell r="B158">
            <v>13765487</v>
          </cell>
        </row>
        <row r="327">
          <cell r="B327">
            <v>960580</v>
          </cell>
        </row>
        <row r="329">
          <cell r="B329">
            <v>960580</v>
          </cell>
        </row>
      </sheetData>
      <sheetData sheetId="13">
        <row r="37">
          <cell r="B37">
            <v>92239985</v>
          </cell>
        </row>
        <row r="39">
          <cell r="B39">
            <v>92239985</v>
          </cell>
        </row>
        <row r="132">
          <cell r="B132">
            <v>89235757</v>
          </cell>
        </row>
        <row r="134">
          <cell r="B134">
            <v>89235757</v>
          </cell>
        </row>
        <row r="302">
          <cell r="B302">
            <v>40637280</v>
          </cell>
        </row>
        <row r="304">
          <cell r="B304">
            <v>40637280</v>
          </cell>
        </row>
      </sheetData>
      <sheetData sheetId="14">
        <row r="82">
          <cell r="B82">
            <v>9381379</v>
          </cell>
        </row>
        <row r="84">
          <cell r="B84">
            <v>9381379</v>
          </cell>
        </row>
        <row r="165">
          <cell r="B165">
            <v>364810</v>
          </cell>
        </row>
        <row r="167">
          <cell r="B167">
            <v>364810</v>
          </cell>
        </row>
        <row r="232">
          <cell r="B232">
            <v>891376</v>
          </cell>
        </row>
      </sheetData>
      <sheetData sheetId="15">
        <row r="68">
          <cell r="B68">
            <v>190000</v>
          </cell>
        </row>
        <row r="70">
          <cell r="B70">
            <v>190000</v>
          </cell>
        </row>
      </sheetData>
      <sheetData sheetId="16">
        <row r="36">
          <cell r="B36">
            <v>300000</v>
          </cell>
        </row>
        <row r="38">
          <cell r="B38">
            <v>300000</v>
          </cell>
        </row>
      </sheetData>
      <sheetData sheetId="17">
        <row r="36">
          <cell r="B36">
            <v>2462008</v>
          </cell>
        </row>
        <row r="38">
          <cell r="B38">
            <v>2462008</v>
          </cell>
        </row>
      </sheetData>
      <sheetData sheetId="18">
        <row r="10">
          <cell r="B10">
            <v>0</v>
          </cell>
        </row>
        <row r="12">
          <cell r="B12">
            <v>0</v>
          </cell>
        </row>
      </sheetData>
      <sheetData sheetId="19">
        <row r="36">
          <cell r="B36">
            <v>5587407</v>
          </cell>
        </row>
        <row r="38">
          <cell r="B38">
            <v>6306587</v>
          </cell>
        </row>
      </sheetData>
      <sheetData sheetId="20" refreshError="1"/>
      <sheetData sheetId="21">
        <row r="36">
          <cell r="B36">
            <v>255891</v>
          </cell>
        </row>
        <row r="38">
          <cell r="B38">
            <v>255891</v>
          </cell>
        </row>
        <row r="115">
          <cell r="B115">
            <v>255890</v>
          </cell>
        </row>
        <row r="117">
          <cell r="B117">
            <v>255890</v>
          </cell>
        </row>
      </sheetData>
      <sheetData sheetId="22">
        <row r="10">
          <cell r="B10">
            <v>158803</v>
          </cell>
        </row>
        <row r="12">
          <cell r="B12">
            <v>158803</v>
          </cell>
        </row>
      </sheetData>
      <sheetData sheetId="23">
        <row r="10">
          <cell r="B10">
            <v>29548919</v>
          </cell>
        </row>
        <row r="12">
          <cell r="B12">
            <v>33501403</v>
          </cell>
        </row>
      </sheetData>
      <sheetData sheetId="24">
        <row r="10">
          <cell r="B10">
            <v>217630</v>
          </cell>
        </row>
        <row r="12">
          <cell r="B12">
            <v>217630</v>
          </cell>
        </row>
      </sheetData>
      <sheetData sheetId="25">
        <row r="10">
          <cell r="B10">
            <v>58755225</v>
          </cell>
        </row>
        <row r="12">
          <cell r="B12">
            <v>58755225</v>
          </cell>
        </row>
      </sheetData>
      <sheetData sheetId="26">
        <row r="10">
          <cell r="B10">
            <v>0</v>
          </cell>
        </row>
        <row r="12">
          <cell r="B12">
            <v>0</v>
          </cell>
        </row>
      </sheetData>
      <sheetData sheetId="27">
        <row r="117">
          <cell r="B117">
            <v>4704257</v>
          </cell>
        </row>
        <row r="119">
          <cell r="B119">
            <v>4704257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од-с"/>
      <sheetName val="9 мес."/>
      <sheetName val="полуг.-с"/>
      <sheetName val="1кв-расходы"/>
      <sheetName val="Свод по статьям"/>
      <sheetName val="Свод по группам"/>
      <sheetName val="0100"/>
      <sheetName val="0400"/>
      <sheetName val="0500"/>
      <sheetName val="0300"/>
      <sheetName val="0900"/>
      <sheetName val="1000"/>
      <sheetName val="1200"/>
      <sheetName val="1300"/>
      <sheetName val="1400"/>
      <sheetName val="1500"/>
      <sheetName val="1600"/>
      <sheetName val="1700"/>
      <sheetName val="2000"/>
      <sheetName val="2200"/>
      <sheetName val="3000-всего"/>
      <sheetName val="3002,3003"/>
      <sheetName val="3004"/>
      <sheetName val="3007"/>
      <sheetName val="3005"/>
      <sheetName val="3008"/>
      <sheetName val="3100"/>
      <sheetName val="3200"/>
      <sheetName val="Лист2"/>
      <sheetName val="Лист1"/>
      <sheetName val="ллист"/>
    </sheetNames>
    <sheetDataSet>
      <sheetData sheetId="0">
        <row r="29">
          <cell r="D29">
            <v>13765487</v>
          </cell>
        </row>
        <row r="38">
          <cell r="D38">
            <v>891376</v>
          </cell>
        </row>
        <row r="47">
          <cell r="D47">
            <v>6306587</v>
          </cell>
        </row>
        <row r="53">
          <cell r="D53">
            <v>33501403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N62"/>
  <sheetViews>
    <sheetView tabSelected="1" zoomScale="60" workbookViewId="0">
      <selection activeCell="H45" sqref="H45"/>
    </sheetView>
  </sheetViews>
  <sheetFormatPr defaultRowHeight="12.75"/>
  <cols>
    <col min="1" max="1" width="8.140625" customWidth="1"/>
    <col min="2" max="2" width="7.5703125" customWidth="1"/>
    <col min="3" max="3" width="43.5703125" customWidth="1"/>
    <col min="4" max="4" width="18.5703125" customWidth="1"/>
    <col min="5" max="5" width="19" customWidth="1"/>
    <col min="6" max="6" width="16.85546875" customWidth="1"/>
    <col min="7" max="7" width="17.7109375" bestFit="1" customWidth="1"/>
    <col min="8" max="8" width="17.42578125" customWidth="1"/>
    <col min="9" max="9" width="18.28515625" bestFit="1" customWidth="1"/>
    <col min="10" max="10" width="18" customWidth="1"/>
    <col min="11" max="11" width="15.5703125" customWidth="1"/>
    <col min="12" max="12" width="14.140625" customWidth="1"/>
    <col min="13" max="13" width="10.85546875" bestFit="1" customWidth="1"/>
    <col min="14" max="14" width="13.7109375" bestFit="1" customWidth="1"/>
  </cols>
  <sheetData>
    <row r="1" spans="1:14" ht="15">
      <c r="C1" s="1"/>
      <c r="E1" s="1"/>
      <c r="F1" s="1"/>
      <c r="G1" s="1"/>
      <c r="H1" s="1"/>
    </row>
    <row r="2" spans="1:14" ht="15">
      <c r="B2" s="2"/>
      <c r="C2" s="1"/>
      <c r="E2" s="1"/>
      <c r="F2" s="1"/>
      <c r="G2" s="1"/>
      <c r="H2" s="1"/>
    </row>
    <row r="3" spans="1:14" ht="15">
      <c r="B3" s="2"/>
      <c r="C3" s="3"/>
      <c r="D3" s="3"/>
      <c r="E3" s="3"/>
      <c r="F3" s="3"/>
      <c r="G3" s="3"/>
      <c r="H3" s="3"/>
    </row>
    <row r="4" spans="1:14" ht="20.25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4" ht="15">
      <c r="B5" s="2"/>
      <c r="C5" s="3"/>
      <c r="D5" s="3"/>
      <c r="E5" s="3"/>
      <c r="F5" s="3"/>
      <c r="G5" s="3"/>
      <c r="H5" s="3"/>
    </row>
    <row r="6" spans="1:14" s="4" customFormat="1" ht="20.25">
      <c r="A6" s="125" t="s">
        <v>88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4" s="4" customFormat="1" ht="20.25">
      <c r="A7" s="125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s="4" customFormat="1" ht="20.25" hidden="1">
      <c r="A8" s="5"/>
      <c r="B8" s="5"/>
      <c r="C8" s="5"/>
      <c r="D8" s="5"/>
      <c r="E8" s="5"/>
      <c r="F8" s="5"/>
      <c r="G8" s="5"/>
      <c r="H8" s="5"/>
    </row>
    <row r="9" spans="1:14" s="4" customFormat="1" ht="20.25">
      <c r="A9" s="5"/>
      <c r="B9" s="5"/>
      <c r="C9" s="5"/>
      <c r="D9" s="5"/>
      <c r="E9" s="5"/>
      <c r="F9" s="6"/>
      <c r="G9" s="6"/>
      <c r="H9" s="6"/>
    </row>
    <row r="10" spans="1:14" ht="15" thickBot="1">
      <c r="G10" s="7"/>
      <c r="H10" s="8" t="s">
        <v>2</v>
      </c>
    </row>
    <row r="11" spans="1:14" s="9" customFormat="1" ht="15" customHeight="1" thickBot="1">
      <c r="A11" s="126" t="s">
        <v>3</v>
      </c>
      <c r="B11" s="127"/>
      <c r="C11" s="128" t="s">
        <v>4</v>
      </c>
      <c r="D11" s="126" t="s">
        <v>5</v>
      </c>
      <c r="E11" s="130"/>
      <c r="F11" s="127"/>
      <c r="G11" s="126" t="s">
        <v>6</v>
      </c>
      <c r="H11" s="127"/>
      <c r="I11" s="126" t="s">
        <v>7</v>
      </c>
      <c r="J11" s="127"/>
      <c r="K11" s="126" t="s">
        <v>8</v>
      </c>
      <c r="L11" s="127"/>
      <c r="M11" s="126" t="s">
        <v>9</v>
      </c>
      <c r="N11" s="127"/>
    </row>
    <row r="12" spans="1:14" s="9" customFormat="1" ht="15.75" thickBot="1">
      <c r="A12" s="10" t="s">
        <v>10</v>
      </c>
      <c r="B12" s="10" t="s">
        <v>11</v>
      </c>
      <c r="C12" s="129"/>
      <c r="D12" s="11" t="s">
        <v>12</v>
      </c>
      <c r="E12" s="12" t="s">
        <v>13</v>
      </c>
      <c r="F12" s="12" t="s">
        <v>14</v>
      </c>
      <c r="G12" s="13" t="s">
        <v>15</v>
      </c>
      <c r="H12" s="13" t="s">
        <v>16</v>
      </c>
      <c r="I12" s="13" t="s">
        <v>17</v>
      </c>
      <c r="J12" s="13" t="s">
        <v>18</v>
      </c>
      <c r="K12" s="13" t="s">
        <v>19</v>
      </c>
      <c r="L12" s="13" t="s">
        <v>20</v>
      </c>
      <c r="M12" s="13" t="s">
        <v>21</v>
      </c>
      <c r="N12" s="13" t="s">
        <v>22</v>
      </c>
    </row>
    <row r="13" spans="1:14" ht="15">
      <c r="A13" s="14"/>
      <c r="B13" s="14"/>
      <c r="C13" s="15"/>
      <c r="D13" s="16"/>
      <c r="E13" s="17"/>
      <c r="F13" s="17"/>
      <c r="G13" s="16"/>
      <c r="H13" s="16"/>
      <c r="I13" s="16"/>
      <c r="J13" s="16"/>
      <c r="K13" s="16"/>
      <c r="L13" s="16"/>
      <c r="M13" s="16"/>
      <c r="N13" s="16"/>
    </row>
    <row r="14" spans="1:14" s="24" customFormat="1" ht="15.75">
      <c r="A14" s="18"/>
      <c r="B14" s="18"/>
      <c r="C14" s="19" t="s">
        <v>23</v>
      </c>
      <c r="D14" s="20"/>
      <c r="E14" s="21"/>
      <c r="F14" s="22"/>
      <c r="G14" s="23"/>
      <c r="H14" s="23"/>
      <c r="I14" s="23"/>
      <c r="J14" s="23"/>
      <c r="K14" s="23"/>
      <c r="L14" s="23"/>
      <c r="M14" s="23"/>
      <c r="N14" s="23"/>
    </row>
    <row r="15" spans="1:14" s="24" customFormat="1" ht="16.5" thickBot="1">
      <c r="A15" s="25"/>
      <c r="B15" s="25"/>
      <c r="C15" s="26"/>
      <c r="D15" s="22"/>
      <c r="E15" s="22"/>
      <c r="F15" s="22"/>
      <c r="G15" s="27"/>
      <c r="H15" s="27"/>
      <c r="I15" s="27"/>
      <c r="J15" s="27"/>
      <c r="K15" s="27"/>
      <c r="L15" s="27"/>
      <c r="M15" s="27"/>
      <c r="N15" s="27"/>
    </row>
    <row r="16" spans="1:14" s="29" customFormat="1" ht="17.25" thickBot="1">
      <c r="A16" s="28" t="s">
        <v>24</v>
      </c>
      <c r="B16" s="28" t="s">
        <v>25</v>
      </c>
      <c r="C16" s="29" t="s">
        <v>26</v>
      </c>
      <c r="D16" s="30">
        <f>SUM(D17:D20)</f>
        <v>13928381</v>
      </c>
      <c r="E16" s="94">
        <f>SUM(E17:E20)</f>
        <v>13928381</v>
      </c>
      <c r="F16" s="31">
        <f t="shared" ref="F16:F57" si="0">E16-D16</f>
        <v>0</v>
      </c>
      <c r="G16" s="30">
        <f>SUM(G17:G20)</f>
        <v>13111261</v>
      </c>
      <c r="H16" s="93">
        <f>SUM(H17:H20)</f>
        <v>14090396</v>
      </c>
      <c r="I16" s="94">
        <f t="shared" ref="I16:I58" si="1">G16-E16</f>
        <v>-817120</v>
      </c>
      <c r="J16" s="30">
        <f>G16-H16</f>
        <v>-979135</v>
      </c>
      <c r="K16" s="100">
        <f t="shared" ref="K16:K56" si="2">G16/E16*100</f>
        <v>94.133417229181191</v>
      </c>
      <c r="L16" s="32">
        <f>G16/H16*100</f>
        <v>93.051046968445732</v>
      </c>
      <c r="M16" s="32">
        <f>E16/$E$58*100</f>
        <v>3.6777293213403563</v>
      </c>
      <c r="N16" s="32">
        <f>G16/$G$58*100</f>
        <v>3.8518554699432035</v>
      </c>
    </row>
    <row r="17" spans="1:14" s="39" customFormat="1" ht="16.5">
      <c r="A17" s="33"/>
      <c r="B17" s="33" t="s">
        <v>27</v>
      </c>
      <c r="C17" s="34" t="s">
        <v>28</v>
      </c>
      <c r="D17" s="35">
        <f>'[1]0100'!B36</f>
        <v>8398571</v>
      </c>
      <c r="E17" s="89">
        <f>'[1]0100'!B38</f>
        <v>8398571</v>
      </c>
      <c r="F17" s="36">
        <f t="shared" si="0"/>
        <v>0</v>
      </c>
      <c r="G17" s="106">
        <v>7909124</v>
      </c>
      <c r="H17" s="107">
        <v>8776882</v>
      </c>
      <c r="I17" s="96">
        <f t="shared" si="1"/>
        <v>-489447</v>
      </c>
      <c r="J17" s="37">
        <f>G17-H17</f>
        <v>-867758</v>
      </c>
      <c r="K17" s="101">
        <f t="shared" si="2"/>
        <v>94.172258590181585</v>
      </c>
      <c r="L17" s="38">
        <f>G17/H17*100</f>
        <v>90.113140406809606</v>
      </c>
      <c r="M17" s="38">
        <f>E17/$E$58*100</f>
        <v>2.2176066855192138</v>
      </c>
      <c r="N17" s="38">
        <f>G17/$G$58*100</f>
        <v>2.3235600711372513</v>
      </c>
    </row>
    <row r="18" spans="1:14" s="39" customFormat="1" ht="16.5">
      <c r="A18" s="40"/>
      <c r="B18" s="40" t="s">
        <v>29</v>
      </c>
      <c r="C18" s="41" t="s">
        <v>30</v>
      </c>
      <c r="D18" s="42">
        <f>'[1]0100'!B127</f>
        <v>3536496</v>
      </c>
      <c r="E18" s="90">
        <f>'[1]0100'!B129</f>
        <v>3536496</v>
      </c>
      <c r="F18" s="21">
        <f t="shared" si="0"/>
        <v>0</v>
      </c>
      <c r="G18" s="108">
        <v>3335923</v>
      </c>
      <c r="H18" s="109">
        <v>3467754</v>
      </c>
      <c r="I18" s="97">
        <f t="shared" si="1"/>
        <v>-200573</v>
      </c>
      <c r="J18" s="43">
        <f>G18-H18</f>
        <v>-131831</v>
      </c>
      <c r="K18" s="102">
        <f t="shared" si="2"/>
        <v>94.328482203853753</v>
      </c>
      <c r="L18" s="44">
        <f>G18/H18*100</f>
        <v>96.198375086583425</v>
      </c>
      <c r="M18" s="44">
        <f>E18/$E$58*100</f>
        <v>0.93379661527085467</v>
      </c>
      <c r="N18" s="44">
        <f>G18/$G$58*100</f>
        <v>0.98003489175139902</v>
      </c>
    </row>
    <row r="19" spans="1:14" s="39" customFormat="1" ht="16.5">
      <c r="A19" s="45"/>
      <c r="B19" s="45" t="s">
        <v>31</v>
      </c>
      <c r="C19" s="46" t="s">
        <v>32</v>
      </c>
      <c r="D19" s="47">
        <f>'[1]0100'!B223</f>
        <v>1938630</v>
      </c>
      <c r="E19" s="91">
        <f>'[1]0100'!B225</f>
        <v>1938630</v>
      </c>
      <c r="F19" s="21">
        <f t="shared" si="0"/>
        <v>0</v>
      </c>
      <c r="G19" s="108">
        <v>1811718</v>
      </c>
      <c r="H19" s="110">
        <v>1786470</v>
      </c>
      <c r="I19" s="98">
        <f t="shared" si="1"/>
        <v>-126912</v>
      </c>
      <c r="J19" s="43">
        <f>G19-H19</f>
        <v>25248</v>
      </c>
      <c r="K19" s="103">
        <f t="shared" si="2"/>
        <v>93.453521301125022</v>
      </c>
      <c r="L19" s="50">
        <f>G19/H19*100</f>
        <v>101.41328989571615</v>
      </c>
      <c r="M19" s="50">
        <f>E19/$E$58*100</f>
        <v>0.51188694466571916</v>
      </c>
      <c r="N19" s="50">
        <f>G19/$G$58*100</f>
        <v>0.53225055075133965</v>
      </c>
    </row>
    <row r="20" spans="1:14" s="39" customFormat="1" ht="17.25" thickBot="1">
      <c r="A20" s="51"/>
      <c r="B20" s="51" t="s">
        <v>33</v>
      </c>
      <c r="C20" s="52" t="s">
        <v>34</v>
      </c>
      <c r="D20" s="53">
        <f>'[1]0100'!B336</f>
        <v>54684</v>
      </c>
      <c r="E20" s="92">
        <f>'[1]0100'!B338</f>
        <v>54684</v>
      </c>
      <c r="F20" s="95"/>
      <c r="G20" s="111">
        <v>54496</v>
      </c>
      <c r="H20" s="112">
        <v>59290</v>
      </c>
      <c r="I20" s="99"/>
      <c r="J20" s="105"/>
      <c r="K20" s="104"/>
      <c r="L20" s="54">
        <f>G20/H20*100</f>
        <v>91.914319446786976</v>
      </c>
      <c r="M20" s="54"/>
      <c r="N20" s="54"/>
    </row>
    <row r="21" spans="1:14" s="39" customFormat="1" ht="17.25" thickBot="1">
      <c r="A21" s="55" t="s">
        <v>27</v>
      </c>
      <c r="B21" s="55" t="s">
        <v>27</v>
      </c>
      <c r="C21" s="56" t="s">
        <v>35</v>
      </c>
      <c r="D21" s="57">
        <f>'[1]0300'!B10</f>
        <v>78052</v>
      </c>
      <c r="E21" s="58">
        <f>'[1]0300'!B12</f>
        <v>78052</v>
      </c>
      <c r="F21" s="31">
        <f>E21-D21</f>
        <v>0</v>
      </c>
      <c r="G21" s="113">
        <v>78051</v>
      </c>
      <c r="H21" s="113">
        <v>78051</v>
      </c>
      <c r="I21" s="30">
        <f t="shared" ref="I21:I22" si="3">G21-E21</f>
        <v>-1</v>
      </c>
      <c r="J21" s="30">
        <f t="shared" ref="J21:J22" si="4">G21-H21</f>
        <v>0</v>
      </c>
      <c r="K21" s="32">
        <f t="shared" ref="K21:K22" si="5">G21/E21*100</f>
        <v>99.998718802849382</v>
      </c>
      <c r="L21" s="32">
        <f t="shared" ref="L21:L22" si="6">G21/H21*100</f>
        <v>100</v>
      </c>
      <c r="M21" s="32">
        <f t="shared" ref="M21:M22" si="7">E21/$E$58*100</f>
        <v>2.0609296155041815E-2</v>
      </c>
      <c r="N21" s="32">
        <f t="shared" ref="N21:N22" si="8">G21/$G$58*100</f>
        <v>2.2929996686400871E-2</v>
      </c>
    </row>
    <row r="22" spans="1:14" s="29" customFormat="1" ht="17.25" thickBot="1">
      <c r="A22" s="59" t="s">
        <v>36</v>
      </c>
      <c r="B22" s="59" t="s">
        <v>25</v>
      </c>
      <c r="C22" s="60" t="s">
        <v>37</v>
      </c>
      <c r="D22" s="61">
        <f>SUM(D23:D24)</f>
        <v>58622</v>
      </c>
      <c r="E22" s="61">
        <f>SUM(E23:E24)</f>
        <v>58622</v>
      </c>
      <c r="F22" s="62"/>
      <c r="G22" s="61">
        <f>SUM(G23:G24)</f>
        <v>48135</v>
      </c>
      <c r="H22" s="61">
        <f>SUM(H23:H24)</f>
        <v>48135</v>
      </c>
      <c r="I22" s="61">
        <f t="shared" si="3"/>
        <v>-10487</v>
      </c>
      <c r="J22" s="61">
        <f t="shared" si="4"/>
        <v>0</v>
      </c>
      <c r="K22" s="63">
        <f t="shared" si="5"/>
        <v>82.110811640680964</v>
      </c>
      <c r="L22" s="63">
        <f t="shared" si="6"/>
        <v>100</v>
      </c>
      <c r="M22" s="63">
        <f t="shared" si="7"/>
        <v>1.5478887910634721E-2</v>
      </c>
      <c r="N22" s="63">
        <f t="shared" si="8"/>
        <v>1.4141207550190335E-2</v>
      </c>
    </row>
    <row r="23" spans="1:14" s="65" customFormat="1" ht="17.25" thickBot="1">
      <c r="A23" s="64"/>
      <c r="B23" s="64" t="s">
        <v>36</v>
      </c>
      <c r="C23" s="65" t="s">
        <v>38</v>
      </c>
      <c r="D23" s="66">
        <f>'[1]0400'!B151</f>
        <v>49878</v>
      </c>
      <c r="E23" s="67">
        <f>'[1]0400'!B153</f>
        <v>49878</v>
      </c>
      <c r="F23" s="67">
        <f t="shared" si="0"/>
        <v>0</v>
      </c>
      <c r="G23" s="114">
        <v>48135</v>
      </c>
      <c r="H23" s="114">
        <v>48135</v>
      </c>
      <c r="I23" s="66">
        <f t="shared" si="1"/>
        <v>-1743</v>
      </c>
      <c r="J23" s="66">
        <f>G23-H23</f>
        <v>0</v>
      </c>
      <c r="K23" s="68">
        <f t="shared" si="2"/>
        <v>96.505473354986165</v>
      </c>
      <c r="L23" s="68">
        <f>G23/H23*100</f>
        <v>100</v>
      </c>
      <c r="M23" s="68">
        <f>E23/$E$58*100</f>
        <v>1.3170072177793977E-2</v>
      </c>
      <c r="N23" s="68">
        <f>G23/$G$58*100</f>
        <v>1.4141207550190335E-2</v>
      </c>
    </row>
    <row r="24" spans="1:14" s="65" customFormat="1" ht="17.25" thickBot="1">
      <c r="A24" s="64"/>
      <c r="B24" s="64" t="s">
        <v>24</v>
      </c>
      <c r="C24" s="65" t="s">
        <v>39</v>
      </c>
      <c r="D24" s="66">
        <f>'[1]0400'!B36</f>
        <v>8744</v>
      </c>
      <c r="E24" s="67">
        <f>'[1]0400'!B38</f>
        <v>8744</v>
      </c>
      <c r="F24" s="67"/>
      <c r="G24" s="66"/>
      <c r="H24" s="66"/>
      <c r="I24" s="66"/>
      <c r="J24" s="66"/>
      <c r="K24" s="68"/>
      <c r="L24" s="68"/>
      <c r="M24" s="68"/>
      <c r="N24" s="68"/>
    </row>
    <row r="25" spans="1:14" s="29" customFormat="1" ht="17.25" thickBot="1">
      <c r="A25" s="28" t="s">
        <v>29</v>
      </c>
      <c r="B25" s="28" t="s">
        <v>24</v>
      </c>
      <c r="C25" s="29" t="s">
        <v>40</v>
      </c>
      <c r="D25" s="30">
        <f>'[1]0500'!B10</f>
        <v>1680863</v>
      </c>
      <c r="E25" s="31">
        <f>'[1]0500'!B12</f>
        <v>1680863</v>
      </c>
      <c r="F25" s="31">
        <f t="shared" si="0"/>
        <v>0</v>
      </c>
      <c r="G25" s="113">
        <v>1669881</v>
      </c>
      <c r="H25" s="113">
        <v>1189335</v>
      </c>
      <c r="I25" s="30">
        <f t="shared" si="1"/>
        <v>-10982</v>
      </c>
      <c r="J25" s="30">
        <f t="shared" ref="J25:J58" si="9">G25-H25</f>
        <v>480546</v>
      </c>
      <c r="K25" s="32">
        <f t="shared" si="2"/>
        <v>99.346645145975614</v>
      </c>
      <c r="L25" s="32">
        <f t="shared" ref="L25:L58" si="10">G25/H25*100</f>
        <v>140.40459584557757</v>
      </c>
      <c r="M25" s="32">
        <f t="shared" ref="M25:M44" si="11">E25/$E$58*100</f>
        <v>0.44382467282135052</v>
      </c>
      <c r="N25" s="32">
        <f t="shared" ref="N25:N44" si="12">G25/$G$58*100</f>
        <v>0.49058136086256127</v>
      </c>
    </row>
    <row r="26" spans="1:14" s="29" customFormat="1" ht="17.25" hidden="1" thickBot="1">
      <c r="A26" s="28" t="s">
        <v>41</v>
      </c>
      <c r="B26" s="28" t="s">
        <v>31</v>
      </c>
      <c r="C26" s="29" t="s">
        <v>42</v>
      </c>
      <c r="D26" s="30">
        <f>'[1]1000'!B36</f>
        <v>0</v>
      </c>
      <c r="E26" s="31">
        <f>'[1]1000'!B38</f>
        <v>0</v>
      </c>
      <c r="F26" s="31">
        <f t="shared" si="0"/>
        <v>0</v>
      </c>
      <c r="G26" s="30"/>
      <c r="H26" s="30"/>
      <c r="I26" s="30">
        <f t="shared" si="1"/>
        <v>0</v>
      </c>
      <c r="J26" s="30">
        <f t="shared" si="9"/>
        <v>0</v>
      </c>
      <c r="K26" s="32" t="e">
        <f t="shared" si="2"/>
        <v>#DIV/0!</v>
      </c>
      <c r="L26" s="32" t="e">
        <f t="shared" si="10"/>
        <v>#DIV/0!</v>
      </c>
      <c r="M26" s="32">
        <f t="shared" si="11"/>
        <v>0</v>
      </c>
      <c r="N26" s="32">
        <f t="shared" si="12"/>
        <v>0</v>
      </c>
    </row>
    <row r="27" spans="1:14" s="29" customFormat="1" ht="17.25" thickBot="1">
      <c r="A27" s="28" t="s">
        <v>43</v>
      </c>
      <c r="B27" s="28" t="s">
        <v>25</v>
      </c>
      <c r="C27" s="29" t="s">
        <v>44</v>
      </c>
      <c r="D27" s="30">
        <f>SUM(D28:D30)</f>
        <v>15352224</v>
      </c>
      <c r="E27" s="30">
        <f>SUM(E28:E30)</f>
        <v>15352224</v>
      </c>
      <c r="F27" s="31">
        <f t="shared" si="0"/>
        <v>0</v>
      </c>
      <c r="G27" s="30">
        <f>SUM(G28:G30)</f>
        <v>15204816</v>
      </c>
      <c r="H27" s="30">
        <f>SUM(H28:H30)</f>
        <v>15258016</v>
      </c>
      <c r="I27" s="30">
        <f t="shared" si="1"/>
        <v>-147408</v>
      </c>
      <c r="J27" s="30">
        <f t="shared" si="9"/>
        <v>-53200</v>
      </c>
      <c r="K27" s="32">
        <f t="shared" si="2"/>
        <v>99.03982641212113</v>
      </c>
      <c r="L27" s="32">
        <f t="shared" si="10"/>
        <v>99.651330815225265</v>
      </c>
      <c r="M27" s="32">
        <f t="shared" si="11"/>
        <v>4.0536889644665184</v>
      </c>
      <c r="N27" s="32">
        <f t="shared" si="12"/>
        <v>4.4669047225190575</v>
      </c>
    </row>
    <row r="28" spans="1:14" s="39" customFormat="1" ht="16.5">
      <c r="A28" s="33"/>
      <c r="B28" s="33" t="s">
        <v>24</v>
      </c>
      <c r="C28" s="34" t="s">
        <v>45</v>
      </c>
      <c r="D28" s="35">
        <f>'[1]1200'!B36</f>
        <v>626157</v>
      </c>
      <c r="E28" s="36">
        <f>'[1]1200'!B38</f>
        <v>626157</v>
      </c>
      <c r="F28" s="36">
        <f t="shared" si="0"/>
        <v>0</v>
      </c>
      <c r="G28" s="106">
        <v>616983</v>
      </c>
      <c r="H28" s="106">
        <v>616983</v>
      </c>
      <c r="I28" s="37">
        <f t="shared" si="1"/>
        <v>-9174</v>
      </c>
      <c r="J28" s="37">
        <f t="shared" si="9"/>
        <v>0</v>
      </c>
      <c r="K28" s="38">
        <f t="shared" si="2"/>
        <v>98.534872244500988</v>
      </c>
      <c r="L28" s="38">
        <f t="shared" si="10"/>
        <v>100</v>
      </c>
      <c r="M28" s="38">
        <f t="shared" si="11"/>
        <v>0.16533407283032486</v>
      </c>
      <c r="N28" s="38">
        <f t="shared" si="12"/>
        <v>0.18125864044747239</v>
      </c>
    </row>
    <row r="29" spans="1:14" s="39" customFormat="1" ht="16.5">
      <c r="A29" s="40"/>
      <c r="B29" s="40" t="s">
        <v>46</v>
      </c>
      <c r="C29" s="41" t="s">
        <v>47</v>
      </c>
      <c r="D29" s="42">
        <f>'[2]год-с'!$D$29</f>
        <v>13765487</v>
      </c>
      <c r="E29" s="21">
        <f>'[1]1200'!B158</f>
        <v>13765487</v>
      </c>
      <c r="F29" s="21">
        <f t="shared" si="0"/>
        <v>0</v>
      </c>
      <c r="G29" s="108">
        <v>13765333</v>
      </c>
      <c r="H29" s="108">
        <v>13765333</v>
      </c>
      <c r="I29" s="43">
        <f t="shared" si="1"/>
        <v>-154</v>
      </c>
      <c r="J29" s="43">
        <f t="shared" si="9"/>
        <v>0</v>
      </c>
      <c r="K29" s="44">
        <f t="shared" si="2"/>
        <v>99.998881260067293</v>
      </c>
      <c r="L29" s="44">
        <f t="shared" si="10"/>
        <v>100</v>
      </c>
      <c r="M29" s="44">
        <f t="shared" si="11"/>
        <v>3.6347178586247386</v>
      </c>
      <c r="N29" s="44">
        <f t="shared" si="12"/>
        <v>4.0440101994491364</v>
      </c>
    </row>
    <row r="30" spans="1:14" s="39" customFormat="1" ht="17.25" thickBot="1">
      <c r="A30" s="69"/>
      <c r="B30" s="69" t="s">
        <v>36</v>
      </c>
      <c r="C30" s="26" t="s">
        <v>48</v>
      </c>
      <c r="D30" s="70">
        <f>'[1]1200'!B327</f>
        <v>960580</v>
      </c>
      <c r="E30" s="22">
        <f>'[1]1200'!B329</f>
        <v>960580</v>
      </c>
      <c r="F30" s="22">
        <f t="shared" si="0"/>
        <v>0</v>
      </c>
      <c r="G30" s="116">
        <v>822500</v>
      </c>
      <c r="H30" s="116">
        <v>875700</v>
      </c>
      <c r="I30" s="27">
        <f t="shared" si="1"/>
        <v>-138080</v>
      </c>
      <c r="J30" s="27">
        <f t="shared" si="9"/>
        <v>-53200</v>
      </c>
      <c r="K30" s="71">
        <f t="shared" si="2"/>
        <v>85.625351350225912</v>
      </c>
      <c r="L30" s="71">
        <f t="shared" si="10"/>
        <v>93.924860111910462</v>
      </c>
      <c r="M30" s="71">
        <f t="shared" si="11"/>
        <v>0.25363703301145474</v>
      </c>
      <c r="N30" s="71">
        <f t="shared" si="12"/>
        <v>0.24163588262244834</v>
      </c>
    </row>
    <row r="31" spans="1:14" s="29" customFormat="1" ht="17.25" thickBot="1">
      <c r="A31" s="28" t="s">
        <v>49</v>
      </c>
      <c r="B31" s="28" t="s">
        <v>25</v>
      </c>
      <c r="C31" s="29" t="s">
        <v>50</v>
      </c>
      <c r="D31" s="30">
        <f>SUM(D32:D34)</f>
        <v>222113022</v>
      </c>
      <c r="E31" s="30">
        <f>SUM(E32:E34)</f>
        <v>222113022</v>
      </c>
      <c r="F31" s="31">
        <f t="shared" si="0"/>
        <v>0</v>
      </c>
      <c r="G31" s="30">
        <f>SUM(G32:G34)</f>
        <v>197500133</v>
      </c>
      <c r="H31" s="30">
        <f>SUM(H32:H34)</f>
        <v>213981534</v>
      </c>
      <c r="I31" s="30">
        <f t="shared" si="1"/>
        <v>-24612889</v>
      </c>
      <c r="J31" s="30">
        <f t="shared" si="9"/>
        <v>-16481401</v>
      </c>
      <c r="K31" s="32">
        <f t="shared" si="2"/>
        <v>88.918754614936532</v>
      </c>
      <c r="L31" s="32">
        <f t="shared" si="10"/>
        <v>92.297746122335951</v>
      </c>
      <c r="M31" s="32">
        <f t="shared" si="11"/>
        <v>58.647991727173142</v>
      </c>
      <c r="N31" s="32">
        <f t="shared" si="12"/>
        <v>58.022029125235186</v>
      </c>
    </row>
    <row r="32" spans="1:14" s="39" customFormat="1" ht="16.5">
      <c r="A32" s="33"/>
      <c r="B32" s="33" t="s">
        <v>24</v>
      </c>
      <c r="C32" s="34" t="s">
        <v>51</v>
      </c>
      <c r="D32" s="35">
        <f>'[1]1300'!B37</f>
        <v>92239985</v>
      </c>
      <c r="E32" s="36">
        <f>'[1]1300'!B39</f>
        <v>92239985</v>
      </c>
      <c r="F32" s="36">
        <f t="shared" si="0"/>
        <v>0</v>
      </c>
      <c r="G32" s="106">
        <v>78310810</v>
      </c>
      <c r="H32" s="106">
        <v>86071850</v>
      </c>
      <c r="I32" s="37">
        <f t="shared" si="1"/>
        <v>-13929175</v>
      </c>
      <c r="J32" s="37">
        <f t="shared" si="9"/>
        <v>-7761040</v>
      </c>
      <c r="K32" s="38">
        <f t="shared" si="2"/>
        <v>84.89898388426667</v>
      </c>
      <c r="L32" s="38">
        <f t="shared" si="10"/>
        <v>90.983068215682593</v>
      </c>
      <c r="M32" s="38">
        <f t="shared" si="11"/>
        <v>24.355572800205177</v>
      </c>
      <c r="N32" s="38">
        <f t="shared" si="12"/>
        <v>23.006324247086756</v>
      </c>
    </row>
    <row r="33" spans="1:14" s="39" customFormat="1" ht="16.5">
      <c r="A33" s="40"/>
      <c r="B33" s="40" t="s">
        <v>27</v>
      </c>
      <c r="C33" s="41" t="s">
        <v>52</v>
      </c>
      <c r="D33" s="42">
        <f>'[1]1300'!B132</f>
        <v>89235757</v>
      </c>
      <c r="E33" s="21">
        <f>'[1]1300'!B134</f>
        <v>89235757</v>
      </c>
      <c r="F33" s="21">
        <f t="shared" si="0"/>
        <v>0</v>
      </c>
      <c r="G33" s="108">
        <v>81464551</v>
      </c>
      <c r="H33" s="108">
        <v>87893066</v>
      </c>
      <c r="I33" s="43">
        <f t="shared" si="1"/>
        <v>-7771206</v>
      </c>
      <c r="J33" s="43">
        <f t="shared" si="9"/>
        <v>-6428515</v>
      </c>
      <c r="K33" s="44">
        <f t="shared" si="2"/>
        <v>91.291376617111013</v>
      </c>
      <c r="L33" s="44">
        <f t="shared" si="10"/>
        <v>92.685981622259021</v>
      </c>
      <c r="M33" s="44">
        <f t="shared" si="11"/>
        <v>23.562319269619554</v>
      </c>
      <c r="N33" s="44">
        <f t="shared" si="12"/>
        <v>23.932837304956177</v>
      </c>
    </row>
    <row r="34" spans="1:14" s="39" customFormat="1" ht="17.25" thickBot="1">
      <c r="A34" s="69"/>
      <c r="B34" s="69" t="s">
        <v>33</v>
      </c>
      <c r="C34" s="26" t="s">
        <v>53</v>
      </c>
      <c r="D34" s="70">
        <f>'[1]1300'!B302</f>
        <v>40637280</v>
      </c>
      <c r="E34" s="22">
        <f>'[1]1300'!B304</f>
        <v>40637280</v>
      </c>
      <c r="F34" s="22">
        <f t="shared" si="0"/>
        <v>0</v>
      </c>
      <c r="G34" s="116">
        <v>37724772</v>
      </c>
      <c r="H34" s="116">
        <v>40016618</v>
      </c>
      <c r="I34" s="27">
        <f t="shared" si="1"/>
        <v>-2912508</v>
      </c>
      <c r="J34" s="27">
        <f t="shared" si="9"/>
        <v>-2291846</v>
      </c>
      <c r="K34" s="71">
        <f t="shared" si="2"/>
        <v>92.832915982565765</v>
      </c>
      <c r="L34" s="71">
        <f t="shared" si="10"/>
        <v>94.272764380038311</v>
      </c>
      <c r="M34" s="71">
        <f t="shared" si="11"/>
        <v>10.730099657348404</v>
      </c>
      <c r="N34" s="71">
        <f t="shared" si="12"/>
        <v>11.082867573192251</v>
      </c>
    </row>
    <row r="35" spans="1:14" s="29" customFormat="1" ht="17.25" thickBot="1">
      <c r="A35" s="28" t="s">
        <v>54</v>
      </c>
      <c r="B35" s="28" t="s">
        <v>25</v>
      </c>
      <c r="C35" s="29" t="s">
        <v>55</v>
      </c>
      <c r="D35" s="30">
        <f>SUM(D36:D38)</f>
        <v>10637565</v>
      </c>
      <c r="E35" s="30">
        <f>SUM(E36:E38)</f>
        <v>10637565</v>
      </c>
      <c r="F35" s="31">
        <f t="shared" si="0"/>
        <v>0</v>
      </c>
      <c r="G35" s="30">
        <f>SUM(G36:G38)</f>
        <v>9870717</v>
      </c>
      <c r="H35" s="30">
        <f>SUM(H36:H38)</f>
        <v>10135636</v>
      </c>
      <c r="I35" s="30">
        <f t="shared" si="1"/>
        <v>-766848</v>
      </c>
      <c r="J35" s="30">
        <f t="shared" si="9"/>
        <v>-264919</v>
      </c>
      <c r="K35" s="32">
        <f t="shared" si="2"/>
        <v>92.791132181095961</v>
      </c>
      <c r="L35" s="32">
        <f t="shared" si="10"/>
        <v>97.386261700795103</v>
      </c>
      <c r="M35" s="32">
        <f t="shared" si="11"/>
        <v>2.8088034573554475</v>
      </c>
      <c r="N35" s="32">
        <f t="shared" si="12"/>
        <v>2.8998412333269368</v>
      </c>
    </row>
    <row r="36" spans="1:14" s="39" customFormat="1" ht="16.5">
      <c r="A36" s="33"/>
      <c r="B36" s="33" t="s">
        <v>46</v>
      </c>
      <c r="C36" s="34" t="s">
        <v>56</v>
      </c>
      <c r="D36" s="35">
        <f>'[1]1400'!B82</f>
        <v>9381379</v>
      </c>
      <c r="E36" s="36">
        <f>'[1]1400'!B84</f>
        <v>9381379</v>
      </c>
      <c r="F36" s="36">
        <f t="shared" si="0"/>
        <v>0</v>
      </c>
      <c r="G36" s="106">
        <v>8627774</v>
      </c>
      <c r="H36" s="106">
        <v>8908694</v>
      </c>
      <c r="I36" s="37">
        <f t="shared" si="1"/>
        <v>-753605</v>
      </c>
      <c r="J36" s="37">
        <f t="shared" si="9"/>
        <v>-280920</v>
      </c>
      <c r="K36" s="38">
        <f t="shared" si="2"/>
        <v>91.96701252555728</v>
      </c>
      <c r="L36" s="38">
        <f t="shared" si="10"/>
        <v>96.846675842721737</v>
      </c>
      <c r="M36" s="38">
        <f t="shared" si="11"/>
        <v>2.4771129266859275</v>
      </c>
      <c r="N36" s="38">
        <f t="shared" si="12"/>
        <v>2.534686669370227</v>
      </c>
    </row>
    <row r="37" spans="1:14" s="39" customFormat="1" ht="16.5">
      <c r="A37" s="40"/>
      <c r="B37" s="40" t="s">
        <v>27</v>
      </c>
      <c r="C37" s="41" t="s">
        <v>57</v>
      </c>
      <c r="D37" s="42">
        <f>'[1]1400'!B165</f>
        <v>364810</v>
      </c>
      <c r="E37" s="21">
        <f>'[1]1400'!B167</f>
        <v>364810</v>
      </c>
      <c r="F37" s="21">
        <f t="shared" si="0"/>
        <v>0</v>
      </c>
      <c r="G37" s="108">
        <v>362809</v>
      </c>
      <c r="H37" s="108">
        <v>309193</v>
      </c>
      <c r="I37" s="43">
        <f t="shared" si="1"/>
        <v>-2001</v>
      </c>
      <c r="J37" s="43">
        <f t="shared" si="9"/>
        <v>53616</v>
      </c>
      <c r="K37" s="44">
        <f t="shared" si="2"/>
        <v>99.451495298922737</v>
      </c>
      <c r="L37" s="44">
        <f t="shared" si="10"/>
        <v>117.3406254345991</v>
      </c>
      <c r="M37" s="44">
        <f t="shared" si="11"/>
        <v>9.6326517325895603E-2</v>
      </c>
      <c r="N37" s="44">
        <f t="shared" si="12"/>
        <v>0.10658683639923143</v>
      </c>
    </row>
    <row r="38" spans="1:14" s="39" customFormat="1" ht="17.25" thickBot="1">
      <c r="A38" s="69"/>
      <c r="B38" s="69" t="s">
        <v>36</v>
      </c>
      <c r="C38" s="26" t="s">
        <v>53</v>
      </c>
      <c r="D38" s="70">
        <f>'[2]год-с'!$D$38</f>
        <v>891376</v>
      </c>
      <c r="E38" s="22">
        <f>'[1]1400'!B232</f>
        <v>891376</v>
      </c>
      <c r="F38" s="22">
        <f t="shared" si="0"/>
        <v>0</v>
      </c>
      <c r="G38" s="116">
        <v>880134</v>
      </c>
      <c r="H38" s="116">
        <v>917749</v>
      </c>
      <c r="I38" s="27">
        <f t="shared" si="1"/>
        <v>-11242</v>
      </c>
      <c r="J38" s="27">
        <f t="shared" si="9"/>
        <v>-37615</v>
      </c>
      <c r="K38" s="71">
        <f t="shared" si="2"/>
        <v>98.738803826892351</v>
      </c>
      <c r="L38" s="71">
        <f t="shared" si="10"/>
        <v>95.901384801290988</v>
      </c>
      <c r="M38" s="71">
        <f t="shared" si="11"/>
        <v>0.23536401334362414</v>
      </c>
      <c r="N38" s="71">
        <f t="shared" si="12"/>
        <v>0.25856772755747837</v>
      </c>
    </row>
    <row r="39" spans="1:14" s="29" customFormat="1" ht="17.25" thickBot="1">
      <c r="A39" s="28" t="s">
        <v>58</v>
      </c>
      <c r="B39" s="28" t="s">
        <v>27</v>
      </c>
      <c r="C39" s="29" t="s">
        <v>59</v>
      </c>
      <c r="D39" s="30">
        <f>'[1]1500'!B68</f>
        <v>190000</v>
      </c>
      <c r="E39" s="31">
        <f>'[1]1500'!B70</f>
        <v>190000</v>
      </c>
      <c r="F39" s="31">
        <f t="shared" si="0"/>
        <v>0</v>
      </c>
      <c r="G39" s="113">
        <v>189999</v>
      </c>
      <c r="H39" s="113">
        <v>189999</v>
      </c>
      <c r="I39" s="30">
        <f t="shared" si="1"/>
        <v>-1</v>
      </c>
      <c r="J39" s="30">
        <f t="shared" si="9"/>
        <v>0</v>
      </c>
      <c r="K39" s="32">
        <f t="shared" si="2"/>
        <v>99.999473684210528</v>
      </c>
      <c r="L39" s="32">
        <f t="shared" si="10"/>
        <v>100</v>
      </c>
      <c r="M39" s="32">
        <f t="shared" si="11"/>
        <v>5.0168685869137808E-2</v>
      </c>
      <c r="N39" s="32">
        <f t="shared" si="12"/>
        <v>5.581832955912773E-2</v>
      </c>
    </row>
    <row r="40" spans="1:14" s="29" customFormat="1" ht="17.25" thickBot="1">
      <c r="A40" s="28" t="s">
        <v>60</v>
      </c>
      <c r="B40" s="28" t="s">
        <v>29</v>
      </c>
      <c r="C40" s="29" t="s">
        <v>61</v>
      </c>
      <c r="D40" s="30">
        <f>'[1]1600'!B36</f>
        <v>300000</v>
      </c>
      <c r="E40" s="30">
        <f>'[1]1600'!B38</f>
        <v>300000</v>
      </c>
      <c r="F40" s="30">
        <f t="shared" si="0"/>
        <v>0</v>
      </c>
      <c r="G40" s="113">
        <v>295797</v>
      </c>
      <c r="H40" s="113">
        <v>295797</v>
      </c>
      <c r="I40" s="30">
        <f t="shared" si="1"/>
        <v>-4203</v>
      </c>
      <c r="J40" s="30">
        <f t="shared" si="9"/>
        <v>0</v>
      </c>
      <c r="K40" s="32">
        <f t="shared" si="2"/>
        <v>98.599000000000004</v>
      </c>
      <c r="L40" s="32">
        <f t="shared" si="10"/>
        <v>100</v>
      </c>
      <c r="M40" s="32">
        <f t="shared" si="11"/>
        <v>7.921371453021761E-2</v>
      </c>
      <c r="N40" s="32">
        <f t="shared" si="12"/>
        <v>8.689990172896335E-2</v>
      </c>
    </row>
    <row r="41" spans="1:14" s="29" customFormat="1" ht="17.25" thickBot="1">
      <c r="A41" s="28" t="s">
        <v>62</v>
      </c>
      <c r="B41" s="28" t="s">
        <v>25</v>
      </c>
      <c r="C41" s="29" t="s">
        <v>63</v>
      </c>
      <c r="D41" s="30">
        <f>SUM(D42:D45)</f>
        <v>9994194</v>
      </c>
      <c r="E41" s="30">
        <f>SUM(E42:E45)</f>
        <v>9994194</v>
      </c>
      <c r="F41" s="31">
        <f t="shared" si="0"/>
        <v>0</v>
      </c>
      <c r="G41" s="30">
        <f>SUM(G42:G45)</f>
        <v>8839126</v>
      </c>
      <c r="H41" s="30">
        <f>SUM(H42:H45)</f>
        <v>9128273</v>
      </c>
      <c r="I41" s="30">
        <f t="shared" si="1"/>
        <v>-1155068</v>
      </c>
      <c r="J41" s="30">
        <f t="shared" si="9"/>
        <v>-289147</v>
      </c>
      <c r="K41" s="32">
        <f t="shared" si="2"/>
        <v>88.442609779237827</v>
      </c>
      <c r="L41" s="32">
        <f t="shared" si="10"/>
        <v>96.832401923123896</v>
      </c>
      <c r="M41" s="32">
        <f t="shared" si="11"/>
        <v>2.6389241015853786</v>
      </c>
      <c r="N41" s="32">
        <f t="shared" si="12"/>
        <v>2.5967781308462388</v>
      </c>
    </row>
    <row r="42" spans="1:14" s="39" customFormat="1" ht="16.5">
      <c r="A42" s="33"/>
      <c r="B42" s="33" t="s">
        <v>27</v>
      </c>
      <c r="C42" s="34" t="s">
        <v>64</v>
      </c>
      <c r="D42" s="35">
        <f>'[1]1700'!B36</f>
        <v>2462008</v>
      </c>
      <c r="E42" s="36">
        <f>'[1]1700'!B38</f>
        <v>2462008</v>
      </c>
      <c r="F42" s="36">
        <f t="shared" si="0"/>
        <v>0</v>
      </c>
      <c r="G42" s="106">
        <v>2109229</v>
      </c>
      <c r="H42" s="106">
        <v>2162822</v>
      </c>
      <c r="I42" s="37">
        <f t="shared" si="1"/>
        <v>-352779</v>
      </c>
      <c r="J42" s="37">
        <f t="shared" si="9"/>
        <v>-53593</v>
      </c>
      <c r="K42" s="38">
        <f t="shared" si="2"/>
        <v>85.671086365275826</v>
      </c>
      <c r="L42" s="38">
        <f t="shared" si="10"/>
        <v>97.522079949251477</v>
      </c>
      <c r="M42" s="38">
        <f t="shared" si="11"/>
        <v>0.65008266294370665</v>
      </c>
      <c r="N42" s="38">
        <f t="shared" si="12"/>
        <v>0.61965399521928766</v>
      </c>
    </row>
    <row r="43" spans="1:14" s="39" customFormat="1" ht="16.5">
      <c r="A43" s="40"/>
      <c r="B43" s="40" t="s">
        <v>65</v>
      </c>
      <c r="C43" s="41" t="s">
        <v>66</v>
      </c>
      <c r="D43" s="42">
        <v>3645992</v>
      </c>
      <c r="E43" s="21">
        <v>3645992</v>
      </c>
      <c r="F43" s="21">
        <f t="shared" si="0"/>
        <v>0</v>
      </c>
      <c r="G43" s="108">
        <v>2974907</v>
      </c>
      <c r="H43" s="108">
        <v>2974907</v>
      </c>
      <c r="I43" s="43">
        <f t="shared" si="1"/>
        <v>-671085</v>
      </c>
      <c r="J43" s="43">
        <f t="shared" si="9"/>
        <v>0</v>
      </c>
      <c r="K43" s="44">
        <f t="shared" si="2"/>
        <v>81.593898176408501</v>
      </c>
      <c r="L43" s="44">
        <f t="shared" si="10"/>
        <v>100</v>
      </c>
      <c r="M43" s="44">
        <f t="shared" si="11"/>
        <v>0.96270856489152379</v>
      </c>
      <c r="N43" s="44">
        <f t="shared" si="12"/>
        <v>0.87397480688717311</v>
      </c>
    </row>
    <row r="44" spans="1:14" s="39" customFormat="1" ht="16.5">
      <c r="A44" s="45"/>
      <c r="B44" s="45" t="s">
        <v>43</v>
      </c>
      <c r="C44" s="46" t="s">
        <v>67</v>
      </c>
      <c r="D44" s="47">
        <v>3859064</v>
      </c>
      <c r="E44" s="48">
        <v>3859064</v>
      </c>
      <c r="F44" s="48">
        <f t="shared" si="0"/>
        <v>0</v>
      </c>
      <c r="G44" s="117">
        <v>3743840</v>
      </c>
      <c r="H44" s="117">
        <v>3979394</v>
      </c>
      <c r="I44" s="49">
        <f t="shared" si="1"/>
        <v>-115224</v>
      </c>
      <c r="J44" s="49">
        <f t="shared" si="9"/>
        <v>-235554</v>
      </c>
      <c r="K44" s="44">
        <f>G44/E44*100</f>
        <v>97.014198261547364</v>
      </c>
      <c r="L44" s="50">
        <f t="shared" si="10"/>
        <v>94.080656501969898</v>
      </c>
      <c r="M44" s="50">
        <f t="shared" si="11"/>
        <v>1.0189693134994655</v>
      </c>
      <c r="N44" s="50">
        <f t="shared" si="12"/>
        <v>1.0998736568963245</v>
      </c>
    </row>
    <row r="45" spans="1:14" s="122" customFormat="1" ht="17.25" thickBot="1">
      <c r="A45" s="118"/>
      <c r="B45" s="45" t="s">
        <v>49</v>
      </c>
      <c r="C45" s="124" t="s">
        <v>87</v>
      </c>
      <c r="D45" s="119">
        <v>27130</v>
      </c>
      <c r="E45" s="120">
        <v>27130</v>
      </c>
      <c r="F45" s="48">
        <f t="shared" si="0"/>
        <v>0</v>
      </c>
      <c r="G45" s="121">
        <v>11150</v>
      </c>
      <c r="H45" s="121">
        <v>11150</v>
      </c>
      <c r="I45" s="49">
        <f t="shared" ref="I45" si="13">G45-E45</f>
        <v>-15980</v>
      </c>
      <c r="J45" s="49">
        <f t="shared" si="9"/>
        <v>0</v>
      </c>
      <c r="K45" s="50">
        <f t="shared" ref="K45" si="14">G45/E45*100</f>
        <v>41.098415038702548</v>
      </c>
      <c r="L45" s="50">
        <f t="shared" si="10"/>
        <v>100</v>
      </c>
      <c r="M45" s="50">
        <f t="shared" ref="M45" si="15">E45/$E$58*100</f>
        <v>7.163560250682678E-3</v>
      </c>
      <c r="N45" s="50">
        <f t="shared" ref="N45" si="16">G45/$G$58*100</f>
        <v>3.2756718434532508E-3</v>
      </c>
    </row>
    <row r="46" spans="1:14" s="29" customFormat="1" ht="17.25" thickBot="1">
      <c r="A46" s="59" t="s">
        <v>33</v>
      </c>
      <c r="B46" s="59" t="s">
        <v>36</v>
      </c>
      <c r="C46" s="60" t="s">
        <v>68</v>
      </c>
      <c r="D46" s="61">
        <f>'[1]0900'!B36</f>
        <v>233689</v>
      </c>
      <c r="E46" s="62">
        <f>'[1]0900'!B38</f>
        <v>233689</v>
      </c>
      <c r="F46" s="62">
        <f t="shared" si="0"/>
        <v>0</v>
      </c>
      <c r="G46" s="115">
        <v>233689</v>
      </c>
      <c r="H46" s="115">
        <v>233689</v>
      </c>
      <c r="I46" s="61">
        <f t="shared" si="1"/>
        <v>0</v>
      </c>
      <c r="J46" s="61">
        <f t="shared" si="9"/>
        <v>0</v>
      </c>
      <c r="K46" s="63">
        <f t="shared" si="2"/>
        <v>100</v>
      </c>
      <c r="L46" s="63">
        <f t="shared" si="10"/>
        <v>100</v>
      </c>
      <c r="M46" s="63">
        <f t="shared" ref="M46:M58" si="17">E46/$E$58*100</f>
        <v>6.17045791161734E-2</v>
      </c>
      <c r="N46" s="63">
        <f t="shared" ref="N46:N58" si="18">G46/$G$58*100</f>
        <v>6.8653675105358469E-2</v>
      </c>
    </row>
    <row r="47" spans="1:14" s="29" customFormat="1" ht="17.25" thickBot="1">
      <c r="A47" s="28" t="s">
        <v>69</v>
      </c>
      <c r="B47" s="28" t="s">
        <v>24</v>
      </c>
      <c r="C47" s="29" t="s">
        <v>70</v>
      </c>
      <c r="D47" s="30">
        <f>'[2]год-с'!$D$47</f>
        <v>6306587</v>
      </c>
      <c r="E47" s="31">
        <f>'[1]2200'!B38</f>
        <v>6306587</v>
      </c>
      <c r="F47" s="31">
        <f t="shared" si="0"/>
        <v>0</v>
      </c>
      <c r="G47" s="113">
        <v>6288317</v>
      </c>
      <c r="H47" s="113">
        <v>6288317</v>
      </c>
      <c r="I47" s="30">
        <f t="shared" si="1"/>
        <v>-18270</v>
      </c>
      <c r="J47" s="30">
        <f t="shared" si="9"/>
        <v>0</v>
      </c>
      <c r="K47" s="32">
        <f t="shared" si="2"/>
        <v>99.710302894418163</v>
      </c>
      <c r="L47" s="32">
        <f t="shared" si="10"/>
        <v>100</v>
      </c>
      <c r="M47" s="32">
        <f t="shared" si="17"/>
        <v>1.6652272742599381</v>
      </c>
      <c r="N47" s="32">
        <f t="shared" si="18"/>
        <v>1.8473957793370779</v>
      </c>
    </row>
    <row r="48" spans="1:14" s="29" customFormat="1" ht="17.25" thickBot="1">
      <c r="A48" s="28" t="s">
        <v>71</v>
      </c>
      <c r="B48" s="28" t="s">
        <v>25</v>
      </c>
      <c r="C48" s="29" t="s">
        <v>72</v>
      </c>
      <c r="D48" s="30">
        <f>SUM(D49:D54)</f>
        <v>93144842</v>
      </c>
      <c r="E48" s="30">
        <f>SUM(E49:E54)</f>
        <v>93144842</v>
      </c>
      <c r="F48" s="31">
        <f t="shared" si="0"/>
        <v>0</v>
      </c>
      <c r="G48" s="30">
        <f>SUM(G49:G54)</f>
        <v>82932844</v>
      </c>
      <c r="H48" s="30">
        <f>SUM(H49:H54)</f>
        <v>83829564</v>
      </c>
      <c r="I48" s="30">
        <f t="shared" si="1"/>
        <v>-10211998</v>
      </c>
      <c r="J48" s="30">
        <f t="shared" si="9"/>
        <v>-896720</v>
      </c>
      <c r="K48" s="32">
        <f t="shared" si="2"/>
        <v>89.036432097871838</v>
      </c>
      <c r="L48" s="32">
        <f t="shared" si="10"/>
        <v>98.930305780905641</v>
      </c>
      <c r="M48" s="32">
        <f t="shared" si="17"/>
        <v>24.594496413834076</v>
      </c>
      <c r="N48" s="32">
        <f t="shared" si="18"/>
        <v>24.364195694018019</v>
      </c>
    </row>
    <row r="49" spans="1:14" s="76" customFormat="1" ht="16.5">
      <c r="A49" s="72"/>
      <c r="B49" s="73" t="s">
        <v>46</v>
      </c>
      <c r="C49" s="74" t="s">
        <v>73</v>
      </c>
      <c r="D49" s="75">
        <f>'[1]3002,3003'!B36</f>
        <v>255891</v>
      </c>
      <c r="E49" s="21">
        <f>'[1]3002,3003'!B38</f>
        <v>255891</v>
      </c>
      <c r="F49" s="21">
        <f t="shared" si="0"/>
        <v>0</v>
      </c>
      <c r="G49" s="108">
        <v>61420</v>
      </c>
      <c r="H49" s="108">
        <v>61420</v>
      </c>
      <c r="I49" s="43">
        <f t="shared" si="1"/>
        <v>-194471</v>
      </c>
      <c r="J49" s="43">
        <f t="shared" si="9"/>
        <v>0</v>
      </c>
      <c r="K49" s="44">
        <f t="shared" si="2"/>
        <v>24.002407274972548</v>
      </c>
      <c r="L49" s="44">
        <f t="shared" si="10"/>
        <v>100</v>
      </c>
      <c r="M49" s="44">
        <f t="shared" si="17"/>
        <v>6.7566922082839709E-2</v>
      </c>
      <c r="N49" s="44">
        <f t="shared" si="18"/>
        <v>1.804410445066356E-2</v>
      </c>
    </row>
    <row r="50" spans="1:14" s="76" customFormat="1" ht="16.5">
      <c r="A50" s="72"/>
      <c r="B50" s="73" t="s">
        <v>27</v>
      </c>
      <c r="C50" s="74" t="s">
        <v>74</v>
      </c>
      <c r="D50" s="75">
        <f>'[1]3002,3003'!B115</f>
        <v>255890</v>
      </c>
      <c r="E50" s="21">
        <f>'[1]3002,3003'!B117</f>
        <v>255890</v>
      </c>
      <c r="F50" s="21">
        <f t="shared" si="0"/>
        <v>0</v>
      </c>
      <c r="G50" s="108">
        <v>66350</v>
      </c>
      <c r="H50" s="108">
        <v>38000</v>
      </c>
      <c r="I50" s="43">
        <f t="shared" si="1"/>
        <v>-189540</v>
      </c>
      <c r="J50" s="43">
        <f t="shared" si="9"/>
        <v>28350</v>
      </c>
      <c r="K50" s="44">
        <f t="shared" si="2"/>
        <v>25.929110164523816</v>
      </c>
      <c r="L50" s="44">
        <f t="shared" si="10"/>
        <v>174.60526315789474</v>
      </c>
      <c r="M50" s="44">
        <f t="shared" si="17"/>
        <v>6.7566658037124611E-2</v>
      </c>
      <c r="N50" s="44">
        <f t="shared" si="18"/>
        <v>1.9492450835257687E-2</v>
      </c>
    </row>
    <row r="51" spans="1:14" s="39" customFormat="1" ht="16.5">
      <c r="A51" s="51"/>
      <c r="B51" s="33" t="s">
        <v>36</v>
      </c>
      <c r="C51" s="34" t="s">
        <v>75</v>
      </c>
      <c r="D51" s="35">
        <f>'[1]3004'!B10</f>
        <v>158803</v>
      </c>
      <c r="E51" s="36">
        <f>'[1]3004'!B12</f>
        <v>158803</v>
      </c>
      <c r="F51" s="36">
        <f t="shared" si="0"/>
        <v>0</v>
      </c>
      <c r="G51" s="106">
        <v>98159</v>
      </c>
      <c r="H51" s="106">
        <v>98159</v>
      </c>
      <c r="I51" s="37">
        <f t="shared" si="1"/>
        <v>-60644</v>
      </c>
      <c r="J51" s="37">
        <f t="shared" si="9"/>
        <v>0</v>
      </c>
      <c r="K51" s="38">
        <f t="shared" si="2"/>
        <v>61.811804562886095</v>
      </c>
      <c r="L51" s="38">
        <f t="shared" si="10"/>
        <v>100</v>
      </c>
      <c r="M51" s="38">
        <f t="shared" si="17"/>
        <v>4.1931251695140483E-2</v>
      </c>
      <c r="N51" s="38">
        <f t="shared" si="18"/>
        <v>2.8837369729284995E-2</v>
      </c>
    </row>
    <row r="52" spans="1:14" s="39" customFormat="1" ht="16.5">
      <c r="A52" s="51"/>
      <c r="B52" s="33" t="s">
        <v>29</v>
      </c>
      <c r="C52" s="34" t="s">
        <v>76</v>
      </c>
      <c r="D52" s="35">
        <f>'[1]3005'!B10</f>
        <v>217630</v>
      </c>
      <c r="E52" s="36">
        <f>'[1]3005'!B12</f>
        <v>217630</v>
      </c>
      <c r="F52" s="36">
        <f t="shared" si="0"/>
        <v>0</v>
      </c>
      <c r="G52" s="106">
        <v>207297</v>
      </c>
      <c r="H52" s="106">
        <v>207297</v>
      </c>
      <c r="I52" s="37">
        <f t="shared" si="1"/>
        <v>-10333</v>
      </c>
      <c r="J52" s="37">
        <f t="shared" si="9"/>
        <v>0</v>
      </c>
      <c r="K52" s="38">
        <f t="shared" si="2"/>
        <v>95.252033267472314</v>
      </c>
      <c r="L52" s="38">
        <f t="shared" si="10"/>
        <v>100</v>
      </c>
      <c r="M52" s="38">
        <f t="shared" si="17"/>
        <v>5.746426897737085E-2</v>
      </c>
      <c r="N52" s="38">
        <f t="shared" si="18"/>
        <v>6.0900174541016018E-2</v>
      </c>
    </row>
    <row r="53" spans="1:14" s="39" customFormat="1" ht="16.5">
      <c r="A53" s="51"/>
      <c r="B53" s="40" t="s">
        <v>77</v>
      </c>
      <c r="C53" s="41" t="s">
        <v>78</v>
      </c>
      <c r="D53" s="42">
        <f>'[2]год-с'!$D$53</f>
        <v>33501403</v>
      </c>
      <c r="E53" s="21">
        <f>'[1]3007'!B12</f>
        <v>33501403</v>
      </c>
      <c r="F53" s="21">
        <f t="shared" si="0"/>
        <v>0</v>
      </c>
      <c r="G53" s="108">
        <v>25348444</v>
      </c>
      <c r="H53" s="108">
        <v>25622989</v>
      </c>
      <c r="I53" s="43">
        <f t="shared" si="1"/>
        <v>-8152959</v>
      </c>
      <c r="J53" s="43">
        <f t="shared" si="9"/>
        <v>-274545</v>
      </c>
      <c r="K53" s="44">
        <f t="shared" si="2"/>
        <v>75.663828168629237</v>
      </c>
      <c r="L53" s="44">
        <f t="shared" si="10"/>
        <v>98.928520790451103</v>
      </c>
      <c r="M53" s="44">
        <f t="shared" si="17"/>
        <v>8.8459019120125859</v>
      </c>
      <c r="N53" s="44">
        <f t="shared" si="18"/>
        <v>7.4469223575023769</v>
      </c>
    </row>
    <row r="54" spans="1:14" s="39" customFormat="1" ht="17.25" thickBot="1">
      <c r="A54" s="51"/>
      <c r="B54" s="69" t="s">
        <v>79</v>
      </c>
      <c r="C54" s="26" t="s">
        <v>80</v>
      </c>
      <c r="D54" s="70">
        <f>'[1]3008'!B10</f>
        <v>58755225</v>
      </c>
      <c r="E54" s="22">
        <f>'[1]3008'!B12</f>
        <v>58755225</v>
      </c>
      <c r="F54" s="22">
        <f t="shared" si="0"/>
        <v>0</v>
      </c>
      <c r="G54" s="116">
        <v>57151174</v>
      </c>
      <c r="H54" s="116">
        <v>57801699</v>
      </c>
      <c r="I54" s="27">
        <f t="shared" si="1"/>
        <v>-1604051</v>
      </c>
      <c r="J54" s="27">
        <f t="shared" si="9"/>
        <v>-650525</v>
      </c>
      <c r="K54" s="71">
        <f t="shared" si="2"/>
        <v>97.269943226325822</v>
      </c>
      <c r="L54" s="71">
        <f t="shared" si="10"/>
        <v>98.874557303237737</v>
      </c>
      <c r="M54" s="71">
        <f t="shared" si="17"/>
        <v>15.514065401029015</v>
      </c>
      <c r="N54" s="71">
        <f t="shared" si="18"/>
        <v>16.789999236959417</v>
      </c>
    </row>
    <row r="55" spans="1:14" s="29" customFormat="1" ht="17.25" hidden="1" thickBot="1">
      <c r="A55" s="77">
        <v>31</v>
      </c>
      <c r="B55" s="59" t="s">
        <v>25</v>
      </c>
      <c r="C55" s="60" t="s">
        <v>81</v>
      </c>
      <c r="D55" s="61">
        <f>'[1]3100'!B10</f>
        <v>0</v>
      </c>
      <c r="E55" s="62">
        <f>'[1]3100'!B12</f>
        <v>0</v>
      </c>
      <c r="F55" s="62">
        <f t="shared" si="0"/>
        <v>0</v>
      </c>
      <c r="G55" s="61"/>
      <c r="H55" s="61"/>
      <c r="I55" s="61">
        <f t="shared" si="1"/>
        <v>0</v>
      </c>
      <c r="J55" s="61">
        <f t="shared" si="9"/>
        <v>0</v>
      </c>
      <c r="K55" s="63" t="e">
        <f t="shared" si="2"/>
        <v>#DIV/0!</v>
      </c>
      <c r="L55" s="63" t="e">
        <f t="shared" si="10"/>
        <v>#DIV/0!</v>
      </c>
      <c r="M55" s="63">
        <f t="shared" si="17"/>
        <v>0</v>
      </c>
      <c r="N55" s="63">
        <f t="shared" si="18"/>
        <v>0</v>
      </c>
    </row>
    <row r="56" spans="1:14" s="29" customFormat="1" ht="17.25" thickBot="1">
      <c r="A56" s="78">
        <v>32</v>
      </c>
      <c r="B56" s="28" t="s">
        <v>46</v>
      </c>
      <c r="C56" s="29" t="s">
        <v>82</v>
      </c>
      <c r="D56" s="30">
        <f>'[1]3200'!B117</f>
        <v>4704257</v>
      </c>
      <c r="E56" s="31">
        <f>'[1]3200'!B119</f>
        <v>4704257</v>
      </c>
      <c r="F56" s="31">
        <f t="shared" si="0"/>
        <v>0</v>
      </c>
      <c r="G56" s="113">
        <v>4125421</v>
      </c>
      <c r="H56" s="113">
        <v>3889863</v>
      </c>
      <c r="I56" s="30">
        <f t="shared" si="1"/>
        <v>-578836</v>
      </c>
      <c r="J56" s="30">
        <f t="shared" si="9"/>
        <v>235558</v>
      </c>
      <c r="K56" s="32">
        <f t="shared" si="2"/>
        <v>87.695485174385666</v>
      </c>
      <c r="L56" s="32">
        <f t="shared" si="10"/>
        <v>106.05568885073843</v>
      </c>
      <c r="M56" s="32">
        <f t="shared" si="17"/>
        <v>1.2421389035825929</v>
      </c>
      <c r="N56" s="32">
        <f t="shared" si="18"/>
        <v>1.211975373281682</v>
      </c>
    </row>
    <row r="57" spans="1:14" s="39" customFormat="1" ht="25.5" hidden="1" customHeight="1" thickBot="1">
      <c r="A57" s="79">
        <v>20</v>
      </c>
      <c r="B57" s="79">
        <v>0</v>
      </c>
      <c r="C57" s="80" t="s">
        <v>83</v>
      </c>
      <c r="D57" s="81">
        <f>'[1]2000'!B10</f>
        <v>0</v>
      </c>
      <c r="E57" s="22">
        <f>'[1]2000'!B12</f>
        <v>0</v>
      </c>
      <c r="F57" s="17">
        <f t="shared" si="0"/>
        <v>0</v>
      </c>
      <c r="G57" s="81"/>
      <c r="H57" s="81"/>
      <c r="I57" s="81">
        <f t="shared" si="1"/>
        <v>0</v>
      </c>
      <c r="J57" s="81">
        <f t="shared" si="9"/>
        <v>0</v>
      </c>
      <c r="K57" s="81"/>
      <c r="L57" s="82" t="e">
        <f t="shared" si="10"/>
        <v>#DIV/0!</v>
      </c>
      <c r="M57" s="82">
        <f t="shared" si="17"/>
        <v>0</v>
      </c>
      <c r="N57" s="82">
        <f t="shared" si="18"/>
        <v>0</v>
      </c>
    </row>
    <row r="58" spans="1:14" s="87" customFormat="1" ht="17.25" thickBot="1">
      <c r="A58" s="83"/>
      <c r="B58" s="83"/>
      <c r="C58" s="84" t="s">
        <v>84</v>
      </c>
      <c r="D58" s="85">
        <f>D16+D22+D25+D26+D27+D31+D35+D39+D40+D41+D47+D48+D56+D21+D46</f>
        <v>378722298</v>
      </c>
      <c r="E58" s="85">
        <f t="shared" ref="E58:F58" si="19">E16+E22+E25+E26+E27+E31+E35+E39+E40+E41+E47+E48+E56+E21+E46</f>
        <v>378722298</v>
      </c>
      <c r="F58" s="85">
        <f t="shared" si="19"/>
        <v>0</v>
      </c>
      <c r="G58" s="85">
        <f>G16+G22+G25+G26+G27+G31+G35+G39+G40+G41+G47+G48+G56+G21+G46</f>
        <v>340388187</v>
      </c>
      <c r="H58" s="85">
        <f t="shared" ref="H58" si="20">H16+H22+H25+H26+H27+H31+H35+H39+H40+H41+H47+H48+H56+H21+H46</f>
        <v>358636605</v>
      </c>
      <c r="I58" s="85">
        <f t="shared" si="1"/>
        <v>-38334111</v>
      </c>
      <c r="J58" s="85">
        <f t="shared" si="9"/>
        <v>-18248418</v>
      </c>
      <c r="K58" s="86">
        <f>G58/E58*100</f>
        <v>89.878042248254417</v>
      </c>
      <c r="L58" s="86">
        <f t="shared" si="10"/>
        <v>94.911724641158699</v>
      </c>
      <c r="M58" s="86">
        <f t="shared" si="17"/>
        <v>100</v>
      </c>
      <c r="N58" s="86">
        <f t="shared" si="18"/>
        <v>100</v>
      </c>
    </row>
    <row r="59" spans="1:14" s="15" customFormat="1" ht="15">
      <c r="G59" s="88"/>
    </row>
    <row r="60" spans="1:14" s="15" customFormat="1" ht="15"/>
    <row r="61" spans="1:14" s="15" customFormat="1" ht="15.75">
      <c r="C61" s="123"/>
      <c r="D61" s="123"/>
      <c r="E61" s="123" t="s">
        <v>85</v>
      </c>
      <c r="I61" s="15" t="s">
        <v>86</v>
      </c>
    </row>
    <row r="62" spans="1:14" s="15" customFormat="1" ht="15">
      <c r="D62" s="88"/>
    </row>
  </sheetData>
  <mergeCells count="10">
    <mergeCell ref="A4:M4"/>
    <mergeCell ref="A6:M6"/>
    <mergeCell ref="A7:N7"/>
    <mergeCell ref="A11:B11"/>
    <mergeCell ref="C11:C12"/>
    <mergeCell ref="D11:F11"/>
    <mergeCell ref="G11:H11"/>
    <mergeCell ref="I11:J11"/>
    <mergeCell ref="K11:L11"/>
    <mergeCell ref="M11:N11"/>
  </mergeCells>
  <pageMargins left="0.35433070866141736" right="0.19685039370078741" top="0.19685039370078741" bottom="0.19685039370078741" header="0.19685039370078741" footer="0.2362204724409449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год-с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k217t</dc:creator>
  <cp:lastModifiedBy>k217t</cp:lastModifiedBy>
  <cp:lastPrinted>2021-02-18T13:21:11Z</cp:lastPrinted>
  <dcterms:created xsi:type="dcterms:W3CDTF">2021-01-26T08:15:32Z</dcterms:created>
  <dcterms:modified xsi:type="dcterms:W3CDTF">2021-03-26T09:09:25Z</dcterms:modified>
</cp:coreProperties>
</file>