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Тирасполь-2020" sheetId="1" r:id="rId1"/>
  </sheets>
  <definedNames>
    <definedName name="_xlnm.Print_Titles" localSheetId="0">'Тирасполь-2020'!$A:$C,'Тирасполь-2020'!$8:$10</definedName>
    <definedName name="_xlnm.Print_Area" localSheetId="0">'Тирасполь-2020'!$A$1:$AK$414</definedName>
  </definedNames>
  <calcPr calcId="124519"/>
</workbook>
</file>

<file path=xl/calcChain.xml><?xml version="1.0" encoding="utf-8"?>
<calcChain xmlns="http://schemas.openxmlformats.org/spreadsheetml/2006/main">
  <c r="AI407" i="1"/>
  <c r="T402"/>
  <c r="L402"/>
  <c r="AJ399"/>
  <c r="J399"/>
  <c r="AJ398"/>
  <c r="AJ397"/>
  <c r="AG397"/>
  <c r="Z397"/>
  <c r="R397"/>
  <c r="J397"/>
  <c r="H397"/>
  <c r="P397" s="1"/>
  <c r="X397" s="1"/>
  <c r="AE397" s="1"/>
  <c r="AJ396"/>
  <c r="AG396"/>
  <c r="Z396"/>
  <c r="R396"/>
  <c r="J396"/>
  <c r="H396"/>
  <c r="P396" s="1"/>
  <c r="X396" s="1"/>
  <c r="AE396" s="1"/>
  <c r="AJ395"/>
  <c r="AG395"/>
  <c r="Z395"/>
  <c r="R395"/>
  <c r="J395"/>
  <c r="H395"/>
  <c r="P395" s="1"/>
  <c r="X395" s="1"/>
  <c r="AE395" s="1"/>
  <c r="AJ394"/>
  <c r="AG394"/>
  <c r="Z394"/>
  <c r="R394"/>
  <c r="J394"/>
  <c r="H394"/>
  <c r="P394" s="1"/>
  <c r="X394" s="1"/>
  <c r="AE394" s="1"/>
  <c r="AJ393"/>
  <c r="AG393"/>
  <c r="Z393"/>
  <c r="R393"/>
  <c r="J393"/>
  <c r="H393"/>
  <c r="P393" s="1"/>
  <c r="X393" s="1"/>
  <c r="AE393" s="1"/>
  <c r="AJ392"/>
  <c r="AK391"/>
  <c r="AH391"/>
  <c r="AF391"/>
  <c r="AD391"/>
  <c r="AC391"/>
  <c r="AB391"/>
  <c r="AA391"/>
  <c r="Y391"/>
  <c r="W391"/>
  <c r="V391"/>
  <c r="U391"/>
  <c r="S391"/>
  <c r="Q391"/>
  <c r="O391"/>
  <c r="N391"/>
  <c r="M391"/>
  <c r="K391"/>
  <c r="I391"/>
  <c r="G391"/>
  <c r="F391"/>
  <c r="E391"/>
  <c r="D391"/>
  <c r="AJ390"/>
  <c r="J390"/>
  <c r="AJ389"/>
  <c r="AG389"/>
  <c r="Z389"/>
  <c r="R389"/>
  <c r="J389"/>
  <c r="H389"/>
  <c r="P389" s="1"/>
  <c r="X389" s="1"/>
  <c r="AE389" s="1"/>
  <c r="AJ388"/>
  <c r="AK387"/>
  <c r="AH387"/>
  <c r="AF387"/>
  <c r="AD387"/>
  <c r="AC387"/>
  <c r="AB387"/>
  <c r="AA387"/>
  <c r="Y387"/>
  <c r="W387"/>
  <c r="V387"/>
  <c r="U387"/>
  <c r="S387"/>
  <c r="Q387"/>
  <c r="O387"/>
  <c r="N387"/>
  <c r="M387"/>
  <c r="K387"/>
  <c r="I387"/>
  <c r="G387"/>
  <c r="F387"/>
  <c r="E387"/>
  <c r="Z387" s="1"/>
  <c r="AJ386"/>
  <c r="J386"/>
  <c r="AJ385"/>
  <c r="AJ384"/>
  <c r="AG384"/>
  <c r="Z384"/>
  <c r="R384"/>
  <c r="J384"/>
  <c r="H384"/>
  <c r="P384" s="1"/>
  <c r="X384" s="1"/>
  <c r="AE384" s="1"/>
  <c r="AJ383"/>
  <c r="J383"/>
  <c r="AJ382"/>
  <c r="J382"/>
  <c r="AJ381"/>
  <c r="AG381"/>
  <c r="Z381"/>
  <c r="R381"/>
  <c r="J381"/>
  <c r="H381"/>
  <c r="P381" s="1"/>
  <c r="X381" s="1"/>
  <c r="AE381" s="1"/>
  <c r="AJ380"/>
  <c r="J380"/>
  <c r="H380"/>
  <c r="AJ379"/>
  <c r="J379"/>
  <c r="AJ378"/>
  <c r="Z378"/>
  <c r="J378"/>
  <c r="AJ377"/>
  <c r="J377"/>
  <c r="AJ376"/>
  <c r="J376"/>
  <c r="AJ375"/>
  <c r="J375"/>
  <c r="AJ374"/>
  <c r="J374"/>
  <c r="AJ373"/>
  <c r="J373"/>
  <c r="AJ372"/>
  <c r="J372"/>
  <c r="AJ371"/>
  <c r="AG371"/>
  <c r="Z371"/>
  <c r="R371"/>
  <c r="J371"/>
  <c r="H371"/>
  <c r="P371" s="1"/>
  <c r="X371" s="1"/>
  <c r="AE371" s="1"/>
  <c r="AJ370"/>
  <c r="J370"/>
  <c r="AJ369"/>
  <c r="Z369"/>
  <c r="J369"/>
  <c r="AJ368"/>
  <c r="AG368"/>
  <c r="Z368"/>
  <c r="R368"/>
  <c r="J368"/>
  <c r="H368"/>
  <c r="P368" s="1"/>
  <c r="AJ367"/>
  <c r="J367"/>
  <c r="AJ366"/>
  <c r="J366"/>
  <c r="AK365"/>
  <c r="AH365"/>
  <c r="AG365"/>
  <c r="AF365"/>
  <c r="AD365"/>
  <c r="AC365"/>
  <c r="AB365"/>
  <c r="AA365"/>
  <c r="Z365"/>
  <c r="Y365"/>
  <c r="W365"/>
  <c r="V365"/>
  <c r="U365"/>
  <c r="T365"/>
  <c r="S365"/>
  <c r="Q365"/>
  <c r="O365"/>
  <c r="N365"/>
  <c r="M365"/>
  <c r="K365"/>
  <c r="I365"/>
  <c r="H365"/>
  <c r="G365"/>
  <c r="F365"/>
  <c r="E365"/>
  <c r="D365"/>
  <c r="AK364"/>
  <c r="AH364"/>
  <c r="AF364"/>
  <c r="AD364"/>
  <c r="AC364"/>
  <c r="AB364"/>
  <c r="AA364"/>
  <c r="Y364"/>
  <c r="W364"/>
  <c r="V364"/>
  <c r="U364"/>
  <c r="S364"/>
  <c r="Q364"/>
  <c r="O364"/>
  <c r="N364"/>
  <c r="M364"/>
  <c r="K364"/>
  <c r="I364"/>
  <c r="H364"/>
  <c r="G364"/>
  <c r="F364"/>
  <c r="E364"/>
  <c r="D364"/>
  <c r="J364" s="1"/>
  <c r="AJ363"/>
  <c r="J363"/>
  <c r="AJ362"/>
  <c r="J362"/>
  <c r="AJ361"/>
  <c r="J361"/>
  <c r="AJ360"/>
  <c r="AG360"/>
  <c r="Z360"/>
  <c r="R360"/>
  <c r="J360"/>
  <c r="H360"/>
  <c r="P360" s="1"/>
  <c r="X360" s="1"/>
  <c r="AE360" s="1"/>
  <c r="AJ359"/>
  <c r="AG359"/>
  <c r="Z359"/>
  <c r="R359"/>
  <c r="J359"/>
  <c r="H359"/>
  <c r="P359" s="1"/>
  <c r="X359" s="1"/>
  <c r="AE359" s="1"/>
  <c r="AK356"/>
  <c r="AH356"/>
  <c r="AF356"/>
  <c r="AD356"/>
  <c r="AC356"/>
  <c r="AB356"/>
  <c r="AA356"/>
  <c r="Y356"/>
  <c r="W356"/>
  <c r="V356"/>
  <c r="U356"/>
  <c r="S356"/>
  <c r="Q356"/>
  <c r="O356"/>
  <c r="N356"/>
  <c r="M356"/>
  <c r="K356"/>
  <c r="I356"/>
  <c r="H356"/>
  <c r="G356"/>
  <c r="F356"/>
  <c r="E356"/>
  <c r="D356"/>
  <c r="AJ355"/>
  <c r="AG355"/>
  <c r="AG358" s="1"/>
  <c r="Z355"/>
  <c r="Z358" s="1"/>
  <c r="R355"/>
  <c r="R358" s="1"/>
  <c r="J355"/>
  <c r="J358" s="1"/>
  <c r="H355"/>
  <c r="P355" s="1"/>
  <c r="X355" s="1"/>
  <c r="AE355" s="1"/>
  <c r="AG354"/>
  <c r="AG357" s="1"/>
  <c r="AG356" s="1"/>
  <c r="Z354"/>
  <c r="Z357" s="1"/>
  <c r="R354"/>
  <c r="R357" s="1"/>
  <c r="R356" s="1"/>
  <c r="J354"/>
  <c r="J357" s="1"/>
  <c r="J356" s="1"/>
  <c r="H354"/>
  <c r="P354" s="1"/>
  <c r="AK353"/>
  <c r="AH353"/>
  <c r="AF353"/>
  <c r="AD353"/>
  <c r="AC353"/>
  <c r="AB353"/>
  <c r="AA353"/>
  <c r="Y353"/>
  <c r="W353"/>
  <c r="V353"/>
  <c r="U353"/>
  <c r="T353"/>
  <c r="S353"/>
  <c r="Q353"/>
  <c r="O353"/>
  <c r="N353"/>
  <c r="M353"/>
  <c r="K353"/>
  <c r="I353"/>
  <c r="H353"/>
  <c r="G353"/>
  <c r="F353"/>
  <c r="E353"/>
  <c r="D353"/>
  <c r="AJ353" s="1"/>
  <c r="AJ352"/>
  <c r="AG352"/>
  <c r="Z352"/>
  <c r="R352"/>
  <c r="J352"/>
  <c r="H352"/>
  <c r="P352" s="1"/>
  <c r="X352" s="1"/>
  <c r="AE352" s="1"/>
  <c r="AJ351"/>
  <c r="J351"/>
  <c r="H351"/>
  <c r="AJ350"/>
  <c r="J350"/>
  <c r="AJ349"/>
  <c r="AG349"/>
  <c r="Z349"/>
  <c r="R349"/>
  <c r="J349"/>
  <c r="H349"/>
  <c r="P349" s="1"/>
  <c r="AJ347"/>
  <c r="AG347"/>
  <c r="Z347"/>
  <c r="R347"/>
  <c r="J347"/>
  <c r="H347"/>
  <c r="P347" s="1"/>
  <c r="X347" s="1"/>
  <c r="AE347" s="1"/>
  <c r="AJ346"/>
  <c r="AG346"/>
  <c r="Z346"/>
  <c r="R346"/>
  <c r="J346"/>
  <c r="H346"/>
  <c r="P346" s="1"/>
  <c r="AK344"/>
  <c r="AJ344"/>
  <c r="AI344"/>
  <c r="AH344"/>
  <c r="AG344"/>
  <c r="AF344"/>
  <c r="AD344"/>
  <c r="AC344"/>
  <c r="AB344"/>
  <c r="AA344"/>
  <c r="Z344"/>
  <c r="Y344"/>
  <c r="W344"/>
  <c r="V344"/>
  <c r="U344"/>
  <c r="T344"/>
  <c r="S344"/>
  <c r="R344"/>
  <c r="Q344"/>
  <c r="O344"/>
  <c r="N344"/>
  <c r="M344"/>
  <c r="L344"/>
  <c r="K344"/>
  <c r="J344"/>
  <c r="I344"/>
  <c r="H344"/>
  <c r="G344"/>
  <c r="F344"/>
  <c r="E344"/>
  <c r="D344"/>
  <c r="AJ343"/>
  <c r="AG343"/>
  <c r="Z343"/>
  <c r="R343"/>
  <c r="J343"/>
  <c r="H343"/>
  <c r="P343" s="1"/>
  <c r="J342"/>
  <c r="AJ341"/>
  <c r="J341"/>
  <c r="AK340"/>
  <c r="AH340"/>
  <c r="AG340"/>
  <c r="AF340"/>
  <c r="AD340"/>
  <c r="AC340"/>
  <c r="AB340"/>
  <c r="AA340"/>
  <c r="Z340"/>
  <c r="Y340"/>
  <c r="W340"/>
  <c r="V340"/>
  <c r="U340"/>
  <c r="S340"/>
  <c r="Q340"/>
  <c r="O340"/>
  <c r="N340"/>
  <c r="M340"/>
  <c r="K340"/>
  <c r="I340"/>
  <c r="H340"/>
  <c r="G340"/>
  <c r="F340"/>
  <c r="E340"/>
  <c r="D340"/>
  <c r="J340" s="1"/>
  <c r="AK339"/>
  <c r="AH339"/>
  <c r="AF339"/>
  <c r="AD339"/>
  <c r="AC339"/>
  <c r="AB339"/>
  <c r="AA339"/>
  <c r="Y339"/>
  <c r="W339"/>
  <c r="V339"/>
  <c r="U339"/>
  <c r="T339"/>
  <c r="S339"/>
  <c r="Q339"/>
  <c r="O339"/>
  <c r="N339"/>
  <c r="M339"/>
  <c r="K339"/>
  <c r="I339"/>
  <c r="H339"/>
  <c r="G339"/>
  <c r="F339"/>
  <c r="E339"/>
  <c r="D339"/>
  <c r="AJ339" s="1"/>
  <c r="AK338"/>
  <c r="AH338"/>
  <c r="AG338"/>
  <c r="AF338"/>
  <c r="AD338"/>
  <c r="AC338"/>
  <c r="AB338"/>
  <c r="AA338"/>
  <c r="Z338"/>
  <c r="Y338"/>
  <c r="W338"/>
  <c r="V338"/>
  <c r="U338"/>
  <c r="S338"/>
  <c r="R338"/>
  <c r="Q338"/>
  <c r="O338"/>
  <c r="N338"/>
  <c r="M338"/>
  <c r="K338"/>
  <c r="I338"/>
  <c r="H338"/>
  <c r="G338"/>
  <c r="F338"/>
  <c r="E338"/>
  <c r="D338"/>
  <c r="AJ338" s="1"/>
  <c r="AJ337"/>
  <c r="J337"/>
  <c r="AJ336"/>
  <c r="J336"/>
  <c r="AJ335"/>
  <c r="AG335"/>
  <c r="Z335"/>
  <c r="R335"/>
  <c r="J335"/>
  <c r="H335"/>
  <c r="P335" s="1"/>
  <c r="X335" s="1"/>
  <c r="AE335" s="1"/>
  <c r="AJ334"/>
  <c r="AG334"/>
  <c r="Z334"/>
  <c r="R334"/>
  <c r="J334"/>
  <c r="H334"/>
  <c r="P334" s="1"/>
  <c r="X334" s="1"/>
  <c r="AE334" s="1"/>
  <c r="J333"/>
  <c r="AJ332"/>
  <c r="J332"/>
  <c r="AJ331"/>
  <c r="AG331"/>
  <c r="Z331"/>
  <c r="R331"/>
  <c r="J331"/>
  <c r="H331"/>
  <c r="P331" s="1"/>
  <c r="X331" s="1"/>
  <c r="AE331" s="1"/>
  <c r="AJ330"/>
  <c r="AG330"/>
  <c r="Z330"/>
  <c r="R330"/>
  <c r="J330"/>
  <c r="H330"/>
  <c r="P330" s="1"/>
  <c r="X330" s="1"/>
  <c r="AE330" s="1"/>
  <c r="AJ329"/>
  <c r="AG329"/>
  <c r="Z329"/>
  <c r="R329"/>
  <c r="J329"/>
  <c r="H329"/>
  <c r="P329" s="1"/>
  <c r="X329" s="1"/>
  <c r="AE329" s="1"/>
  <c r="J328"/>
  <c r="AJ326"/>
  <c r="AG326"/>
  <c r="Z326"/>
  <c r="R326"/>
  <c r="J326"/>
  <c r="H326"/>
  <c r="P326" s="1"/>
  <c r="AJ325"/>
  <c r="AG325"/>
  <c r="Z325"/>
  <c r="R325"/>
  <c r="J325"/>
  <c r="H325"/>
  <c r="P325" s="1"/>
  <c r="X325" s="1"/>
  <c r="AE325" s="1"/>
  <c r="AJ324"/>
  <c r="AG324"/>
  <c r="Z324"/>
  <c r="R324"/>
  <c r="J324"/>
  <c r="H324"/>
  <c r="P324" s="1"/>
  <c r="J323"/>
  <c r="J322"/>
  <c r="AK321"/>
  <c r="AH321"/>
  <c r="AG321"/>
  <c r="AF321"/>
  <c r="AD321"/>
  <c r="AC321"/>
  <c r="AB321"/>
  <c r="AA321"/>
  <c r="Z321"/>
  <c r="Y321"/>
  <c r="W321"/>
  <c r="V321"/>
  <c r="U321"/>
  <c r="S321"/>
  <c r="Q321"/>
  <c r="O321"/>
  <c r="N321"/>
  <c r="M321"/>
  <c r="K321"/>
  <c r="I321"/>
  <c r="H321"/>
  <c r="G321"/>
  <c r="F321"/>
  <c r="E321"/>
  <c r="D321"/>
  <c r="AK320"/>
  <c r="AH320"/>
  <c r="AG320"/>
  <c r="AF320"/>
  <c r="AD320"/>
  <c r="AC320"/>
  <c r="AB320"/>
  <c r="AA320"/>
  <c r="Z320"/>
  <c r="Y320"/>
  <c r="W320"/>
  <c r="V320"/>
  <c r="U320"/>
  <c r="S320"/>
  <c r="R320"/>
  <c r="Q320"/>
  <c r="O320"/>
  <c r="N320"/>
  <c r="M320"/>
  <c r="K320"/>
  <c r="I320"/>
  <c r="H320"/>
  <c r="G320"/>
  <c r="F320"/>
  <c r="E320"/>
  <c r="D320"/>
  <c r="AJ319"/>
  <c r="J319"/>
  <c r="AJ318"/>
  <c r="J318"/>
  <c r="AJ313"/>
  <c r="J313"/>
  <c r="AJ312"/>
  <c r="J312"/>
  <c r="AJ307"/>
  <c r="J307"/>
  <c r="AJ306"/>
  <c r="J306"/>
  <c r="AK305"/>
  <c r="AI305"/>
  <c r="AH305"/>
  <c r="AF305"/>
  <c r="AD305"/>
  <c r="AC305"/>
  <c r="AB305"/>
  <c r="AA305"/>
  <c r="Y305"/>
  <c r="W305"/>
  <c r="V305"/>
  <c r="U305"/>
  <c r="T305"/>
  <c r="S305"/>
  <c r="Q305"/>
  <c r="Q303" s="1"/>
  <c r="O305"/>
  <c r="N305"/>
  <c r="N303" s="1"/>
  <c r="M305"/>
  <c r="L305"/>
  <c r="K305"/>
  <c r="I305"/>
  <c r="G305"/>
  <c r="F305"/>
  <c r="E305"/>
  <c r="D305"/>
  <c r="AK304"/>
  <c r="AH304"/>
  <c r="AF304"/>
  <c r="AD304"/>
  <c r="AC304"/>
  <c r="AB304"/>
  <c r="AA304"/>
  <c r="Y304"/>
  <c r="W304"/>
  <c r="V304"/>
  <c r="U304"/>
  <c r="S304"/>
  <c r="Q304"/>
  <c r="O304"/>
  <c r="N304"/>
  <c r="M304"/>
  <c r="K304"/>
  <c r="I304"/>
  <c r="G304"/>
  <c r="F304"/>
  <c r="E304"/>
  <c r="D304"/>
  <c r="J304" s="1"/>
  <c r="AK303"/>
  <c r="AH303"/>
  <c r="AF303"/>
  <c r="AD303"/>
  <c r="AC303"/>
  <c r="AB303"/>
  <c r="AA303"/>
  <c r="Y303"/>
  <c r="W303"/>
  <c r="V303"/>
  <c r="U303"/>
  <c r="S303"/>
  <c r="O303"/>
  <c r="M303"/>
  <c r="K303"/>
  <c r="I303"/>
  <c r="G303"/>
  <c r="F303"/>
  <c r="E303"/>
  <c r="D303"/>
  <c r="AJ303" s="1"/>
  <c r="AK302"/>
  <c r="AI302"/>
  <c r="AH302"/>
  <c r="AF302"/>
  <c r="AD302"/>
  <c r="AC302"/>
  <c r="AB302"/>
  <c r="AA302"/>
  <c r="Y302"/>
  <c r="W302"/>
  <c r="V302"/>
  <c r="U302"/>
  <c r="T302"/>
  <c r="S302"/>
  <c r="Q302"/>
  <c r="O302"/>
  <c r="N302"/>
  <c r="M302"/>
  <c r="L302"/>
  <c r="K302"/>
  <c r="I302"/>
  <c r="G302"/>
  <c r="F302"/>
  <c r="E302"/>
  <c r="D302"/>
  <c r="AJ301"/>
  <c r="J301"/>
  <c r="AI300"/>
  <c r="T300"/>
  <c r="L300"/>
  <c r="T299"/>
  <c r="L299"/>
  <c r="T298"/>
  <c r="L298"/>
  <c r="T297"/>
  <c r="L297"/>
  <c r="AJ296"/>
  <c r="J296"/>
  <c r="AJ295"/>
  <c r="AJ294"/>
  <c r="AG294"/>
  <c r="Z294"/>
  <c r="R294"/>
  <c r="J294"/>
  <c r="H294"/>
  <c r="P294" s="1"/>
  <c r="AJ293"/>
  <c r="AG293"/>
  <c r="Z293"/>
  <c r="R293"/>
  <c r="J293"/>
  <c r="H293"/>
  <c r="AK292"/>
  <c r="AH292"/>
  <c r="AG292"/>
  <c r="AF292"/>
  <c r="AD292"/>
  <c r="AC292"/>
  <c r="AB292"/>
  <c r="AA292"/>
  <c r="Z292"/>
  <c r="Y292"/>
  <c r="W292"/>
  <c r="V292"/>
  <c r="U292"/>
  <c r="S292"/>
  <c r="Q292"/>
  <c r="O292"/>
  <c r="N292"/>
  <c r="M292"/>
  <c r="K292"/>
  <c r="I292"/>
  <c r="H292"/>
  <c r="G292"/>
  <c r="F292"/>
  <c r="E292"/>
  <c r="D292"/>
  <c r="J292" s="1"/>
  <c r="AJ291"/>
  <c r="AG291"/>
  <c r="Z291"/>
  <c r="R291"/>
  <c r="J291"/>
  <c r="H291"/>
  <c r="P291" s="1"/>
  <c r="X291" s="1"/>
  <c r="AE291" s="1"/>
  <c r="AJ290"/>
  <c r="AG290"/>
  <c r="Z290"/>
  <c r="R290"/>
  <c r="J290"/>
  <c r="H290"/>
  <c r="P290" s="1"/>
  <c r="X290" s="1"/>
  <c r="AE290" s="1"/>
  <c r="AJ289"/>
  <c r="AG289"/>
  <c r="Z289"/>
  <c r="R289"/>
  <c r="J289"/>
  <c r="H289"/>
  <c r="AJ288"/>
  <c r="AJ287"/>
  <c r="AJ286"/>
  <c r="AG286"/>
  <c r="Z286"/>
  <c r="R286"/>
  <c r="J286"/>
  <c r="H286"/>
  <c r="P286" s="1"/>
  <c r="X286" s="1"/>
  <c r="AE286" s="1"/>
  <c r="AJ285"/>
  <c r="AG285"/>
  <c r="Z285"/>
  <c r="R285"/>
  <c r="J285"/>
  <c r="H285"/>
  <c r="P285" s="1"/>
  <c r="X285" s="1"/>
  <c r="AE285" s="1"/>
  <c r="AJ284"/>
  <c r="AJ282"/>
  <c r="AG282"/>
  <c r="Z282"/>
  <c r="R282"/>
  <c r="J282"/>
  <c r="H282"/>
  <c r="P282" s="1"/>
  <c r="X282" s="1"/>
  <c r="AE282" s="1"/>
  <c r="AJ281"/>
  <c r="AG281"/>
  <c r="Z281"/>
  <c r="R281"/>
  <c r="J281"/>
  <c r="H281"/>
  <c r="P281" s="1"/>
  <c r="X281" s="1"/>
  <c r="AE281" s="1"/>
  <c r="AJ280"/>
  <c r="AJ279"/>
  <c r="AJ278"/>
  <c r="AG278"/>
  <c r="Z278"/>
  <c r="R278"/>
  <c r="J278"/>
  <c r="H278"/>
  <c r="P278" s="1"/>
  <c r="X278" s="1"/>
  <c r="AE278" s="1"/>
  <c r="AJ277"/>
  <c r="AG277"/>
  <c r="Z277"/>
  <c r="R277"/>
  <c r="J277"/>
  <c r="H277"/>
  <c r="P277" s="1"/>
  <c r="X277" s="1"/>
  <c r="AE277" s="1"/>
  <c r="AJ276"/>
  <c r="AJ275"/>
  <c r="AK274"/>
  <c r="AK300" s="1"/>
  <c r="AH274"/>
  <c r="AH300" s="1"/>
  <c r="AF274"/>
  <c r="AF300" s="1"/>
  <c r="AD274"/>
  <c r="AD300" s="1"/>
  <c r="AC274"/>
  <c r="AC300" s="1"/>
  <c r="AB274"/>
  <c r="AB300" s="1"/>
  <c r="AA274"/>
  <c r="AA300" s="1"/>
  <c r="Y274"/>
  <c r="Y300" s="1"/>
  <c r="W274"/>
  <c r="W300" s="1"/>
  <c r="V274"/>
  <c r="V300" s="1"/>
  <c r="U274"/>
  <c r="U300" s="1"/>
  <c r="S274"/>
  <c r="S300" s="1"/>
  <c r="Q274"/>
  <c r="Q300" s="1"/>
  <c r="O274"/>
  <c r="O300" s="1"/>
  <c r="N274"/>
  <c r="M274"/>
  <c r="M300" s="1"/>
  <c r="K274"/>
  <c r="K300" s="1"/>
  <c r="I274"/>
  <c r="I300" s="1"/>
  <c r="G274"/>
  <c r="G300" s="1"/>
  <c r="F274"/>
  <c r="F300" s="1"/>
  <c r="E274"/>
  <c r="E300" s="1"/>
  <c r="D274"/>
  <c r="AK273"/>
  <c r="AK299" s="1"/>
  <c r="AK298" s="1"/>
  <c r="AH273"/>
  <c r="AH299" s="1"/>
  <c r="AH298" s="1"/>
  <c r="AF273"/>
  <c r="AF299" s="1"/>
  <c r="AF298" s="1"/>
  <c r="AD273"/>
  <c r="AD299" s="1"/>
  <c r="AD298" s="1"/>
  <c r="AC273"/>
  <c r="AC299" s="1"/>
  <c r="AC298" s="1"/>
  <c r="AB273"/>
  <c r="AB299" s="1"/>
  <c r="AB298" s="1"/>
  <c r="AA273"/>
  <c r="AA299" s="1"/>
  <c r="AA298" s="1"/>
  <c r="Y273"/>
  <c r="Y299" s="1"/>
  <c r="Y298" s="1"/>
  <c r="W273"/>
  <c r="W299" s="1"/>
  <c r="W298" s="1"/>
  <c r="V273"/>
  <c r="V299" s="1"/>
  <c r="V298" s="1"/>
  <c r="U273"/>
  <c r="U299" s="1"/>
  <c r="U298" s="1"/>
  <c r="S273"/>
  <c r="S299" s="1"/>
  <c r="S298" s="1"/>
  <c r="Q273"/>
  <c r="Q299" s="1"/>
  <c r="Q298" s="1"/>
  <c r="O273"/>
  <c r="O299" s="1"/>
  <c r="O298" s="1"/>
  <c r="N273"/>
  <c r="N299" s="1"/>
  <c r="M273"/>
  <c r="M299" s="1"/>
  <c r="M298" s="1"/>
  <c r="K273"/>
  <c r="K299" s="1"/>
  <c r="K298" s="1"/>
  <c r="I273"/>
  <c r="I299" s="1"/>
  <c r="I298" s="1"/>
  <c r="G273"/>
  <c r="G299" s="1"/>
  <c r="G298" s="1"/>
  <c r="F273"/>
  <c r="F299" s="1"/>
  <c r="F298" s="1"/>
  <c r="E273"/>
  <c r="E299" s="1"/>
  <c r="E298" s="1"/>
  <c r="D273"/>
  <c r="D299" s="1"/>
  <c r="AK272"/>
  <c r="AH272"/>
  <c r="AF272"/>
  <c r="AD272"/>
  <c r="AC272"/>
  <c r="AB272"/>
  <c r="AA272"/>
  <c r="Y272"/>
  <c r="W272"/>
  <c r="V272"/>
  <c r="U272"/>
  <c r="S272"/>
  <c r="Q272"/>
  <c r="O272"/>
  <c r="N272"/>
  <c r="M272"/>
  <c r="K272"/>
  <c r="I272"/>
  <c r="G272"/>
  <c r="F272"/>
  <c r="E272"/>
  <c r="D272"/>
  <c r="AK271"/>
  <c r="AK297" s="1"/>
  <c r="AH271"/>
  <c r="AH297" s="1"/>
  <c r="AF271"/>
  <c r="AF297" s="1"/>
  <c r="AD271"/>
  <c r="AD297" s="1"/>
  <c r="AC271"/>
  <c r="AC297" s="1"/>
  <c r="AB271"/>
  <c r="AB297" s="1"/>
  <c r="AA271"/>
  <c r="AA297" s="1"/>
  <c r="Y271"/>
  <c r="Y297" s="1"/>
  <c r="W271"/>
  <c r="W297" s="1"/>
  <c r="V271"/>
  <c r="V297" s="1"/>
  <c r="U271"/>
  <c r="U297" s="1"/>
  <c r="S271"/>
  <c r="S297" s="1"/>
  <c r="Q271"/>
  <c r="Q297" s="1"/>
  <c r="O271"/>
  <c r="O297" s="1"/>
  <c r="N271"/>
  <c r="N297" s="1"/>
  <c r="M271"/>
  <c r="M297" s="1"/>
  <c r="K271"/>
  <c r="K297" s="1"/>
  <c r="I271"/>
  <c r="I297" s="1"/>
  <c r="G271"/>
  <c r="G297" s="1"/>
  <c r="F271"/>
  <c r="F297" s="1"/>
  <c r="E271"/>
  <c r="E297" s="1"/>
  <c r="D271"/>
  <c r="D297" s="1"/>
  <c r="AJ270"/>
  <c r="J270"/>
  <c r="AJ269"/>
  <c r="AG269"/>
  <c r="Z269"/>
  <c r="R269"/>
  <c r="J269"/>
  <c r="H269"/>
  <c r="P269" s="1"/>
  <c r="X269" s="1"/>
  <c r="AE269" s="1"/>
  <c r="AJ268"/>
  <c r="AG268"/>
  <c r="Z268"/>
  <c r="R268"/>
  <c r="J268"/>
  <c r="H268"/>
  <c r="P268" s="1"/>
  <c r="AK267"/>
  <c r="AH267"/>
  <c r="AG267"/>
  <c r="AF267"/>
  <c r="AD267"/>
  <c r="AC267"/>
  <c r="AB267"/>
  <c r="AA267"/>
  <c r="Z267"/>
  <c r="Y267"/>
  <c r="W267"/>
  <c r="V267"/>
  <c r="U267"/>
  <c r="S267"/>
  <c r="Q267"/>
  <c r="O267"/>
  <c r="N267"/>
  <c r="M267"/>
  <c r="K267"/>
  <c r="I267"/>
  <c r="H267"/>
  <c r="G267"/>
  <c r="F267"/>
  <c r="E267"/>
  <c r="D267"/>
  <c r="AJ267" s="1"/>
  <c r="AJ266"/>
  <c r="AG266"/>
  <c r="Z266"/>
  <c r="R266"/>
  <c r="J266"/>
  <c r="H266"/>
  <c r="P266" s="1"/>
  <c r="X266" s="1"/>
  <c r="AE266" s="1"/>
  <c r="AJ265"/>
  <c r="AG265"/>
  <c r="Z265"/>
  <c r="R265"/>
  <c r="J265"/>
  <c r="H265"/>
  <c r="P265" s="1"/>
  <c r="X265" s="1"/>
  <c r="AE265" s="1"/>
  <c r="AJ264"/>
  <c r="AG264"/>
  <c r="Z264"/>
  <c r="R264"/>
  <c r="J264"/>
  <c r="H264"/>
  <c r="P264" s="1"/>
  <c r="X264" s="1"/>
  <c r="AE264" s="1"/>
  <c r="AJ263"/>
  <c r="AG263"/>
  <c r="AG262" s="1"/>
  <c r="Z263"/>
  <c r="R263"/>
  <c r="J263"/>
  <c r="H263"/>
  <c r="P263" s="1"/>
  <c r="AK262"/>
  <c r="AH262"/>
  <c r="AF262"/>
  <c r="AD262"/>
  <c r="AC262"/>
  <c r="AB262"/>
  <c r="AA262"/>
  <c r="Z262"/>
  <c r="Y262"/>
  <c r="W262"/>
  <c r="V262"/>
  <c r="U262"/>
  <c r="S262"/>
  <c r="Q262"/>
  <c r="O262"/>
  <c r="N262"/>
  <c r="M262"/>
  <c r="K262"/>
  <c r="I262"/>
  <c r="G262"/>
  <c r="F262"/>
  <c r="E262"/>
  <c r="D262"/>
  <c r="J262" s="1"/>
  <c r="AJ261"/>
  <c r="AG261"/>
  <c r="Z261"/>
  <c r="R261"/>
  <c r="J261"/>
  <c r="H261"/>
  <c r="P261" s="1"/>
  <c r="X261" s="1"/>
  <c r="AE261" s="1"/>
  <c r="AJ260"/>
  <c r="AG260"/>
  <c r="Z260"/>
  <c r="R260"/>
  <c r="J260"/>
  <c r="H260"/>
  <c r="P260" s="1"/>
  <c r="X260" s="1"/>
  <c r="AE260" s="1"/>
  <c r="AJ259"/>
  <c r="AG259"/>
  <c r="Z259"/>
  <c r="R259"/>
  <c r="J259"/>
  <c r="H259"/>
  <c r="P259" s="1"/>
  <c r="X259" s="1"/>
  <c r="AE259" s="1"/>
  <c r="AJ258"/>
  <c r="AG258"/>
  <c r="AG274" s="1"/>
  <c r="AG300" s="1"/>
  <c r="Z258"/>
  <c r="Z274" s="1"/>
  <c r="Z300" s="1"/>
  <c r="R258"/>
  <c r="J258"/>
  <c r="H258"/>
  <c r="P258" s="1"/>
  <c r="AJ257"/>
  <c r="AG257"/>
  <c r="AG273" s="1"/>
  <c r="Z257"/>
  <c r="Z273" s="1"/>
  <c r="R257"/>
  <c r="J257"/>
  <c r="H257"/>
  <c r="H273" s="1"/>
  <c r="AK256"/>
  <c r="AH256"/>
  <c r="AF256"/>
  <c r="AD256"/>
  <c r="AC256"/>
  <c r="AB256"/>
  <c r="AA256"/>
  <c r="Z256"/>
  <c r="Y256"/>
  <c r="W256"/>
  <c r="V256"/>
  <c r="U256"/>
  <c r="S256"/>
  <c r="Q256"/>
  <c r="O256"/>
  <c r="N256"/>
  <c r="M256"/>
  <c r="K256"/>
  <c r="I256"/>
  <c r="G256"/>
  <c r="F256"/>
  <c r="E256"/>
  <c r="D256"/>
  <c r="AJ255"/>
  <c r="AG255"/>
  <c r="Z255"/>
  <c r="R255"/>
  <c r="J255"/>
  <c r="H255"/>
  <c r="P255" s="1"/>
  <c r="X255" s="1"/>
  <c r="AE255" s="1"/>
  <c r="AJ254"/>
  <c r="AG254"/>
  <c r="AG271" s="1"/>
  <c r="AG297" s="1"/>
  <c r="Z254"/>
  <c r="Z271" s="1"/>
  <c r="Z297" s="1"/>
  <c r="R254"/>
  <c r="R271" s="1"/>
  <c r="R297" s="1"/>
  <c r="J254"/>
  <c r="H254"/>
  <c r="H271" s="1"/>
  <c r="H297" s="1"/>
  <c r="AJ253"/>
  <c r="AJ252"/>
  <c r="AJ251"/>
  <c r="J251"/>
  <c r="H251"/>
  <c r="P251" s="1"/>
  <c r="AJ250"/>
  <c r="J250"/>
  <c r="H250"/>
  <c r="P250" s="1"/>
  <c r="AK249"/>
  <c r="AH249"/>
  <c r="AF249"/>
  <c r="AD249"/>
  <c r="AC249"/>
  <c r="AB249"/>
  <c r="AA249"/>
  <c r="Y249"/>
  <c r="W249"/>
  <c r="V249"/>
  <c r="U249"/>
  <c r="S249"/>
  <c r="Q249"/>
  <c r="O249"/>
  <c r="N249"/>
  <c r="M249"/>
  <c r="K249"/>
  <c r="I249"/>
  <c r="G249"/>
  <c r="F249"/>
  <c r="E249"/>
  <c r="AJ249" s="1"/>
  <c r="AJ248"/>
  <c r="AJ247"/>
  <c r="AJ246"/>
  <c r="J246"/>
  <c r="R246" s="1"/>
  <c r="H246"/>
  <c r="P246" s="1"/>
  <c r="AJ245"/>
  <c r="J245"/>
  <c r="H245"/>
  <c r="P245" s="1"/>
  <c r="AJ244"/>
  <c r="J244"/>
  <c r="AK242"/>
  <c r="AK317" s="1"/>
  <c r="AH242"/>
  <c r="AH317" s="1"/>
  <c r="AF242"/>
  <c r="AF317" s="1"/>
  <c r="AD242"/>
  <c r="AD317" s="1"/>
  <c r="AC242"/>
  <c r="AB242"/>
  <c r="AB317" s="1"/>
  <c r="AA242"/>
  <c r="Y242"/>
  <c r="V242"/>
  <c r="V317" s="1"/>
  <c r="U242"/>
  <c r="S242"/>
  <c r="S317" s="1"/>
  <c r="Q242"/>
  <c r="Q317" s="1"/>
  <c r="O242"/>
  <c r="O317" s="1"/>
  <c r="N242"/>
  <c r="M242"/>
  <c r="M317" s="1"/>
  <c r="K242"/>
  <c r="I242"/>
  <c r="G242"/>
  <c r="F242"/>
  <c r="F317" s="1"/>
  <c r="E242"/>
  <c r="E317" s="1"/>
  <c r="D242"/>
  <c r="D317" s="1"/>
  <c r="AK241"/>
  <c r="AK316" s="1"/>
  <c r="AK315" s="1"/>
  <c r="AH241"/>
  <c r="AH316" s="1"/>
  <c r="AF241"/>
  <c r="AF316" s="1"/>
  <c r="AF315" s="1"/>
  <c r="AD241"/>
  <c r="AD316" s="1"/>
  <c r="AC241"/>
  <c r="AC316" s="1"/>
  <c r="AB241"/>
  <c r="AB316" s="1"/>
  <c r="AA241"/>
  <c r="AA316" s="1"/>
  <c r="Y241"/>
  <c r="Y316" s="1"/>
  <c r="W241"/>
  <c r="W316" s="1"/>
  <c r="V241"/>
  <c r="V316" s="1"/>
  <c r="V315" s="1"/>
  <c r="U241"/>
  <c r="U316" s="1"/>
  <c r="S241"/>
  <c r="S316" s="1"/>
  <c r="S315" s="1"/>
  <c r="Q241"/>
  <c r="Q316" s="1"/>
  <c r="Q315" s="1"/>
  <c r="O241"/>
  <c r="O316" s="1"/>
  <c r="O315" s="1"/>
  <c r="N241"/>
  <c r="N316" s="1"/>
  <c r="M241"/>
  <c r="M316" s="1"/>
  <c r="K241"/>
  <c r="K316" s="1"/>
  <c r="I241"/>
  <c r="I316" s="1"/>
  <c r="G241"/>
  <c r="G316" s="1"/>
  <c r="F241"/>
  <c r="F316" s="1"/>
  <c r="F315" s="1"/>
  <c r="E241"/>
  <c r="E316" s="1"/>
  <c r="E315" s="1"/>
  <c r="D241"/>
  <c r="D316" s="1"/>
  <c r="AK240"/>
  <c r="AH240"/>
  <c r="AF240"/>
  <c r="AD240"/>
  <c r="AC240"/>
  <c r="AB240"/>
  <c r="AA240"/>
  <c r="Y240"/>
  <c r="V240"/>
  <c r="S240"/>
  <c r="O240"/>
  <c r="M240"/>
  <c r="I240"/>
  <c r="F240"/>
  <c r="D240"/>
  <c r="AK239"/>
  <c r="AH239"/>
  <c r="AF239"/>
  <c r="AD239"/>
  <c r="AC239"/>
  <c r="AB239"/>
  <c r="AA239"/>
  <c r="Y239"/>
  <c r="W239"/>
  <c r="V239"/>
  <c r="U239"/>
  <c r="S239"/>
  <c r="Q239"/>
  <c r="O239"/>
  <c r="N239"/>
  <c r="M239"/>
  <c r="K239"/>
  <c r="I239"/>
  <c r="G239"/>
  <c r="F239"/>
  <c r="E239"/>
  <c r="D239"/>
  <c r="J239" s="1"/>
  <c r="AK238"/>
  <c r="AH238"/>
  <c r="AF238"/>
  <c r="AD238"/>
  <c r="AC238"/>
  <c r="AB238"/>
  <c r="AA238"/>
  <c r="Y238"/>
  <c r="W238"/>
  <c r="V238"/>
  <c r="U238"/>
  <c r="S238"/>
  <c r="Q238"/>
  <c r="O238"/>
  <c r="N238"/>
  <c r="M238"/>
  <c r="K238"/>
  <c r="I238"/>
  <c r="G238"/>
  <c r="F238"/>
  <c r="E238"/>
  <c r="D238"/>
  <c r="AJ238" s="1"/>
  <c r="AK237"/>
  <c r="AH237"/>
  <c r="AF237"/>
  <c r="AD237"/>
  <c r="AC237"/>
  <c r="AB237"/>
  <c r="AA237"/>
  <c r="Y237"/>
  <c r="W237"/>
  <c r="V237"/>
  <c r="U237"/>
  <c r="S237"/>
  <c r="Q237"/>
  <c r="O237"/>
  <c r="N237"/>
  <c r="M237"/>
  <c r="K237"/>
  <c r="I237"/>
  <c r="G237"/>
  <c r="F237"/>
  <c r="E237"/>
  <c r="D237"/>
  <c r="J237" s="1"/>
  <c r="AK236"/>
  <c r="AH236"/>
  <c r="AF236"/>
  <c r="AD236"/>
  <c r="AC236"/>
  <c r="AB236"/>
  <c r="AA236"/>
  <c r="Y236"/>
  <c r="W236"/>
  <c r="V236"/>
  <c r="U236"/>
  <c r="S236"/>
  <c r="Q236"/>
  <c r="O236"/>
  <c r="N236"/>
  <c r="M236"/>
  <c r="K236"/>
  <c r="I236"/>
  <c r="G236"/>
  <c r="F236"/>
  <c r="E236"/>
  <c r="D236"/>
  <c r="AJ236" s="1"/>
  <c r="AK235"/>
  <c r="AH235"/>
  <c r="AF235"/>
  <c r="AD235"/>
  <c r="AC235"/>
  <c r="AB235"/>
  <c r="AA235"/>
  <c r="Y235"/>
  <c r="W235"/>
  <c r="V235"/>
  <c r="U235"/>
  <c r="S235"/>
  <c r="Q235"/>
  <c r="O235"/>
  <c r="N235"/>
  <c r="M235"/>
  <c r="K235"/>
  <c r="I235"/>
  <c r="G235"/>
  <c r="F235"/>
  <c r="E235"/>
  <c r="D235"/>
  <c r="J235" s="1"/>
  <c r="AK234"/>
  <c r="AH234"/>
  <c r="AF234"/>
  <c r="AD234"/>
  <c r="AC234"/>
  <c r="AB234"/>
  <c r="AA234"/>
  <c r="Y234"/>
  <c r="W234"/>
  <c r="V234"/>
  <c r="U234"/>
  <c r="S234"/>
  <c r="Q234"/>
  <c r="O234"/>
  <c r="N234"/>
  <c r="M234"/>
  <c r="K234"/>
  <c r="I234"/>
  <c r="G234"/>
  <c r="F234"/>
  <c r="E234"/>
  <c r="D234"/>
  <c r="AK233"/>
  <c r="AH233"/>
  <c r="AF233"/>
  <c r="AD233"/>
  <c r="AC233"/>
  <c r="AB233"/>
  <c r="AA233"/>
  <c r="Y233"/>
  <c r="W233"/>
  <c r="V233"/>
  <c r="U233"/>
  <c r="S233"/>
  <c r="Q233"/>
  <c r="O233"/>
  <c r="N233"/>
  <c r="M233"/>
  <c r="K233"/>
  <c r="I233"/>
  <c r="G233"/>
  <c r="F233"/>
  <c r="E233"/>
  <c r="D233"/>
  <c r="J233" s="1"/>
  <c r="AK232"/>
  <c r="AH232"/>
  <c r="AF232"/>
  <c r="AD232"/>
  <c r="AC232"/>
  <c r="AB232"/>
  <c r="AA232"/>
  <c r="Y232"/>
  <c r="W232"/>
  <c r="V232"/>
  <c r="U232"/>
  <c r="S232"/>
  <c r="Q232"/>
  <c r="O232"/>
  <c r="N232"/>
  <c r="M232"/>
  <c r="K232"/>
  <c r="I232"/>
  <c r="G232"/>
  <c r="F232"/>
  <c r="E232"/>
  <c r="D232"/>
  <c r="J232" s="1"/>
  <c r="AK231"/>
  <c r="AK230" s="1"/>
  <c r="AH231"/>
  <c r="AH230" s="1"/>
  <c r="AF231"/>
  <c r="AF230" s="1"/>
  <c r="AD231"/>
  <c r="AD230" s="1"/>
  <c r="AC231"/>
  <c r="AB231"/>
  <c r="AB230" s="1"/>
  <c r="AA231"/>
  <c r="Y231"/>
  <c r="Y230" s="1"/>
  <c r="W231"/>
  <c r="V231"/>
  <c r="V230" s="1"/>
  <c r="U231"/>
  <c r="S231"/>
  <c r="S230" s="1"/>
  <c r="Q231"/>
  <c r="Q230" s="1"/>
  <c r="O231"/>
  <c r="O230" s="1"/>
  <c r="N231"/>
  <c r="M231"/>
  <c r="M230" s="1"/>
  <c r="K231"/>
  <c r="I231"/>
  <c r="G231"/>
  <c r="F231"/>
  <c r="F230" s="1"/>
  <c r="E231"/>
  <c r="D231"/>
  <c r="J231" s="1"/>
  <c r="AC230"/>
  <c r="AA230"/>
  <c r="W230"/>
  <c r="U230"/>
  <c r="N230"/>
  <c r="K230"/>
  <c r="I230"/>
  <c r="G230"/>
  <c r="E230"/>
  <c r="AJ228"/>
  <c r="AJ226"/>
  <c r="AG226"/>
  <c r="Z226"/>
  <c r="R226"/>
  <c r="J226"/>
  <c r="H226"/>
  <c r="P226" s="1"/>
  <c r="X226" s="1"/>
  <c r="AE226" s="1"/>
  <c r="AJ225"/>
  <c r="AG225"/>
  <c r="AG224" s="1"/>
  <c r="Z225"/>
  <c r="Z224" s="1"/>
  <c r="R225"/>
  <c r="J225"/>
  <c r="H225"/>
  <c r="P225" s="1"/>
  <c r="AK224"/>
  <c r="AH224"/>
  <c r="AF224"/>
  <c r="AD224"/>
  <c r="AC224"/>
  <c r="AB224"/>
  <c r="AA224"/>
  <c r="Y224"/>
  <c r="W224"/>
  <c r="V224"/>
  <c r="U224"/>
  <c r="S224"/>
  <c r="Q224"/>
  <c r="O224"/>
  <c r="N224"/>
  <c r="M224"/>
  <c r="K224"/>
  <c r="I224"/>
  <c r="H224"/>
  <c r="G224"/>
  <c r="F224"/>
  <c r="E224"/>
  <c r="D224"/>
  <c r="R223"/>
  <c r="AJ222"/>
  <c r="AG222"/>
  <c r="Z222"/>
  <c r="R222"/>
  <c r="J222"/>
  <c r="H222"/>
  <c r="P222" s="1"/>
  <c r="X222" s="1"/>
  <c r="AE222" s="1"/>
  <c r="AJ221"/>
  <c r="AG221"/>
  <c r="AG220" s="1"/>
  <c r="Z221"/>
  <c r="R221"/>
  <c r="R220" s="1"/>
  <c r="J221"/>
  <c r="H221"/>
  <c r="P221" s="1"/>
  <c r="AK220"/>
  <c r="AH220"/>
  <c r="AF220"/>
  <c r="AD220"/>
  <c r="AC220"/>
  <c r="AB220"/>
  <c r="AA220"/>
  <c r="Z220"/>
  <c r="Y220"/>
  <c r="W220"/>
  <c r="V220"/>
  <c r="U220"/>
  <c r="S220"/>
  <c r="Q220"/>
  <c r="O220"/>
  <c r="N220"/>
  <c r="M220"/>
  <c r="K220"/>
  <c r="I220"/>
  <c r="H220"/>
  <c r="G220"/>
  <c r="F220"/>
  <c r="E220"/>
  <c r="D220"/>
  <c r="J220" s="1"/>
  <c r="AJ219"/>
  <c r="AG219"/>
  <c r="AE219"/>
  <c r="Z219"/>
  <c r="R219"/>
  <c r="J219"/>
  <c r="H219"/>
  <c r="P219" s="1"/>
  <c r="AJ218"/>
  <c r="AG218"/>
  <c r="Z218"/>
  <c r="Z217" s="1"/>
  <c r="R218"/>
  <c r="R217" s="1"/>
  <c r="J218"/>
  <c r="H218"/>
  <c r="P218" s="1"/>
  <c r="AK217"/>
  <c r="AH217"/>
  <c r="AF217"/>
  <c r="AD217"/>
  <c r="AC217"/>
  <c r="AB217"/>
  <c r="AA217"/>
  <c r="Y217"/>
  <c r="W217"/>
  <c r="V217"/>
  <c r="U217"/>
  <c r="S217"/>
  <c r="Q217"/>
  <c r="O217"/>
  <c r="N217"/>
  <c r="M217"/>
  <c r="K217"/>
  <c r="I217"/>
  <c r="H217"/>
  <c r="G217"/>
  <c r="F217"/>
  <c r="E217"/>
  <c r="D217"/>
  <c r="AJ216"/>
  <c r="AG216"/>
  <c r="Z216"/>
  <c r="R216"/>
  <c r="J216"/>
  <c r="H216"/>
  <c r="P216" s="1"/>
  <c r="X216" s="1"/>
  <c r="AE216" s="1"/>
  <c r="AJ215"/>
  <c r="AJ214"/>
  <c r="J214"/>
  <c r="AJ213"/>
  <c r="AG213"/>
  <c r="Z213"/>
  <c r="R213"/>
  <c r="J213"/>
  <c r="H213"/>
  <c r="P213" s="1"/>
  <c r="X213" s="1"/>
  <c r="AE213" s="1"/>
  <c r="AJ212"/>
  <c r="AG212"/>
  <c r="AG211" s="1"/>
  <c r="Z212"/>
  <c r="R212"/>
  <c r="J212"/>
  <c r="H212"/>
  <c r="P212" s="1"/>
  <c r="AK211"/>
  <c r="AH211"/>
  <c r="AF211"/>
  <c r="AD211"/>
  <c r="AC211"/>
  <c r="AB211"/>
  <c r="AA211"/>
  <c r="Y211"/>
  <c r="W211"/>
  <c r="V211"/>
  <c r="U211"/>
  <c r="S211"/>
  <c r="Q211"/>
  <c r="O211"/>
  <c r="N211"/>
  <c r="M211"/>
  <c r="K211"/>
  <c r="I211"/>
  <c r="G211"/>
  <c r="F211"/>
  <c r="E211"/>
  <c r="AJ211" s="1"/>
  <c r="D211"/>
  <c r="AJ210"/>
  <c r="AG210"/>
  <c r="Z210"/>
  <c r="R210"/>
  <c r="J210"/>
  <c r="H210"/>
  <c r="P210" s="1"/>
  <c r="X210" s="1"/>
  <c r="AE210" s="1"/>
  <c r="AJ209"/>
  <c r="AG209"/>
  <c r="AG208" s="1"/>
  <c r="Z209"/>
  <c r="Z208" s="1"/>
  <c r="R209"/>
  <c r="R208" s="1"/>
  <c r="J209"/>
  <c r="H209"/>
  <c r="P209" s="1"/>
  <c r="AK208"/>
  <c r="AH208"/>
  <c r="AF208"/>
  <c r="AD208"/>
  <c r="AC208"/>
  <c r="AB208"/>
  <c r="AA208"/>
  <c r="Y208"/>
  <c r="W208"/>
  <c r="V208"/>
  <c r="U208"/>
  <c r="S208"/>
  <c r="Q208"/>
  <c r="O208"/>
  <c r="N208"/>
  <c r="M208"/>
  <c r="K208"/>
  <c r="I208"/>
  <c r="H208"/>
  <c r="G208"/>
  <c r="F208"/>
  <c r="E208"/>
  <c r="D208"/>
  <c r="AJ207"/>
  <c r="AG207"/>
  <c r="Z207"/>
  <c r="R207"/>
  <c r="J207"/>
  <c r="H207"/>
  <c r="P207" s="1"/>
  <c r="X207" s="1"/>
  <c r="AE207" s="1"/>
  <c r="AJ206"/>
  <c r="AG206"/>
  <c r="Z206"/>
  <c r="R206"/>
  <c r="J206"/>
  <c r="H206"/>
  <c r="P206" s="1"/>
  <c r="AK205"/>
  <c r="AH205"/>
  <c r="AG205"/>
  <c r="AF205"/>
  <c r="AD205"/>
  <c r="AC205"/>
  <c r="AB205"/>
  <c r="AA205"/>
  <c r="Y205"/>
  <c r="W205"/>
  <c r="V205"/>
  <c r="U205"/>
  <c r="S205"/>
  <c r="R205"/>
  <c r="Q205"/>
  <c r="O205"/>
  <c r="N205"/>
  <c r="M205"/>
  <c r="K205"/>
  <c r="I205"/>
  <c r="G205"/>
  <c r="F205"/>
  <c r="E205"/>
  <c r="AJ205" s="1"/>
  <c r="D205"/>
  <c r="AJ204"/>
  <c r="AG204"/>
  <c r="Z204"/>
  <c r="R204"/>
  <c r="J204"/>
  <c r="H204"/>
  <c r="P204" s="1"/>
  <c r="X204" s="1"/>
  <c r="AE204" s="1"/>
  <c r="AJ203"/>
  <c r="J203"/>
  <c r="AJ202"/>
  <c r="J202"/>
  <c r="AJ201"/>
  <c r="W201"/>
  <c r="W242" s="1"/>
  <c r="R201"/>
  <c r="J201"/>
  <c r="H201"/>
  <c r="H242" s="1"/>
  <c r="AJ200"/>
  <c r="AG200"/>
  <c r="Z200"/>
  <c r="Z241" s="1"/>
  <c r="R200"/>
  <c r="J200"/>
  <c r="H200"/>
  <c r="AK199"/>
  <c r="AH199"/>
  <c r="AF199"/>
  <c r="AD199"/>
  <c r="AC199"/>
  <c r="AB199"/>
  <c r="AA199"/>
  <c r="Y199"/>
  <c r="V199"/>
  <c r="U199"/>
  <c r="S199"/>
  <c r="Q199"/>
  <c r="O199"/>
  <c r="N199"/>
  <c r="M199"/>
  <c r="K199"/>
  <c r="I199"/>
  <c r="H199"/>
  <c r="G199"/>
  <c r="F199"/>
  <c r="E199"/>
  <c r="D199"/>
  <c r="J199" s="1"/>
  <c r="AJ198"/>
  <c r="R197"/>
  <c r="AJ196"/>
  <c r="N196"/>
  <c r="AG196" s="1"/>
  <c r="J196"/>
  <c r="H196"/>
  <c r="P196" s="1"/>
  <c r="X196" s="1"/>
  <c r="AE196" s="1"/>
  <c r="AJ195"/>
  <c r="AG195"/>
  <c r="AG239" s="1"/>
  <c r="Z195"/>
  <c r="Z239" s="1"/>
  <c r="R195"/>
  <c r="R239" s="1"/>
  <c r="J195"/>
  <c r="H195"/>
  <c r="H239" s="1"/>
  <c r="AJ194"/>
  <c r="AG194"/>
  <c r="AG238" s="1"/>
  <c r="Z194"/>
  <c r="Z238" s="1"/>
  <c r="R194"/>
  <c r="R238" s="1"/>
  <c r="J194"/>
  <c r="J238" s="1"/>
  <c r="H194"/>
  <c r="H238" s="1"/>
  <c r="AJ193"/>
  <c r="AG193"/>
  <c r="AG237" s="1"/>
  <c r="Z193"/>
  <c r="Z237" s="1"/>
  <c r="R193"/>
  <c r="R237" s="1"/>
  <c r="J193"/>
  <c r="H193"/>
  <c r="H237" s="1"/>
  <c r="AJ192"/>
  <c r="AG192"/>
  <c r="AG236" s="1"/>
  <c r="Z192"/>
  <c r="Z236" s="1"/>
  <c r="R192"/>
  <c r="R236" s="1"/>
  <c r="J192"/>
  <c r="H192"/>
  <c r="H236" s="1"/>
  <c r="AJ191"/>
  <c r="AG191"/>
  <c r="Z191"/>
  <c r="R191"/>
  <c r="J191"/>
  <c r="H191"/>
  <c r="P191" s="1"/>
  <c r="X191" s="1"/>
  <c r="AE191" s="1"/>
  <c r="AJ190"/>
  <c r="AG190"/>
  <c r="AG235" s="1"/>
  <c r="Z190"/>
  <c r="Z235" s="1"/>
  <c r="Z234" s="1"/>
  <c r="R190"/>
  <c r="R235" s="1"/>
  <c r="R234" s="1"/>
  <c r="J190"/>
  <c r="H190"/>
  <c r="H235" s="1"/>
  <c r="H234" s="1"/>
  <c r="AK189"/>
  <c r="AH189"/>
  <c r="AF189"/>
  <c r="AD189"/>
  <c r="AC189"/>
  <c r="AB189"/>
  <c r="AA189"/>
  <c r="Y189"/>
  <c r="W189"/>
  <c r="V189"/>
  <c r="U189"/>
  <c r="S189"/>
  <c r="R189"/>
  <c r="Q189"/>
  <c r="O189"/>
  <c r="N189"/>
  <c r="M189"/>
  <c r="K189"/>
  <c r="I189"/>
  <c r="G189"/>
  <c r="F189"/>
  <c r="E189"/>
  <c r="D189"/>
  <c r="J189" s="1"/>
  <c r="AJ188"/>
  <c r="AG188"/>
  <c r="AG233" s="1"/>
  <c r="Z188"/>
  <c r="Z233" s="1"/>
  <c r="R188"/>
  <c r="R233" s="1"/>
  <c r="J188"/>
  <c r="H188"/>
  <c r="H233" s="1"/>
  <c r="AJ187"/>
  <c r="AG187"/>
  <c r="AG232" s="1"/>
  <c r="Z187"/>
  <c r="Z232" s="1"/>
  <c r="R187"/>
  <c r="R232" s="1"/>
  <c r="J187"/>
  <c r="H187"/>
  <c r="H232" s="1"/>
  <c r="AJ186"/>
  <c r="AG186"/>
  <c r="Z186"/>
  <c r="R186"/>
  <c r="J186"/>
  <c r="H186"/>
  <c r="P186" s="1"/>
  <c r="X186" s="1"/>
  <c r="AE186" s="1"/>
  <c r="AJ185"/>
  <c r="AG185"/>
  <c r="AG231" s="1"/>
  <c r="AG230" s="1"/>
  <c r="Z185"/>
  <c r="Z231" s="1"/>
  <c r="Z230" s="1"/>
  <c r="R185"/>
  <c r="R231" s="1"/>
  <c r="R230" s="1"/>
  <c r="J185"/>
  <c r="H185"/>
  <c r="H231" s="1"/>
  <c r="H230" s="1"/>
  <c r="AK184"/>
  <c r="AH184"/>
  <c r="AF184"/>
  <c r="AD184"/>
  <c r="AC184"/>
  <c r="AB184"/>
  <c r="AA184"/>
  <c r="Z184"/>
  <c r="Y184"/>
  <c r="W184"/>
  <c r="V184"/>
  <c r="U184"/>
  <c r="S184"/>
  <c r="Q184"/>
  <c r="O184"/>
  <c r="N184"/>
  <c r="M184"/>
  <c r="K184"/>
  <c r="I184"/>
  <c r="H184"/>
  <c r="G184"/>
  <c r="F184"/>
  <c r="E184"/>
  <c r="D184"/>
  <c r="J184" s="1"/>
  <c r="AJ183"/>
  <c r="AG183"/>
  <c r="Z183"/>
  <c r="R183"/>
  <c r="J183"/>
  <c r="H183"/>
  <c r="P183" s="1"/>
  <c r="X183" s="1"/>
  <c r="AE183" s="1"/>
  <c r="AJ182"/>
  <c r="AG182"/>
  <c r="Z182"/>
  <c r="R182"/>
  <c r="J182"/>
  <c r="H182"/>
  <c r="P182" s="1"/>
  <c r="X182" s="1"/>
  <c r="AE182" s="1"/>
  <c r="AJ181"/>
  <c r="AG181"/>
  <c r="AG180" s="1"/>
  <c r="AG229" s="1"/>
  <c r="Z181"/>
  <c r="R181"/>
  <c r="J181"/>
  <c r="H181"/>
  <c r="P181" s="1"/>
  <c r="AK180"/>
  <c r="AK229" s="1"/>
  <c r="AH180"/>
  <c r="AH229" s="1"/>
  <c r="AF180"/>
  <c r="AF229" s="1"/>
  <c r="AD180"/>
  <c r="AD229" s="1"/>
  <c r="AC180"/>
  <c r="AC229" s="1"/>
  <c r="AB180"/>
  <c r="AB229" s="1"/>
  <c r="AA180"/>
  <c r="AA229" s="1"/>
  <c r="Z180"/>
  <c r="Z229" s="1"/>
  <c r="Y180"/>
  <c r="Y229" s="1"/>
  <c r="W180"/>
  <c r="W229" s="1"/>
  <c r="V180"/>
  <c r="V229" s="1"/>
  <c r="U180"/>
  <c r="U229" s="1"/>
  <c r="S180"/>
  <c r="S229" s="1"/>
  <c r="Q180"/>
  <c r="Q229" s="1"/>
  <c r="O180"/>
  <c r="O229" s="1"/>
  <c r="N180"/>
  <c r="N229" s="1"/>
  <c r="M180"/>
  <c r="M229" s="1"/>
  <c r="K180"/>
  <c r="K229" s="1"/>
  <c r="I180"/>
  <c r="I229" s="1"/>
  <c r="H180"/>
  <c r="H229" s="1"/>
  <c r="G180"/>
  <c r="G229" s="1"/>
  <c r="F180"/>
  <c r="F229" s="1"/>
  <c r="E180"/>
  <c r="E229" s="1"/>
  <c r="D180"/>
  <c r="D229" s="1"/>
  <c r="AJ179"/>
  <c r="AJ177"/>
  <c r="AG177"/>
  <c r="Z177"/>
  <c r="R177"/>
  <c r="J177"/>
  <c r="H177"/>
  <c r="AJ176"/>
  <c r="AG176"/>
  <c r="AG175" s="1"/>
  <c r="Z176"/>
  <c r="Z175" s="1"/>
  <c r="R176"/>
  <c r="J176"/>
  <c r="H176"/>
  <c r="AK175"/>
  <c r="AH175"/>
  <c r="AF175"/>
  <c r="AD175"/>
  <c r="AC175"/>
  <c r="AB175"/>
  <c r="AA175"/>
  <c r="Y175"/>
  <c r="W175"/>
  <c r="V175"/>
  <c r="U175"/>
  <c r="S175"/>
  <c r="Q175"/>
  <c r="O175"/>
  <c r="N175"/>
  <c r="M175"/>
  <c r="K175"/>
  <c r="I175"/>
  <c r="H175"/>
  <c r="G175"/>
  <c r="F175"/>
  <c r="E175"/>
  <c r="D175"/>
  <c r="AJ174"/>
  <c r="AG174"/>
  <c r="Z174"/>
  <c r="R174"/>
  <c r="J174"/>
  <c r="H174"/>
  <c r="P174" s="1"/>
  <c r="X174" s="1"/>
  <c r="AE174" s="1"/>
  <c r="R173"/>
  <c r="AJ172"/>
  <c r="J172"/>
  <c r="R172" s="1"/>
  <c r="R168" s="1"/>
  <c r="H172"/>
  <c r="P172" s="1"/>
  <c r="AJ171"/>
  <c r="AG171"/>
  <c r="Z171"/>
  <c r="R171"/>
  <c r="J171"/>
  <c r="H171"/>
  <c r="P171" s="1"/>
  <c r="X171" s="1"/>
  <c r="AE171" s="1"/>
  <c r="AJ170"/>
  <c r="AG170"/>
  <c r="Z170"/>
  <c r="R170"/>
  <c r="J170"/>
  <c r="H170"/>
  <c r="P170" s="1"/>
  <c r="X170" s="1"/>
  <c r="AE170" s="1"/>
  <c r="AJ169"/>
  <c r="AG169"/>
  <c r="Z169"/>
  <c r="R169"/>
  <c r="J169"/>
  <c r="H169"/>
  <c r="P169" s="1"/>
  <c r="AK168"/>
  <c r="AH168"/>
  <c r="AF168"/>
  <c r="AD168"/>
  <c r="AC168"/>
  <c r="AB168"/>
  <c r="AA168"/>
  <c r="Y168"/>
  <c r="W168"/>
  <c r="V168"/>
  <c r="U168"/>
  <c r="S168"/>
  <c r="Q168"/>
  <c r="O168"/>
  <c r="N168"/>
  <c r="M168"/>
  <c r="K168"/>
  <c r="I168"/>
  <c r="G168"/>
  <c r="F168"/>
  <c r="E168"/>
  <c r="AJ168" s="1"/>
  <c r="D168"/>
  <c r="AJ167"/>
  <c r="J167"/>
  <c r="H167"/>
  <c r="P167" s="1"/>
  <c r="AJ166"/>
  <c r="AG166"/>
  <c r="Z166"/>
  <c r="R166"/>
  <c r="J166"/>
  <c r="H166"/>
  <c r="P166" s="1"/>
  <c r="X166" s="1"/>
  <c r="AE166" s="1"/>
  <c r="AJ165"/>
  <c r="AG165"/>
  <c r="Z165"/>
  <c r="R165"/>
  <c r="J165"/>
  <c r="H165"/>
  <c r="P165" s="1"/>
  <c r="X165" s="1"/>
  <c r="AE165" s="1"/>
  <c r="AJ164"/>
  <c r="AG164"/>
  <c r="Z164"/>
  <c r="R164"/>
  <c r="J164"/>
  <c r="H164"/>
  <c r="P164" s="1"/>
  <c r="AK163"/>
  <c r="AH163"/>
  <c r="AF163"/>
  <c r="AD163"/>
  <c r="AC163"/>
  <c r="AB163"/>
  <c r="AA163"/>
  <c r="Y163"/>
  <c r="W163"/>
  <c r="V163"/>
  <c r="U163"/>
  <c r="S163"/>
  <c r="Q163"/>
  <c r="O163"/>
  <c r="N163"/>
  <c r="M163"/>
  <c r="K163"/>
  <c r="I163"/>
  <c r="G163"/>
  <c r="F163"/>
  <c r="E163"/>
  <c r="D163"/>
  <c r="AJ162"/>
  <c r="AG162"/>
  <c r="Z162"/>
  <c r="R162"/>
  <c r="J162"/>
  <c r="H162"/>
  <c r="AJ160"/>
  <c r="AJ159"/>
  <c r="AG159"/>
  <c r="Z159"/>
  <c r="R159"/>
  <c r="J159"/>
  <c r="H159"/>
  <c r="P159" s="1"/>
  <c r="X159" s="1"/>
  <c r="AE159" s="1"/>
  <c r="AJ158"/>
  <c r="AG158"/>
  <c r="Z158"/>
  <c r="R158"/>
  <c r="J158"/>
  <c r="H158"/>
  <c r="P158" s="1"/>
  <c r="X158" s="1"/>
  <c r="AE158" s="1"/>
  <c r="AJ157"/>
  <c r="J157"/>
  <c r="AJ156"/>
  <c r="AJ155"/>
  <c r="AG155"/>
  <c r="Z155"/>
  <c r="R155"/>
  <c r="J155"/>
  <c r="H155"/>
  <c r="P155" s="1"/>
  <c r="X155" s="1"/>
  <c r="AE155" s="1"/>
  <c r="AJ154"/>
  <c r="AG154"/>
  <c r="Z154"/>
  <c r="R154"/>
  <c r="J154"/>
  <c r="H154"/>
  <c r="P154" s="1"/>
  <c r="X154" s="1"/>
  <c r="AE154" s="1"/>
  <c r="AJ153"/>
  <c r="AG153"/>
  <c r="Z153"/>
  <c r="R153"/>
  <c r="J153"/>
  <c r="H153"/>
  <c r="P153" s="1"/>
  <c r="X153" s="1"/>
  <c r="AE153" s="1"/>
  <c r="AJ152"/>
  <c r="AG152"/>
  <c r="Z152"/>
  <c r="R152"/>
  <c r="J152"/>
  <c r="H152"/>
  <c r="P152" s="1"/>
  <c r="X152" s="1"/>
  <c r="AE152" s="1"/>
  <c r="AJ151"/>
  <c r="AG151"/>
  <c r="Z151"/>
  <c r="R151"/>
  <c r="J151"/>
  <c r="H151"/>
  <c r="P151" s="1"/>
  <c r="X151" s="1"/>
  <c r="AE151" s="1"/>
  <c r="AJ150"/>
  <c r="AK149"/>
  <c r="AH149"/>
  <c r="AH132" s="1"/>
  <c r="AF149"/>
  <c r="AD149"/>
  <c r="AD132" s="1"/>
  <c r="AC149"/>
  <c r="AB149"/>
  <c r="AA149"/>
  <c r="Y149"/>
  <c r="Y132" s="1"/>
  <c r="W149"/>
  <c r="V149"/>
  <c r="U149"/>
  <c r="S149"/>
  <c r="S132" s="1"/>
  <c r="Q149"/>
  <c r="O149"/>
  <c r="O132" s="1"/>
  <c r="N149"/>
  <c r="M149"/>
  <c r="K149"/>
  <c r="I149"/>
  <c r="I132" s="1"/>
  <c r="G149"/>
  <c r="F149"/>
  <c r="E149"/>
  <c r="D149"/>
  <c r="J149" s="1"/>
  <c r="AJ148"/>
  <c r="J148"/>
  <c r="R148" s="1"/>
  <c r="H148"/>
  <c r="P148" s="1"/>
  <c r="AJ147"/>
  <c r="J147"/>
  <c r="AJ146"/>
  <c r="AG146"/>
  <c r="Z146"/>
  <c r="R146"/>
  <c r="J146"/>
  <c r="H146"/>
  <c r="P146" s="1"/>
  <c r="X146" s="1"/>
  <c r="AE146" s="1"/>
  <c r="AJ145"/>
  <c r="AG145"/>
  <c r="Z145"/>
  <c r="R145"/>
  <c r="J145"/>
  <c r="H145"/>
  <c r="P145" s="1"/>
  <c r="X145" s="1"/>
  <c r="AE145" s="1"/>
  <c r="AJ144"/>
  <c r="J144"/>
  <c r="AJ143"/>
  <c r="AJ142"/>
  <c r="AG142"/>
  <c r="Z142"/>
  <c r="R142"/>
  <c r="J142"/>
  <c r="H142"/>
  <c r="P142" s="1"/>
  <c r="X142" s="1"/>
  <c r="AE142" s="1"/>
  <c r="AG141"/>
  <c r="Z141"/>
  <c r="R141"/>
  <c r="J141"/>
  <c r="H141"/>
  <c r="P141" s="1"/>
  <c r="X141" s="1"/>
  <c r="AE141" s="1"/>
  <c r="AJ140"/>
  <c r="J140"/>
  <c r="AJ139"/>
  <c r="AJ138"/>
  <c r="Z138"/>
  <c r="J138"/>
  <c r="H138"/>
  <c r="P138" s="1"/>
  <c r="X138" s="1"/>
  <c r="AJ137"/>
  <c r="AK136"/>
  <c r="AH136"/>
  <c r="AF136"/>
  <c r="AD136"/>
  <c r="AC136"/>
  <c r="AC132" s="1"/>
  <c r="AB136"/>
  <c r="AA136"/>
  <c r="Y136"/>
  <c r="W136"/>
  <c r="V136"/>
  <c r="U136"/>
  <c r="U132" s="1"/>
  <c r="S136"/>
  <c r="Q136"/>
  <c r="O136"/>
  <c r="N136"/>
  <c r="M136"/>
  <c r="K136"/>
  <c r="I136"/>
  <c r="H136"/>
  <c r="G136"/>
  <c r="F136"/>
  <c r="E136"/>
  <c r="D136"/>
  <c r="J136" s="1"/>
  <c r="J132" s="1"/>
  <c r="AJ135"/>
  <c r="J135"/>
  <c r="J131" s="1"/>
  <c r="H135"/>
  <c r="P135" s="1"/>
  <c r="AJ134"/>
  <c r="J134"/>
  <c r="AJ133"/>
  <c r="J133"/>
  <c r="AK132"/>
  <c r="AA132"/>
  <c r="W132"/>
  <c r="T132"/>
  <c r="Q132"/>
  <c r="M132"/>
  <c r="L132"/>
  <c r="K132"/>
  <c r="G132"/>
  <c r="E132"/>
  <c r="AK131"/>
  <c r="AH131"/>
  <c r="AF131"/>
  <c r="AD131"/>
  <c r="AC131"/>
  <c r="AB131"/>
  <c r="AA131"/>
  <c r="Y131"/>
  <c r="W131"/>
  <c r="V131"/>
  <c r="U131"/>
  <c r="T131"/>
  <c r="S131"/>
  <c r="Q131"/>
  <c r="O131"/>
  <c r="N131"/>
  <c r="M131"/>
  <c r="L131"/>
  <c r="K131"/>
  <c r="I131"/>
  <c r="H131"/>
  <c r="G131"/>
  <c r="F131"/>
  <c r="E131"/>
  <c r="D131"/>
  <c r="AJ130"/>
  <c r="J130"/>
  <c r="AJ129"/>
  <c r="AJ128"/>
  <c r="AG128"/>
  <c r="Z128"/>
  <c r="R128"/>
  <c r="J128"/>
  <c r="H128"/>
  <c r="P128" s="1"/>
  <c r="X128" s="1"/>
  <c r="AE128" s="1"/>
  <c r="AJ127"/>
  <c r="AG127"/>
  <c r="Z127"/>
  <c r="R127"/>
  <c r="J127"/>
  <c r="H127"/>
  <c r="P127" s="1"/>
  <c r="X127" s="1"/>
  <c r="AE127" s="1"/>
  <c r="AJ126"/>
  <c r="AJ125"/>
  <c r="J125"/>
  <c r="AJ124"/>
  <c r="AG124"/>
  <c r="Z124"/>
  <c r="R124"/>
  <c r="J124"/>
  <c r="H124"/>
  <c r="P124" s="1"/>
  <c r="X124" s="1"/>
  <c r="AE124" s="1"/>
  <c r="AJ123"/>
  <c r="AG123"/>
  <c r="Z123"/>
  <c r="R123"/>
  <c r="J123"/>
  <c r="H123"/>
  <c r="P123" s="1"/>
  <c r="X123" s="1"/>
  <c r="AE123" s="1"/>
  <c r="AJ122"/>
  <c r="J122"/>
  <c r="AJ121"/>
  <c r="J121"/>
  <c r="AJ118"/>
  <c r="J118"/>
  <c r="AJ117"/>
  <c r="J117"/>
  <c r="AJ116"/>
  <c r="AG116"/>
  <c r="Z116"/>
  <c r="R116"/>
  <c r="J116"/>
  <c r="H116"/>
  <c r="P116" s="1"/>
  <c r="X116" s="1"/>
  <c r="AE116" s="1"/>
  <c r="AJ115"/>
  <c r="AG115"/>
  <c r="Z115"/>
  <c r="R115"/>
  <c r="J115"/>
  <c r="H115"/>
  <c r="P115" s="1"/>
  <c r="X115" s="1"/>
  <c r="AE115" s="1"/>
  <c r="AJ114"/>
  <c r="J114"/>
  <c r="AJ113"/>
  <c r="J113"/>
  <c r="AJ112"/>
  <c r="AG112"/>
  <c r="Z112"/>
  <c r="R112"/>
  <c r="P112"/>
  <c r="X112" s="1"/>
  <c r="AE112" s="1"/>
  <c r="J112"/>
  <c r="AJ111"/>
  <c r="AG111"/>
  <c r="Z111"/>
  <c r="R111"/>
  <c r="P111"/>
  <c r="X111" s="1"/>
  <c r="AE111" s="1"/>
  <c r="J111"/>
  <c r="AJ110"/>
  <c r="J110"/>
  <c r="AJ108"/>
  <c r="AG108"/>
  <c r="Z108"/>
  <c r="R108"/>
  <c r="J108"/>
  <c r="H108"/>
  <c r="P108" s="1"/>
  <c r="X108" s="1"/>
  <c r="AE108" s="1"/>
  <c r="AG107"/>
  <c r="Z107"/>
  <c r="R107"/>
  <c r="J107"/>
  <c r="H107"/>
  <c r="P107" s="1"/>
  <c r="X107" s="1"/>
  <c r="AE107" s="1"/>
  <c r="AJ106"/>
  <c r="J106"/>
  <c r="AJ104"/>
  <c r="AG104"/>
  <c r="Z104"/>
  <c r="R104"/>
  <c r="J104"/>
  <c r="H104"/>
  <c r="P104" s="1"/>
  <c r="X104" s="1"/>
  <c r="AE104" s="1"/>
  <c r="AJ103"/>
  <c r="AG103"/>
  <c r="Z103"/>
  <c r="R103"/>
  <c r="J103"/>
  <c r="H103"/>
  <c r="P103" s="1"/>
  <c r="X103" s="1"/>
  <c r="AE103" s="1"/>
  <c r="AJ102"/>
  <c r="J102"/>
  <c r="AJ100"/>
  <c r="AG100"/>
  <c r="Z100"/>
  <c r="R100"/>
  <c r="J100"/>
  <c r="H100"/>
  <c r="P100" s="1"/>
  <c r="X100" s="1"/>
  <c r="AE100" s="1"/>
  <c r="AJ99"/>
  <c r="AG99"/>
  <c r="Z99"/>
  <c r="R99"/>
  <c r="J99"/>
  <c r="H99"/>
  <c r="P99" s="1"/>
  <c r="X99" s="1"/>
  <c r="AE99" s="1"/>
  <c r="AJ98"/>
  <c r="J98"/>
  <c r="AJ96"/>
  <c r="AG96"/>
  <c r="Z96"/>
  <c r="R96"/>
  <c r="H96"/>
  <c r="P96" s="1"/>
  <c r="X96" s="1"/>
  <c r="AE96" s="1"/>
  <c r="AJ95"/>
  <c r="AG95"/>
  <c r="Z95"/>
  <c r="R95"/>
  <c r="J95"/>
  <c r="H95"/>
  <c r="P95" s="1"/>
  <c r="X95" s="1"/>
  <c r="AE95" s="1"/>
  <c r="AJ94"/>
  <c r="J94"/>
  <c r="AJ93"/>
  <c r="J93"/>
  <c r="AJ92"/>
  <c r="AG92"/>
  <c r="AG88" s="1"/>
  <c r="AG84" s="1"/>
  <c r="Z92"/>
  <c r="R92"/>
  <c r="R88" s="1"/>
  <c r="R84" s="1"/>
  <c r="J92"/>
  <c r="H92"/>
  <c r="P92" s="1"/>
  <c r="AJ91"/>
  <c r="AG91"/>
  <c r="AG87" s="1"/>
  <c r="Z91"/>
  <c r="R91"/>
  <c r="J91"/>
  <c r="H91"/>
  <c r="P91" s="1"/>
  <c r="AJ90"/>
  <c r="J90"/>
  <c r="AJ89"/>
  <c r="J89"/>
  <c r="AK88"/>
  <c r="AJ88"/>
  <c r="AJ84" s="1"/>
  <c r="AI88"/>
  <c r="AH88"/>
  <c r="AH84" s="1"/>
  <c r="AF88"/>
  <c r="AD88"/>
  <c r="AD84" s="1"/>
  <c r="AC88"/>
  <c r="AB88"/>
  <c r="AB84" s="1"/>
  <c r="AA88"/>
  <c r="Z88"/>
  <c r="Z84" s="1"/>
  <c r="Y88"/>
  <c r="W88"/>
  <c r="W84" s="1"/>
  <c r="V88"/>
  <c r="U88"/>
  <c r="U84" s="1"/>
  <c r="T88"/>
  <c r="S88"/>
  <c r="S84" s="1"/>
  <c r="Q88"/>
  <c r="Q84" s="1"/>
  <c r="O88"/>
  <c r="N88"/>
  <c r="N84" s="1"/>
  <c r="M88"/>
  <c r="L88"/>
  <c r="L84" s="1"/>
  <c r="K88"/>
  <c r="J88"/>
  <c r="J84" s="1"/>
  <c r="I88"/>
  <c r="H88"/>
  <c r="H84" s="1"/>
  <c r="G88"/>
  <c r="F88"/>
  <c r="F84" s="1"/>
  <c r="E88"/>
  <c r="D88"/>
  <c r="D84" s="1"/>
  <c r="AK87"/>
  <c r="AJ87"/>
  <c r="AJ83" s="1"/>
  <c r="AI87"/>
  <c r="AH87"/>
  <c r="AH83" s="1"/>
  <c r="AF87"/>
  <c r="AD87"/>
  <c r="AC87"/>
  <c r="AB87"/>
  <c r="AA87"/>
  <c r="Z87"/>
  <c r="Y87"/>
  <c r="W87"/>
  <c r="V87"/>
  <c r="U87"/>
  <c r="T87"/>
  <c r="S87"/>
  <c r="R87"/>
  <c r="Q87"/>
  <c r="O87"/>
  <c r="N87"/>
  <c r="M87"/>
  <c r="L87"/>
  <c r="K87"/>
  <c r="J87"/>
  <c r="I87"/>
  <c r="G87"/>
  <c r="F87"/>
  <c r="E87"/>
  <c r="D87"/>
  <c r="AJ85"/>
  <c r="J85"/>
  <c r="AK84"/>
  <c r="AI84"/>
  <c r="AF84"/>
  <c r="AC84"/>
  <c r="AA84"/>
  <c r="Y84"/>
  <c r="V84"/>
  <c r="T84"/>
  <c r="O84"/>
  <c r="M84"/>
  <c r="K84"/>
  <c r="I84"/>
  <c r="G84"/>
  <c r="E84"/>
  <c r="AK83"/>
  <c r="AI83"/>
  <c r="AF83"/>
  <c r="AD83"/>
  <c r="AC83"/>
  <c r="AB83"/>
  <c r="AA83"/>
  <c r="Z83"/>
  <c r="Y83"/>
  <c r="W83"/>
  <c r="V83"/>
  <c r="U83"/>
  <c r="T83"/>
  <c r="S83"/>
  <c r="R83"/>
  <c r="Q83"/>
  <c r="O83"/>
  <c r="N83"/>
  <c r="M83"/>
  <c r="L83"/>
  <c r="K83"/>
  <c r="J83"/>
  <c r="I83"/>
  <c r="G83"/>
  <c r="F83"/>
  <c r="E83"/>
  <c r="D83"/>
  <c r="AJ82"/>
  <c r="AJ81"/>
  <c r="AG81"/>
  <c r="Z81"/>
  <c r="R81"/>
  <c r="J81"/>
  <c r="H81"/>
  <c r="P81" s="1"/>
  <c r="X81" s="1"/>
  <c r="AE81" s="1"/>
  <c r="AJ80"/>
  <c r="AG80"/>
  <c r="Z80"/>
  <c r="R80"/>
  <c r="J80"/>
  <c r="H80"/>
  <c r="P80" s="1"/>
  <c r="X80" s="1"/>
  <c r="AE80" s="1"/>
  <c r="AJ77"/>
  <c r="AG77"/>
  <c r="Z77"/>
  <c r="R77"/>
  <c r="J77"/>
  <c r="H77"/>
  <c r="P77" s="1"/>
  <c r="X77" s="1"/>
  <c r="AE77" s="1"/>
  <c r="AJ76"/>
  <c r="AG76"/>
  <c r="Z76"/>
  <c r="R76"/>
  <c r="J76"/>
  <c r="H76"/>
  <c r="P76" s="1"/>
  <c r="X76" s="1"/>
  <c r="AE76" s="1"/>
  <c r="AJ73"/>
  <c r="AG73"/>
  <c r="Z73"/>
  <c r="R73"/>
  <c r="J73"/>
  <c r="H73"/>
  <c r="P73" s="1"/>
  <c r="X73" s="1"/>
  <c r="AE73" s="1"/>
  <c r="AJ72"/>
  <c r="AG72"/>
  <c r="Z72"/>
  <c r="R72"/>
  <c r="J72"/>
  <c r="H72"/>
  <c r="P72" s="1"/>
  <c r="X72" s="1"/>
  <c r="AE72" s="1"/>
  <c r="AJ70"/>
  <c r="J70"/>
  <c r="AJ69"/>
  <c r="AJ65" s="1"/>
  <c r="AG69"/>
  <c r="Z69"/>
  <c r="R69"/>
  <c r="R65" s="1"/>
  <c r="J69"/>
  <c r="H69"/>
  <c r="P69" s="1"/>
  <c r="AJ68"/>
  <c r="AG68"/>
  <c r="Z68"/>
  <c r="Z64" s="1"/>
  <c r="R68"/>
  <c r="R64" s="1"/>
  <c r="J68"/>
  <c r="J64" s="1"/>
  <c r="H68"/>
  <c r="P68" s="1"/>
  <c r="AJ67"/>
  <c r="AJ66"/>
  <c r="AK65"/>
  <c r="AI65"/>
  <c r="AH65"/>
  <c r="AG65"/>
  <c r="AF65"/>
  <c r="AD65"/>
  <c r="AC65"/>
  <c r="AB65"/>
  <c r="AA65"/>
  <c r="Z65"/>
  <c r="Y65"/>
  <c r="W65"/>
  <c r="V65"/>
  <c r="U65"/>
  <c r="T65"/>
  <c r="S65"/>
  <c r="Q65"/>
  <c r="O65"/>
  <c r="N65"/>
  <c r="M65"/>
  <c r="L65"/>
  <c r="K65"/>
  <c r="J65"/>
  <c r="I65"/>
  <c r="G65"/>
  <c r="G49" s="1"/>
  <c r="F65"/>
  <c r="E65"/>
  <c r="E49" s="1"/>
  <c r="D65"/>
  <c r="AK64"/>
  <c r="AK48" s="1"/>
  <c r="AJ64"/>
  <c r="AI64"/>
  <c r="AI48" s="1"/>
  <c r="AI119" s="1"/>
  <c r="AH64"/>
  <c r="AG64"/>
  <c r="AG48" s="1"/>
  <c r="AF64"/>
  <c r="AD64"/>
  <c r="AD48" s="1"/>
  <c r="AC64"/>
  <c r="AB64"/>
  <c r="AB48" s="1"/>
  <c r="AA64"/>
  <c r="Y64"/>
  <c r="Y48" s="1"/>
  <c r="W64"/>
  <c r="V64"/>
  <c r="V48" s="1"/>
  <c r="U64"/>
  <c r="T64"/>
  <c r="T48" s="1"/>
  <c r="T119" s="1"/>
  <c r="T400" s="1"/>
  <c r="S64"/>
  <c r="Q64"/>
  <c r="Q48" s="1"/>
  <c r="O64"/>
  <c r="N64"/>
  <c r="N48" s="1"/>
  <c r="M64"/>
  <c r="L64"/>
  <c r="L48" s="1"/>
  <c r="L119" s="1"/>
  <c r="K64"/>
  <c r="I64"/>
  <c r="I48" s="1"/>
  <c r="G64"/>
  <c r="G48" s="1"/>
  <c r="F64"/>
  <c r="E64"/>
  <c r="E48" s="1"/>
  <c r="D64"/>
  <c r="AJ62"/>
  <c r="J62"/>
  <c r="AJ61"/>
  <c r="AG61"/>
  <c r="Z61"/>
  <c r="R61"/>
  <c r="J61"/>
  <c r="H61"/>
  <c r="P61" s="1"/>
  <c r="X61" s="1"/>
  <c r="AE61" s="1"/>
  <c r="AJ60"/>
  <c r="AG60"/>
  <c r="Z60"/>
  <c r="R60"/>
  <c r="J60"/>
  <c r="H60"/>
  <c r="P60" s="1"/>
  <c r="X60" s="1"/>
  <c r="AE60" s="1"/>
  <c r="AJ58"/>
  <c r="J58"/>
  <c r="AJ57"/>
  <c r="AJ53" s="1"/>
  <c r="AJ49" s="1"/>
  <c r="AG57"/>
  <c r="Z57"/>
  <c r="Z53" s="1"/>
  <c r="Z49" s="1"/>
  <c r="R57"/>
  <c r="J57"/>
  <c r="J53" s="1"/>
  <c r="H57"/>
  <c r="P57" s="1"/>
  <c r="AJ56"/>
  <c r="AG56"/>
  <c r="Z56"/>
  <c r="Z52" s="1"/>
  <c r="Z48" s="1"/>
  <c r="R56"/>
  <c r="R52" s="1"/>
  <c r="J56"/>
  <c r="J52" s="1"/>
  <c r="J48" s="1"/>
  <c r="H56"/>
  <c r="P56" s="1"/>
  <c r="AJ54"/>
  <c r="J54"/>
  <c r="AK53"/>
  <c r="AK49" s="1"/>
  <c r="AI53"/>
  <c r="AH53"/>
  <c r="AH49" s="1"/>
  <c r="AG53"/>
  <c r="AF53"/>
  <c r="AF49" s="1"/>
  <c r="AD53"/>
  <c r="AC53"/>
  <c r="AC49" s="1"/>
  <c r="AB53"/>
  <c r="AA53"/>
  <c r="AA49" s="1"/>
  <c r="Y53"/>
  <c r="Y49" s="1"/>
  <c r="W53"/>
  <c r="V53"/>
  <c r="V49" s="1"/>
  <c r="U53"/>
  <c r="T53"/>
  <c r="T49" s="1"/>
  <c r="T120" s="1"/>
  <c r="T401" s="1"/>
  <c r="S53"/>
  <c r="R53"/>
  <c r="R49" s="1"/>
  <c r="Q53"/>
  <c r="O53"/>
  <c r="O49" s="1"/>
  <c r="N53"/>
  <c r="M53"/>
  <c r="M49" s="1"/>
  <c r="L53"/>
  <c r="K53"/>
  <c r="K49" s="1"/>
  <c r="I53"/>
  <c r="G53"/>
  <c r="F53"/>
  <c r="E53"/>
  <c r="D53"/>
  <c r="AK52"/>
  <c r="AJ52"/>
  <c r="AI52"/>
  <c r="AH52"/>
  <c r="AG52"/>
  <c r="AF52"/>
  <c r="AD52"/>
  <c r="AC52"/>
  <c r="AB52"/>
  <c r="AA52"/>
  <c r="Y52"/>
  <c r="W52"/>
  <c r="V52"/>
  <c r="U52"/>
  <c r="T52"/>
  <c r="S52"/>
  <c r="Q52"/>
  <c r="O52"/>
  <c r="N52"/>
  <c r="M52"/>
  <c r="L52"/>
  <c r="K52"/>
  <c r="I52"/>
  <c r="H52"/>
  <c r="G52"/>
  <c r="F52"/>
  <c r="E52"/>
  <c r="D52"/>
  <c r="AJ50"/>
  <c r="J50"/>
  <c r="AI49"/>
  <c r="AI120" s="1"/>
  <c r="AG49"/>
  <c r="AD49"/>
  <c r="AB49"/>
  <c r="W49"/>
  <c r="U49"/>
  <c r="S49"/>
  <c r="Q49"/>
  <c r="N49"/>
  <c r="L49"/>
  <c r="I49"/>
  <c r="F49"/>
  <c r="D49"/>
  <c r="AJ48"/>
  <c r="AH48"/>
  <c r="AF48"/>
  <c r="AC48"/>
  <c r="AA48"/>
  <c r="W48"/>
  <c r="U48"/>
  <c r="S48"/>
  <c r="O48"/>
  <c r="M48"/>
  <c r="K48"/>
  <c r="F48"/>
  <c r="D48"/>
  <c r="AJ47"/>
  <c r="J47"/>
  <c r="AJ45"/>
  <c r="P45"/>
  <c r="X45" s="1"/>
  <c r="AE45" s="1"/>
  <c r="N45"/>
  <c r="AG45" s="1"/>
  <c r="J45"/>
  <c r="H45"/>
  <c r="AJ44"/>
  <c r="AG44"/>
  <c r="Z44"/>
  <c r="R44"/>
  <c r="J44"/>
  <c r="H44"/>
  <c r="P44" s="1"/>
  <c r="X44" s="1"/>
  <c r="AE44" s="1"/>
  <c r="AJ43"/>
  <c r="J43"/>
  <c r="AJ42"/>
  <c r="J42"/>
  <c r="AJ41"/>
  <c r="AG41"/>
  <c r="Z41"/>
  <c r="R41"/>
  <c r="J41"/>
  <c r="H41"/>
  <c r="P41" s="1"/>
  <c r="X41" s="1"/>
  <c r="AE41" s="1"/>
  <c r="AJ40"/>
  <c r="AG40"/>
  <c r="Z40"/>
  <c r="R40"/>
  <c r="J40"/>
  <c r="H40"/>
  <c r="P40" s="1"/>
  <c r="X40" s="1"/>
  <c r="AE40" s="1"/>
  <c r="AJ39"/>
  <c r="J39"/>
  <c r="AJ38"/>
  <c r="J38"/>
  <c r="AJ37"/>
  <c r="AG37"/>
  <c r="Z37"/>
  <c r="R37"/>
  <c r="J37"/>
  <c r="H37"/>
  <c r="P37" s="1"/>
  <c r="X37" s="1"/>
  <c r="AE37" s="1"/>
  <c r="AJ36"/>
  <c r="AG36"/>
  <c r="Z36"/>
  <c r="R36"/>
  <c r="J36"/>
  <c r="H36"/>
  <c r="P36" s="1"/>
  <c r="X36" s="1"/>
  <c r="AE36" s="1"/>
  <c r="AJ35"/>
  <c r="J35"/>
  <c r="AJ34"/>
  <c r="J34"/>
  <c r="AJ33"/>
  <c r="AJ29" s="1"/>
  <c r="AG33"/>
  <c r="AG29" s="1"/>
  <c r="Z33"/>
  <c r="Z29" s="1"/>
  <c r="R33"/>
  <c r="J33"/>
  <c r="J29" s="1"/>
  <c r="H33"/>
  <c r="P33" s="1"/>
  <c r="AJ32"/>
  <c r="AJ28" s="1"/>
  <c r="AG32"/>
  <c r="Z32"/>
  <c r="R32"/>
  <c r="J32"/>
  <c r="H32"/>
  <c r="P32" s="1"/>
  <c r="AJ31"/>
  <c r="J31"/>
  <c r="AJ30"/>
  <c r="J30"/>
  <c r="AK29"/>
  <c r="AI29"/>
  <c r="AH29"/>
  <c r="AF29"/>
  <c r="AD29"/>
  <c r="AC29"/>
  <c r="AB29"/>
  <c r="AA29"/>
  <c r="Y29"/>
  <c r="W29"/>
  <c r="V29"/>
  <c r="U29"/>
  <c r="T29"/>
  <c r="S29"/>
  <c r="R29"/>
  <c r="Q29"/>
  <c r="O29"/>
  <c r="N29"/>
  <c r="M29"/>
  <c r="L29"/>
  <c r="K29"/>
  <c r="I29"/>
  <c r="H29"/>
  <c r="G29"/>
  <c r="F29"/>
  <c r="E29"/>
  <c r="D29"/>
  <c r="AK28"/>
  <c r="AI28"/>
  <c r="AH28"/>
  <c r="AG28"/>
  <c r="AF28"/>
  <c r="AD28"/>
  <c r="AC28"/>
  <c r="AB28"/>
  <c r="AA28"/>
  <c r="Z28"/>
  <c r="Y28"/>
  <c r="W28"/>
  <c r="V28"/>
  <c r="U28"/>
  <c r="T28"/>
  <c r="S28"/>
  <c r="R28"/>
  <c r="Q28"/>
  <c r="O28"/>
  <c r="N28"/>
  <c r="M28"/>
  <c r="L28"/>
  <c r="K28"/>
  <c r="J28"/>
  <c r="I28"/>
  <c r="H28"/>
  <c r="G28"/>
  <c r="F28"/>
  <c r="E28"/>
  <c r="D28"/>
  <c r="AJ27"/>
  <c r="AJ26"/>
  <c r="J26"/>
  <c r="AJ25"/>
  <c r="AG25"/>
  <c r="Z25"/>
  <c r="R25"/>
  <c r="J25"/>
  <c r="H25"/>
  <c r="P25" s="1"/>
  <c r="X25" s="1"/>
  <c r="AE25" s="1"/>
  <c r="AJ24"/>
  <c r="AG24"/>
  <c r="Z24"/>
  <c r="R24"/>
  <c r="J24"/>
  <c r="H24"/>
  <c r="P24" s="1"/>
  <c r="X24" s="1"/>
  <c r="AE24" s="1"/>
  <c r="AJ23"/>
  <c r="J23"/>
  <c r="AJ22"/>
  <c r="J22"/>
  <c r="AJ21"/>
  <c r="AJ17" s="1"/>
  <c r="AG21"/>
  <c r="Z21"/>
  <c r="Z17" s="1"/>
  <c r="Z13" s="1"/>
  <c r="R21"/>
  <c r="J21"/>
  <c r="J17" s="1"/>
  <c r="H21"/>
  <c r="P21" s="1"/>
  <c r="AJ20"/>
  <c r="AG20"/>
  <c r="Z20"/>
  <c r="Z16" s="1"/>
  <c r="Z12" s="1"/>
  <c r="Z119" s="1"/>
  <c r="R20"/>
  <c r="R16" s="1"/>
  <c r="R12" s="1"/>
  <c r="J20"/>
  <c r="J16" s="1"/>
  <c r="H20"/>
  <c r="P20" s="1"/>
  <c r="AJ19"/>
  <c r="J19"/>
  <c r="AJ18"/>
  <c r="J18"/>
  <c r="AK17"/>
  <c r="AK13" s="1"/>
  <c r="AK120" s="1"/>
  <c r="AI17"/>
  <c r="AH17"/>
  <c r="AG17"/>
  <c r="AG13" s="1"/>
  <c r="AF17"/>
  <c r="AF13" s="1"/>
  <c r="AF120" s="1"/>
  <c r="AD17"/>
  <c r="AC17"/>
  <c r="AC13" s="1"/>
  <c r="AB17"/>
  <c r="AA17"/>
  <c r="AA13" s="1"/>
  <c r="Y17"/>
  <c r="Y13" s="1"/>
  <c r="W17"/>
  <c r="W13" s="1"/>
  <c r="V17"/>
  <c r="V13" s="1"/>
  <c r="V120" s="1"/>
  <c r="U17"/>
  <c r="U13" s="1"/>
  <c r="T17"/>
  <c r="S17"/>
  <c r="R17"/>
  <c r="Q17"/>
  <c r="O17"/>
  <c r="N17"/>
  <c r="M17"/>
  <c r="M13" s="1"/>
  <c r="M120" s="1"/>
  <c r="L17"/>
  <c r="K17"/>
  <c r="K13" s="1"/>
  <c r="I17"/>
  <c r="I13" s="1"/>
  <c r="I120" s="1"/>
  <c r="G17"/>
  <c r="G13" s="1"/>
  <c r="F17"/>
  <c r="E17"/>
  <c r="E13" s="1"/>
  <c r="D17"/>
  <c r="D13" s="1"/>
  <c r="D120" s="1"/>
  <c r="AK16"/>
  <c r="AK12" s="1"/>
  <c r="AJ16"/>
  <c r="AI16"/>
  <c r="AH16"/>
  <c r="AG16"/>
  <c r="AF16"/>
  <c r="AD16"/>
  <c r="AC16"/>
  <c r="AC12" s="1"/>
  <c r="AC119" s="1"/>
  <c r="AB16"/>
  <c r="AA16"/>
  <c r="Y16"/>
  <c r="W16"/>
  <c r="V16"/>
  <c r="U16"/>
  <c r="U12" s="1"/>
  <c r="U119" s="1"/>
  <c r="T16"/>
  <c r="S16"/>
  <c r="S12" s="1"/>
  <c r="S119" s="1"/>
  <c r="Q16"/>
  <c r="Q12" s="1"/>
  <c r="O16"/>
  <c r="O12" s="1"/>
  <c r="O119" s="1"/>
  <c r="N16"/>
  <c r="M16"/>
  <c r="M12" s="1"/>
  <c r="M119" s="1"/>
  <c r="L16"/>
  <c r="K16"/>
  <c r="K12" s="1"/>
  <c r="K119" s="1"/>
  <c r="I16"/>
  <c r="H16"/>
  <c r="G16"/>
  <c r="F16"/>
  <c r="E16"/>
  <c r="D16"/>
  <c r="AJ15"/>
  <c r="J15"/>
  <c r="AJ14"/>
  <c r="J14"/>
  <c r="AH13"/>
  <c r="AD13"/>
  <c r="AB13"/>
  <c r="S13"/>
  <c r="Q13"/>
  <c r="O13"/>
  <c r="F13"/>
  <c r="AG12"/>
  <c r="AA12"/>
  <c r="AA119" s="1"/>
  <c r="Y12"/>
  <c r="W12"/>
  <c r="W119" s="1"/>
  <c r="N12"/>
  <c r="I12"/>
  <c r="G12"/>
  <c r="E12"/>
  <c r="E119" l="1"/>
  <c r="N119"/>
  <c r="F120"/>
  <c r="S120"/>
  <c r="AD120"/>
  <c r="K120"/>
  <c r="AA120"/>
  <c r="G119"/>
  <c r="Y119"/>
  <c r="Q120"/>
  <c r="AB120"/>
  <c r="Q119"/>
  <c r="AK119"/>
  <c r="E120"/>
  <c r="G120"/>
  <c r="U120"/>
  <c r="W120"/>
  <c r="V12"/>
  <c r="V119" s="1"/>
  <c r="AF12"/>
  <c r="AF119" s="1"/>
  <c r="AH12"/>
  <c r="AH119" s="1"/>
  <c r="N13"/>
  <c r="N120" s="1"/>
  <c r="H64"/>
  <c r="H48" s="1"/>
  <c r="H87"/>
  <c r="H83" s="1"/>
  <c r="AJ131"/>
  <c r="AJ136"/>
  <c r="R138"/>
  <c r="AF132"/>
  <c r="J163"/>
  <c r="H163"/>
  <c r="J168"/>
  <c r="J175"/>
  <c r="AJ189"/>
  <c r="AG189"/>
  <c r="J205"/>
  <c r="J208"/>
  <c r="J211"/>
  <c r="Z211"/>
  <c r="J217"/>
  <c r="AG217"/>
  <c r="J224"/>
  <c r="R224" s="1"/>
  <c r="AJ232"/>
  <c r="E240"/>
  <c r="G240"/>
  <c r="K240"/>
  <c r="N240"/>
  <c r="Q240"/>
  <c r="U240"/>
  <c r="AB315"/>
  <c r="AD315"/>
  <c r="AH315"/>
  <c r="R251"/>
  <c r="J256"/>
  <c r="R256" s="1"/>
  <c r="H256"/>
  <c r="AG256"/>
  <c r="AJ272"/>
  <c r="AJ274"/>
  <c r="AJ300" s="1"/>
  <c r="J302"/>
  <c r="Z302"/>
  <c r="AJ302"/>
  <c r="H304"/>
  <c r="AG304"/>
  <c r="R305"/>
  <c r="AG305"/>
  <c r="AJ320"/>
  <c r="J321"/>
  <c r="Z356"/>
  <c r="AJ365"/>
  <c r="R380"/>
  <c r="R364" s="1"/>
  <c r="AJ391"/>
  <c r="I119"/>
  <c r="O120"/>
  <c r="AH120"/>
  <c r="Y120"/>
  <c r="AC120"/>
  <c r="D12"/>
  <c r="F12"/>
  <c r="F119" s="1"/>
  <c r="H12"/>
  <c r="H119" s="1"/>
  <c r="AB12"/>
  <c r="AB119" s="1"/>
  <c r="AD12"/>
  <c r="AD119" s="1"/>
  <c r="J49"/>
  <c r="L120"/>
  <c r="L401" s="1"/>
  <c r="AG83"/>
  <c r="AG119" s="1"/>
  <c r="F132"/>
  <c r="R175"/>
  <c r="Z205"/>
  <c r="AJ240"/>
  <c r="H302"/>
  <c r="R302"/>
  <c r="AG302"/>
  <c r="Z304"/>
  <c r="J305"/>
  <c r="Z305"/>
  <c r="AJ305"/>
  <c r="R321"/>
  <c r="X20"/>
  <c r="P16"/>
  <c r="X21"/>
  <c r="P17"/>
  <c r="X32"/>
  <c r="P28"/>
  <c r="P29"/>
  <c r="X33"/>
  <c r="T407"/>
  <c r="T403"/>
  <c r="X56"/>
  <c r="P52"/>
  <c r="X57"/>
  <c r="P53"/>
  <c r="X135"/>
  <c r="P131"/>
  <c r="Z148"/>
  <c r="X148"/>
  <c r="X169"/>
  <c r="P168"/>
  <c r="Z172"/>
  <c r="X172"/>
  <c r="E308"/>
  <c r="E314"/>
  <c r="G314"/>
  <c r="G308"/>
  <c r="I308"/>
  <c r="I314"/>
  <c r="M314"/>
  <c r="M308"/>
  <c r="O314"/>
  <c r="O308"/>
  <c r="S314"/>
  <c r="S308"/>
  <c r="V314"/>
  <c r="V308"/>
  <c r="Y314"/>
  <c r="Y308"/>
  <c r="AA314"/>
  <c r="AA308"/>
  <c r="AC314"/>
  <c r="AC308"/>
  <c r="AF314"/>
  <c r="AF308"/>
  <c r="AK314"/>
  <c r="AK308"/>
  <c r="X206"/>
  <c r="P205"/>
  <c r="X209"/>
  <c r="P208"/>
  <c r="X218"/>
  <c r="P217"/>
  <c r="X225"/>
  <c r="P224"/>
  <c r="G400"/>
  <c r="Y400"/>
  <c r="AC400"/>
  <c r="AK400"/>
  <c r="AG120"/>
  <c r="V400"/>
  <c r="AF400"/>
  <c r="R48"/>
  <c r="R119" s="1"/>
  <c r="R199"/>
  <c r="D119"/>
  <c r="AJ12"/>
  <c r="AJ119" s="1"/>
  <c r="J12"/>
  <c r="J119" s="1"/>
  <c r="L407"/>
  <c r="L403"/>
  <c r="X68"/>
  <c r="P64"/>
  <c r="X69"/>
  <c r="P65"/>
  <c r="X91"/>
  <c r="P87"/>
  <c r="P83" s="1"/>
  <c r="P88"/>
  <c r="P84" s="1"/>
  <c r="X92"/>
  <c r="AG138"/>
  <c r="AE138"/>
  <c r="X164"/>
  <c r="P163"/>
  <c r="X167"/>
  <c r="D314"/>
  <c r="D308"/>
  <c r="J229"/>
  <c r="AJ229"/>
  <c r="F314"/>
  <c r="F308"/>
  <c r="K314"/>
  <c r="K308"/>
  <c r="K400" s="1"/>
  <c r="N308"/>
  <c r="N314"/>
  <c r="Q314"/>
  <c r="Q308"/>
  <c r="Q400" s="1"/>
  <c r="U314"/>
  <c r="U308"/>
  <c r="U400" s="1"/>
  <c r="W314"/>
  <c r="W308"/>
  <c r="AB314"/>
  <c r="AB308"/>
  <c r="AB400" s="1"/>
  <c r="AD314"/>
  <c r="AD308"/>
  <c r="AH314"/>
  <c r="AH308"/>
  <c r="AH400" s="1"/>
  <c r="X181"/>
  <c r="P180"/>
  <c r="P229" s="1"/>
  <c r="X212"/>
  <c r="P211"/>
  <c r="X221"/>
  <c r="P220"/>
  <c r="E400"/>
  <c r="I400"/>
  <c r="N400"/>
  <c r="W400"/>
  <c r="AA400"/>
  <c r="M400"/>
  <c r="O400"/>
  <c r="S400"/>
  <c r="F400"/>
  <c r="AD400"/>
  <c r="R136"/>
  <c r="Z168"/>
  <c r="H314"/>
  <c r="H308"/>
  <c r="Z246"/>
  <c r="X246"/>
  <c r="X250"/>
  <c r="P249"/>
  <c r="Z299"/>
  <c r="Z298" s="1"/>
  <c r="Z272"/>
  <c r="X268"/>
  <c r="P267"/>
  <c r="AJ299"/>
  <c r="X294"/>
  <c r="P305"/>
  <c r="AJ13"/>
  <c r="AJ120" s="1"/>
  <c r="H17"/>
  <c r="H13" s="1"/>
  <c r="R45"/>
  <c r="Z45"/>
  <c r="Z120" s="1"/>
  <c r="H53"/>
  <c r="H49" s="1"/>
  <c r="H65"/>
  <c r="D132"/>
  <c r="AJ132" s="1"/>
  <c r="N132"/>
  <c r="V132"/>
  <c r="AB132"/>
  <c r="R135"/>
  <c r="R131" s="1"/>
  <c r="AJ149"/>
  <c r="P162"/>
  <c r="AJ163"/>
  <c r="R167"/>
  <c r="Z167" s="1"/>
  <c r="Z163" s="1"/>
  <c r="H168"/>
  <c r="AJ175"/>
  <c r="P176"/>
  <c r="R180"/>
  <c r="R229" s="1"/>
  <c r="AJ180"/>
  <c r="R184"/>
  <c r="AG184"/>
  <c r="AJ184"/>
  <c r="P185"/>
  <c r="P187"/>
  <c r="H189"/>
  <c r="Z189"/>
  <c r="AG234"/>
  <c r="P193"/>
  <c r="P195"/>
  <c r="W199"/>
  <c r="AJ199"/>
  <c r="H241"/>
  <c r="H240" s="1"/>
  <c r="P200"/>
  <c r="H205"/>
  <c r="AJ208"/>
  <c r="H211"/>
  <c r="R211" s="1"/>
  <c r="AJ217"/>
  <c r="AJ220"/>
  <c r="AJ224"/>
  <c r="D230"/>
  <c r="AJ231"/>
  <c r="AJ233"/>
  <c r="AJ234"/>
  <c r="J234"/>
  <c r="AJ297"/>
  <c r="R292"/>
  <c r="R304"/>
  <c r="W317"/>
  <c r="W311"/>
  <c r="W240"/>
  <c r="X245"/>
  <c r="Z251"/>
  <c r="X251"/>
  <c r="H299"/>
  <c r="AG272"/>
  <c r="AG299"/>
  <c r="AG298" s="1"/>
  <c r="P274"/>
  <c r="P300" s="1"/>
  <c r="X258"/>
  <c r="X263"/>
  <c r="P262"/>
  <c r="J13"/>
  <c r="J120" s="1"/>
  <c r="P136"/>
  <c r="H149"/>
  <c r="P149" s="1"/>
  <c r="X149" s="1"/>
  <c r="AE149" s="1"/>
  <c r="P177"/>
  <c r="J180"/>
  <c r="P188"/>
  <c r="P190"/>
  <c r="P192"/>
  <c r="P194"/>
  <c r="R196"/>
  <c r="Z196"/>
  <c r="P201"/>
  <c r="Z201"/>
  <c r="AG201"/>
  <c r="AG199" s="1"/>
  <c r="AJ317"/>
  <c r="X346"/>
  <c r="P344"/>
  <c r="X349"/>
  <c r="P340"/>
  <c r="P365"/>
  <c r="X368"/>
  <c r="AJ235"/>
  <c r="J236"/>
  <c r="AJ237"/>
  <c r="AJ239"/>
  <c r="J240"/>
  <c r="R240" s="1"/>
  <c r="R241"/>
  <c r="W315"/>
  <c r="AJ241"/>
  <c r="J242"/>
  <c r="R245"/>
  <c r="R314" s="1"/>
  <c r="H249"/>
  <c r="J249"/>
  <c r="R250"/>
  <c r="R249" s="1"/>
  <c r="AJ256"/>
  <c r="P257"/>
  <c r="AJ262"/>
  <c r="J267"/>
  <c r="R267" s="1"/>
  <c r="AJ271"/>
  <c r="J272"/>
  <c r="AJ273"/>
  <c r="H274"/>
  <c r="H300" s="1"/>
  <c r="H311" s="1"/>
  <c r="J274"/>
  <c r="J300" s="1"/>
  <c r="P289"/>
  <c r="AJ292"/>
  <c r="P293"/>
  <c r="D300"/>
  <c r="D298" s="1"/>
  <c r="AJ298" s="1"/>
  <c r="N300"/>
  <c r="N298" s="1"/>
  <c r="J303"/>
  <c r="AJ304"/>
  <c r="H305"/>
  <c r="H303" s="1"/>
  <c r="R303" s="1"/>
  <c r="D310"/>
  <c r="F310"/>
  <c r="M310"/>
  <c r="O310"/>
  <c r="Q310"/>
  <c r="S310"/>
  <c r="V310"/>
  <c r="AB310"/>
  <c r="AD310"/>
  <c r="AF310"/>
  <c r="AH310"/>
  <c r="AK310"/>
  <c r="E311"/>
  <c r="M311"/>
  <c r="Q311"/>
  <c r="V311"/>
  <c r="AD311"/>
  <c r="AH311"/>
  <c r="AJ316"/>
  <c r="D315"/>
  <c r="J316"/>
  <c r="M315"/>
  <c r="G317"/>
  <c r="G315" s="1"/>
  <c r="G311"/>
  <c r="I317"/>
  <c r="I315" s="1"/>
  <c r="I311"/>
  <c r="K317"/>
  <c r="K315" s="1"/>
  <c r="K311"/>
  <c r="N317"/>
  <c r="N315" s="1"/>
  <c r="N311"/>
  <c r="U317"/>
  <c r="U315" s="1"/>
  <c r="U311"/>
  <c r="Y317"/>
  <c r="Y315" s="1"/>
  <c r="Y311"/>
  <c r="AA317"/>
  <c r="AA315" s="1"/>
  <c r="AA311"/>
  <c r="AC317"/>
  <c r="AC315" s="1"/>
  <c r="AC311"/>
  <c r="P320"/>
  <c r="X324"/>
  <c r="X326"/>
  <c r="P321"/>
  <c r="X343"/>
  <c r="P338"/>
  <c r="X354"/>
  <c r="P353"/>
  <c r="J241"/>
  <c r="R242"/>
  <c r="AJ242"/>
  <c r="P254"/>
  <c r="H262"/>
  <c r="R262" s="1"/>
  <c r="J271"/>
  <c r="J297" s="1"/>
  <c r="J273"/>
  <c r="J299" s="1"/>
  <c r="J298" s="1"/>
  <c r="E310"/>
  <c r="G310"/>
  <c r="I310"/>
  <c r="K310"/>
  <c r="N310"/>
  <c r="U310"/>
  <c r="W310"/>
  <c r="Y310"/>
  <c r="AA310"/>
  <c r="AC310"/>
  <c r="D311"/>
  <c r="F311"/>
  <c r="O311"/>
  <c r="S311"/>
  <c r="AB311"/>
  <c r="AF311"/>
  <c r="AK311"/>
  <c r="R340"/>
  <c r="J320"/>
  <c r="AJ321"/>
  <c r="J338"/>
  <c r="AJ340"/>
  <c r="AJ364"/>
  <c r="J365"/>
  <c r="R365" s="1"/>
  <c r="P380"/>
  <c r="R387"/>
  <c r="AG387"/>
  <c r="AJ387"/>
  <c r="H391"/>
  <c r="P391" s="1"/>
  <c r="X391" s="1"/>
  <c r="AE391" s="1"/>
  <c r="J391"/>
  <c r="J339"/>
  <c r="J353"/>
  <c r="R353" s="1"/>
  <c r="H387"/>
  <c r="P387" s="1"/>
  <c r="X387" s="1"/>
  <c r="AE387" s="1"/>
  <c r="J387"/>
  <c r="Z303" l="1"/>
  <c r="AG303"/>
  <c r="R339"/>
  <c r="Z353"/>
  <c r="Z339" s="1"/>
  <c r="Z380"/>
  <c r="Z364" s="1"/>
  <c r="X380"/>
  <c r="P364"/>
  <c r="AC402"/>
  <c r="AC309"/>
  <c r="AC401" s="1"/>
  <c r="Y402"/>
  <c r="Y309"/>
  <c r="Y401" s="1"/>
  <c r="U402"/>
  <c r="U309"/>
  <c r="U401" s="1"/>
  <c r="K402"/>
  <c r="K309"/>
  <c r="K401" s="1"/>
  <c r="G402"/>
  <c r="G309"/>
  <c r="G401" s="1"/>
  <c r="AE324"/>
  <c r="AE320" s="1"/>
  <c r="X320"/>
  <c r="AK402"/>
  <c r="AK309"/>
  <c r="AK401" s="1"/>
  <c r="AF402"/>
  <c r="AF309"/>
  <c r="AF401" s="1"/>
  <c r="AB402"/>
  <c r="AB309"/>
  <c r="AB401" s="1"/>
  <c r="S402"/>
  <c r="S309"/>
  <c r="S401" s="1"/>
  <c r="O402"/>
  <c r="O309"/>
  <c r="O401" s="1"/>
  <c r="F402"/>
  <c r="F309"/>
  <c r="F401" s="1"/>
  <c r="P273"/>
  <c r="X257"/>
  <c r="P256"/>
  <c r="X340"/>
  <c r="AE349"/>
  <c r="AE340" s="1"/>
  <c r="AE346"/>
  <c r="AE344" s="1"/>
  <c r="X344"/>
  <c r="P242"/>
  <c r="X201"/>
  <c r="P238"/>
  <c r="X194"/>
  <c r="P235"/>
  <c r="X190"/>
  <c r="P189"/>
  <c r="X262"/>
  <c r="AE263"/>
  <c r="AE262" s="1"/>
  <c r="AE245"/>
  <c r="AJ230"/>
  <c r="J230"/>
  <c r="P237"/>
  <c r="X193"/>
  <c r="P232"/>
  <c r="X187"/>
  <c r="X162"/>
  <c r="AE294"/>
  <c r="X305"/>
  <c r="AE268"/>
  <c r="AE267" s="1"/>
  <c r="X267"/>
  <c r="AG246"/>
  <c r="AE246"/>
  <c r="X220"/>
  <c r="AE221"/>
  <c r="AE220" s="1"/>
  <c r="AE212"/>
  <c r="AE211" s="1"/>
  <c r="X211"/>
  <c r="X180"/>
  <c r="X229" s="1"/>
  <c r="AE181"/>
  <c r="AE180" s="1"/>
  <c r="AE229" s="1"/>
  <c r="AJ314"/>
  <c r="J314"/>
  <c r="AE167"/>
  <c r="AG167"/>
  <c r="AG163" s="1"/>
  <c r="X163"/>
  <c r="AE164"/>
  <c r="AE91"/>
  <c r="AE87" s="1"/>
  <c r="AE83" s="1"/>
  <c r="X87"/>
  <c r="X83" s="1"/>
  <c r="AE69"/>
  <c r="AE65" s="1"/>
  <c r="X65"/>
  <c r="AE68"/>
  <c r="AE64" s="1"/>
  <c r="X64"/>
  <c r="AG172"/>
  <c r="AG168" s="1"/>
  <c r="AE172"/>
  <c r="AG148"/>
  <c r="AE148"/>
  <c r="AE135"/>
  <c r="X131"/>
  <c r="AE57"/>
  <c r="AE53" s="1"/>
  <c r="X53"/>
  <c r="X49" s="1"/>
  <c r="AE56"/>
  <c r="AE52" s="1"/>
  <c r="X52"/>
  <c r="X48" s="1"/>
  <c r="AE32"/>
  <c r="AE28" s="1"/>
  <c r="X28"/>
  <c r="AE21"/>
  <c r="AE17" s="1"/>
  <c r="X17"/>
  <c r="AE20"/>
  <c r="AE16" s="1"/>
  <c r="AE12" s="1"/>
  <c r="X16"/>
  <c r="X12" s="1"/>
  <c r="X119" s="1"/>
  <c r="R391"/>
  <c r="Z391" s="1"/>
  <c r="J317"/>
  <c r="R274"/>
  <c r="R300" s="1"/>
  <c r="H298"/>
  <c r="R308"/>
  <c r="R400" s="1"/>
  <c r="H132"/>
  <c r="H120"/>
  <c r="R13"/>
  <c r="R120" s="1"/>
  <c r="H310"/>
  <c r="R163"/>
  <c r="Z135"/>
  <c r="Z131" s="1"/>
  <c r="AJ311"/>
  <c r="J311"/>
  <c r="R311" s="1"/>
  <c r="AA402"/>
  <c r="AA309"/>
  <c r="AA401" s="1"/>
  <c r="W402"/>
  <c r="W309"/>
  <c r="W401" s="1"/>
  <c r="N402"/>
  <c r="N309"/>
  <c r="N401" s="1"/>
  <c r="I402"/>
  <c r="I309"/>
  <c r="I401" s="1"/>
  <c r="E402"/>
  <c r="E309"/>
  <c r="E401" s="1"/>
  <c r="X254"/>
  <c r="P271"/>
  <c r="P297" s="1"/>
  <c r="P308" s="1"/>
  <c r="AE354"/>
  <c r="AE353" s="1"/>
  <c r="X353"/>
  <c r="AG353" s="1"/>
  <c r="AG339" s="1"/>
  <c r="AE343"/>
  <c r="AE338" s="1"/>
  <c r="X338"/>
  <c r="X321"/>
  <c r="AE326"/>
  <c r="AE321" s="1"/>
  <c r="J315"/>
  <c r="AJ315"/>
  <c r="AH402"/>
  <c r="AH309"/>
  <c r="AH401" s="1"/>
  <c r="AD402"/>
  <c r="AD309"/>
  <c r="AD401" s="1"/>
  <c r="V402"/>
  <c r="V309"/>
  <c r="V401" s="1"/>
  <c r="Q402"/>
  <c r="Q309"/>
  <c r="Q401" s="1"/>
  <c r="M402"/>
  <c r="R310"/>
  <c r="R402" s="1"/>
  <c r="M309"/>
  <c r="D402"/>
  <c r="AJ402" s="1"/>
  <c r="AJ310"/>
  <c r="D309"/>
  <c r="D401" s="1"/>
  <c r="J310"/>
  <c r="J402" s="1"/>
  <c r="P304"/>
  <c r="P303" s="1"/>
  <c r="X293"/>
  <c r="P292"/>
  <c r="P302"/>
  <c r="P314" s="1"/>
  <c r="X289"/>
  <c r="X365"/>
  <c r="AE368"/>
  <c r="AE365" s="1"/>
  <c r="Z242"/>
  <c r="Z199"/>
  <c r="P236"/>
  <c r="X192"/>
  <c r="X188"/>
  <c r="P233"/>
  <c r="P317"/>
  <c r="P311"/>
  <c r="X177"/>
  <c r="X136"/>
  <c r="P132"/>
  <c r="AE258"/>
  <c r="AE274" s="1"/>
  <c r="AE300" s="1"/>
  <c r="X274"/>
  <c r="X300" s="1"/>
  <c r="AG251"/>
  <c r="AE251"/>
  <c r="P241"/>
  <c r="P240" s="1"/>
  <c r="X200"/>
  <c r="P199"/>
  <c r="P239"/>
  <c r="X195"/>
  <c r="P231"/>
  <c r="X185"/>
  <c r="P184"/>
  <c r="P316"/>
  <c r="P315" s="1"/>
  <c r="X176"/>
  <c r="P175"/>
  <c r="AE250"/>
  <c r="AE249" s="1"/>
  <c r="X249"/>
  <c r="AJ308"/>
  <c r="J308"/>
  <c r="X88"/>
  <c r="X84" s="1"/>
  <c r="AE92"/>
  <c r="AE88" s="1"/>
  <c r="AE84" s="1"/>
  <c r="X224"/>
  <c r="AE225"/>
  <c r="AE224" s="1"/>
  <c r="X217"/>
  <c r="AE218"/>
  <c r="AE217" s="1"/>
  <c r="X208"/>
  <c r="AE209"/>
  <c r="AE208" s="1"/>
  <c r="AE206"/>
  <c r="AE205" s="1"/>
  <c r="X205"/>
  <c r="AE169"/>
  <c r="AE168" s="1"/>
  <c r="X168"/>
  <c r="X29"/>
  <c r="AE33"/>
  <c r="AE29" s="1"/>
  <c r="AG391"/>
  <c r="R273"/>
  <c r="R299" s="1"/>
  <c r="R298" s="1"/>
  <c r="P339"/>
  <c r="H272"/>
  <c r="R272" s="1"/>
  <c r="Z245"/>
  <c r="H317"/>
  <c r="R317" s="1"/>
  <c r="Z250"/>
  <c r="H316"/>
  <c r="R149"/>
  <c r="R132" s="1"/>
  <c r="Z136"/>
  <c r="D400"/>
  <c r="P49"/>
  <c r="P48"/>
  <c r="P13"/>
  <c r="P120" s="1"/>
  <c r="P12"/>
  <c r="P119" s="1"/>
  <c r="AE131" l="1"/>
  <c r="AB407"/>
  <c r="AB403"/>
  <c r="D407"/>
  <c r="AJ401"/>
  <c r="AJ407" s="1"/>
  <c r="D403"/>
  <c r="V407"/>
  <c r="V403"/>
  <c r="N407"/>
  <c r="N403"/>
  <c r="AJ400"/>
  <c r="J400"/>
  <c r="H400"/>
  <c r="P400" s="1"/>
  <c r="X400" s="1"/>
  <c r="AE400" s="1"/>
  <c r="X239"/>
  <c r="AE195"/>
  <c r="AE239" s="1"/>
  <c r="X236"/>
  <c r="AE192"/>
  <c r="AE236" s="1"/>
  <c r="Z249"/>
  <c r="Z316"/>
  <c r="Z310"/>
  <c r="Z314"/>
  <c r="Z308"/>
  <c r="X241"/>
  <c r="X199"/>
  <c r="AE200"/>
  <c r="AE177"/>
  <c r="X233"/>
  <c r="AE188"/>
  <c r="AE233" s="1"/>
  <c r="Z317"/>
  <c r="Z240"/>
  <c r="Z311"/>
  <c r="X304"/>
  <c r="X303" s="1"/>
  <c r="X292"/>
  <c r="AE293"/>
  <c r="M401"/>
  <c r="X271"/>
  <c r="X297" s="1"/>
  <c r="AE254"/>
  <c r="AE271" s="1"/>
  <c r="H402"/>
  <c r="H309"/>
  <c r="X308"/>
  <c r="AE162"/>
  <c r="X235"/>
  <c r="AE190"/>
  <c r="X189"/>
  <c r="X238"/>
  <c r="AE194"/>
  <c r="AE238" s="1"/>
  <c r="X242"/>
  <c r="AG242" s="1"/>
  <c r="AE201"/>
  <c r="AE242" s="1"/>
  <c r="P299"/>
  <c r="P298" s="1"/>
  <c r="P272"/>
  <c r="AG380"/>
  <c r="AG364" s="1"/>
  <c r="X364"/>
  <c r="AE380"/>
  <c r="AE364" s="1"/>
  <c r="AG250"/>
  <c r="AG249" s="1"/>
  <c r="P310"/>
  <c r="P230"/>
  <c r="Z149"/>
  <c r="AG149" s="1"/>
  <c r="H401"/>
  <c r="AE13"/>
  <c r="AE48"/>
  <c r="AE119" s="1"/>
  <c r="AE49"/>
  <c r="AE163"/>
  <c r="X339"/>
  <c r="H315"/>
  <c r="R315" s="1"/>
  <c r="R316"/>
  <c r="X316"/>
  <c r="X175"/>
  <c r="AE176"/>
  <c r="X231"/>
  <c r="X184"/>
  <c r="AE185"/>
  <c r="AE136"/>
  <c r="AE132" s="1"/>
  <c r="X132"/>
  <c r="AG136"/>
  <c r="AG132" s="1"/>
  <c r="X302"/>
  <c r="X314" s="1"/>
  <c r="AE289"/>
  <c r="AE302" s="1"/>
  <c r="J309"/>
  <c r="J401" s="1"/>
  <c r="AJ309"/>
  <c r="Q403"/>
  <c r="Q407"/>
  <c r="AD407"/>
  <c r="AD403"/>
  <c r="AH407"/>
  <c r="AH403"/>
  <c r="E403"/>
  <c r="E407"/>
  <c r="I403"/>
  <c r="I407"/>
  <c r="W403"/>
  <c r="W407"/>
  <c r="AA403"/>
  <c r="AA407"/>
  <c r="X232"/>
  <c r="AE187"/>
  <c r="AE232" s="1"/>
  <c r="X237"/>
  <c r="AE193"/>
  <c r="AE237" s="1"/>
  <c r="X273"/>
  <c r="X256"/>
  <c r="AE257"/>
  <c r="F407"/>
  <c r="F403"/>
  <c r="O403"/>
  <c r="O407"/>
  <c r="S403"/>
  <c r="S407"/>
  <c r="AF407"/>
  <c r="AF403"/>
  <c r="AK407"/>
  <c r="AK403"/>
  <c r="G403"/>
  <c r="G407"/>
  <c r="K403"/>
  <c r="K407"/>
  <c r="U403"/>
  <c r="U407"/>
  <c r="Y403"/>
  <c r="Y407"/>
  <c r="AC403"/>
  <c r="AC407"/>
  <c r="Z400"/>
  <c r="X13"/>
  <c r="X120" s="1"/>
  <c r="AG135"/>
  <c r="AG131" s="1"/>
  <c r="AE305"/>
  <c r="AG245"/>
  <c r="P234"/>
  <c r="AE339"/>
  <c r="R309" l="1"/>
  <c r="R401" s="1"/>
  <c r="R407"/>
  <c r="R403"/>
  <c r="AE273"/>
  <c r="AE256"/>
  <c r="X299"/>
  <c r="X272"/>
  <c r="J407"/>
  <c r="J403"/>
  <c r="AE231"/>
  <c r="AE230" s="1"/>
  <c r="AE184"/>
  <c r="P402"/>
  <c r="P309"/>
  <c r="P401" s="1"/>
  <c r="M403"/>
  <c r="M407"/>
  <c r="AE304"/>
  <c r="AE303" s="1"/>
  <c r="AE292"/>
  <c r="AE317"/>
  <c r="AE311"/>
  <c r="Z402"/>
  <c r="Z309"/>
  <c r="X230"/>
  <c r="Z132"/>
  <c r="Z401" s="1"/>
  <c r="X234"/>
  <c r="AE297"/>
  <c r="X317"/>
  <c r="X315" s="1"/>
  <c r="AJ403"/>
  <c r="AG314"/>
  <c r="AG308"/>
  <c r="AK408"/>
  <c r="AK409"/>
  <c r="AE175"/>
  <c r="H407"/>
  <c r="H403"/>
  <c r="AG317"/>
  <c r="AG311"/>
  <c r="AE235"/>
  <c r="AE234" s="1"/>
  <c r="AE189"/>
  <c r="AE314"/>
  <c r="AE308"/>
  <c r="AE241"/>
  <c r="AE240" s="1"/>
  <c r="AE199"/>
  <c r="X240"/>
  <c r="AG241"/>
  <c r="AG400"/>
  <c r="AE120"/>
  <c r="X311"/>
  <c r="Z315"/>
  <c r="AG240" l="1"/>
  <c r="AG316"/>
  <c r="AG315" s="1"/>
  <c r="AG310"/>
  <c r="X298"/>
  <c r="X310"/>
  <c r="AE272"/>
  <c r="AE299"/>
  <c r="AE298" s="1"/>
  <c r="AE316"/>
  <c r="AE315" s="1"/>
  <c r="Z407"/>
  <c r="Z403"/>
  <c r="P407"/>
  <c r="P403"/>
  <c r="AE310"/>
  <c r="X402" l="1"/>
  <c r="X309"/>
  <c r="X401" s="1"/>
  <c r="AG402"/>
  <c r="AG309"/>
  <c r="AG401" s="1"/>
  <c r="AE402"/>
  <c r="AE309"/>
  <c r="AE401" s="1"/>
  <c r="AE403" l="1"/>
  <c r="AE407"/>
  <c r="X407"/>
  <c r="X403"/>
  <c r="AG403"/>
  <c r="AG407"/>
  <c r="AH408" l="1"/>
  <c r="AH409"/>
  <c r="AF409"/>
  <c r="AF408"/>
</calcChain>
</file>

<file path=xl/sharedStrings.xml><?xml version="1.0" encoding="utf-8"?>
<sst xmlns="http://schemas.openxmlformats.org/spreadsheetml/2006/main" count="662" uniqueCount="303">
  <si>
    <t xml:space="preserve">Отчет по </t>
  </si>
  <si>
    <t xml:space="preserve">Сети ,  штатам  и  контингентам </t>
  </si>
  <si>
    <t>Сети ,  штатам  и  контингентам .</t>
  </si>
  <si>
    <t>НА 01.01.2020</t>
  </si>
  <si>
    <t xml:space="preserve"> по  местному бюджету г. Тирасполя</t>
  </si>
  <si>
    <t>за 1-ый квартал 2020 г.</t>
  </si>
  <si>
    <t>за полугодие 2020</t>
  </si>
  <si>
    <t>за 9 месяцев   2020 г.</t>
  </si>
  <si>
    <t>за    2020 г.</t>
  </si>
  <si>
    <t>Код</t>
  </si>
  <si>
    <t xml:space="preserve">1-ый квартал </t>
  </si>
  <si>
    <t xml:space="preserve">полугодие </t>
  </si>
  <si>
    <t>9  месяцев</t>
  </si>
  <si>
    <t>за  год</t>
  </si>
  <si>
    <t>На начало отчетного периода</t>
  </si>
  <si>
    <t>Основание изменений:</t>
  </si>
  <si>
    <t>осн.</t>
  </si>
  <si>
    <t>тип</t>
  </si>
  <si>
    <t xml:space="preserve">Наименование  учреждений и </t>
  </si>
  <si>
    <t>Утверждено</t>
  </si>
  <si>
    <t>Изменения ("+"увеличение, "-" уменьшение</t>
  </si>
  <si>
    <t>Уточнен.план</t>
  </si>
  <si>
    <t xml:space="preserve">Фактически </t>
  </si>
  <si>
    <t>Среднеквартальный</t>
  </si>
  <si>
    <t>среднекварт.</t>
  </si>
  <si>
    <t>Среднекварт.</t>
  </si>
  <si>
    <t xml:space="preserve"> среднегод. </t>
  </si>
  <si>
    <t>план</t>
  </si>
  <si>
    <t>факт</t>
  </si>
  <si>
    <t>Дата внес.</t>
  </si>
  <si>
    <t>гр.</t>
  </si>
  <si>
    <t>сетевые показатели</t>
  </si>
  <si>
    <t>на31.12.2019</t>
  </si>
  <si>
    <t>январь</t>
  </si>
  <si>
    <t>февраль</t>
  </si>
  <si>
    <t>март</t>
  </si>
  <si>
    <t>на 1  апреля</t>
  </si>
  <si>
    <t xml:space="preserve"> план</t>
  </si>
  <si>
    <t>отчет</t>
  </si>
  <si>
    <t>апрель</t>
  </si>
  <si>
    <t>май</t>
  </si>
  <si>
    <t>июнь</t>
  </si>
  <si>
    <t>на 1 июля</t>
  </si>
  <si>
    <t>июль</t>
  </si>
  <si>
    <t>август</t>
  </si>
  <si>
    <t>сентябрь</t>
  </si>
  <si>
    <t>на 1 октября</t>
  </si>
  <si>
    <t>октябрь</t>
  </si>
  <si>
    <t>ноябрь</t>
  </si>
  <si>
    <t>декабрь</t>
  </si>
  <si>
    <t>на31декаюря</t>
  </si>
  <si>
    <t xml:space="preserve">  план </t>
  </si>
  <si>
    <t>№,дата решения Госадминистрации</t>
  </si>
  <si>
    <t>изменен.</t>
  </si>
  <si>
    <t>0102</t>
  </si>
  <si>
    <t>000</t>
  </si>
  <si>
    <t>ОРГАНЫ ЗАКОНОДАТЕЛЬНОЙ ВЛАСТИ,всего:</t>
  </si>
  <si>
    <t>Количество учреждений</t>
  </si>
  <si>
    <t>Штатная численность</t>
  </si>
  <si>
    <t>в том числе</t>
  </si>
  <si>
    <t>010</t>
  </si>
  <si>
    <t>АППАРАТ УПРАВЛЕНИЯ АДМИНИСТРАТИВ. ОРГАНОВ,всего</t>
  </si>
  <si>
    <t>в том числе:</t>
  </si>
  <si>
    <t>Администрация п. Новотираспольский</t>
  </si>
  <si>
    <t>0</t>
  </si>
  <si>
    <t>Администрация с. Кременчуг</t>
  </si>
  <si>
    <t>011</t>
  </si>
  <si>
    <t>АППАРАТ УПРАВЛЕНИЯ СОВЕТАМИ НАРОДНЫХ ДЕПУТАТОВ,всего:</t>
  </si>
  <si>
    <t>Горсовет нар.депутатов  г.Тирасполь</t>
  </si>
  <si>
    <t>Новотираспольский поссовет</t>
  </si>
  <si>
    <t>Сельсовет с.Кременчуг</t>
  </si>
  <si>
    <t>0103</t>
  </si>
  <si>
    <t>015</t>
  </si>
  <si>
    <t>Государственная администрация г. Тирасполя</t>
  </si>
  <si>
    <t>( РП Правительстава № 280р от 16.04.20</t>
  </si>
  <si>
    <t>0105</t>
  </si>
  <si>
    <t>00</t>
  </si>
  <si>
    <t>Прочие расходы на общегос.управление</t>
  </si>
  <si>
    <t>Администрации сел и поселков, всего</t>
  </si>
  <si>
    <t>Администрация с.Кременчуг</t>
  </si>
  <si>
    <t>Администрация п.Новотираспольский</t>
  </si>
  <si>
    <t>ОРГАНЫ УПРАВЛ.ПОДВЕД.ГА,всего:</t>
  </si>
  <si>
    <t>МУ "УНО г. Тирасполя"</t>
  </si>
  <si>
    <t>1</t>
  </si>
  <si>
    <t>МУ "Управление культуры г. Тирасполя"</t>
  </si>
  <si>
    <t>25,25</t>
  </si>
  <si>
    <t>№ 241 от 01.02.2017 г. "Об утверждении штатного расписания Му "Управления культуры на 2017 г"</t>
  </si>
  <si>
    <t>с 01.02.2017</t>
  </si>
  <si>
    <t>МУ "УФК, С и ДМ г. Тирасполя"</t>
  </si>
  <si>
    <t>20,5</t>
  </si>
  <si>
    <t>Межведомственный архив</t>
  </si>
  <si>
    <t>0106</t>
  </si>
  <si>
    <t>ОРГАНЫ МЕСТНОГО САМОУПРАВЛЕНИЯ,всего:</t>
  </si>
  <si>
    <t>Тираспольский гор.Совет нар.депутатов</t>
  </si>
  <si>
    <t>Содерж. секретаря Кременч.сель.Совета</t>
  </si>
  <si>
    <t>Содерж.секретаря Новотирасп.пос.Совета</t>
  </si>
  <si>
    <t>Админ.комиссия г. Тирасполь</t>
  </si>
  <si>
    <t>0109</t>
  </si>
  <si>
    <t>0100</t>
  </si>
  <si>
    <t>ГОСУДАРСТВЕННЫЕ УСЛУГИ ОБЩЕГО НАЗНАЧЕНИЯ</t>
  </si>
  <si>
    <t>0501</t>
  </si>
  <si>
    <t>038</t>
  </si>
  <si>
    <t>ГУВД</t>
  </si>
  <si>
    <t>1006</t>
  </si>
  <si>
    <t>214</t>
  </si>
  <si>
    <t>МУП "ЖЭУК г.Тирасполя""(звукофикация и граждан.защита)</t>
  </si>
  <si>
    <t>Штатная численность:</t>
  </si>
  <si>
    <t>1200</t>
  </si>
  <si>
    <t>Жилищно-коммунальное хозяйство,всего:</t>
  </si>
  <si>
    <t>1201</t>
  </si>
  <si>
    <t>175</t>
  </si>
  <si>
    <t>Содержание паспортной службы</t>
  </si>
  <si>
    <t>Штатная численность,всего:</t>
  </si>
  <si>
    <t>МУП "ЖЭУК г.Тирасполя"</t>
  </si>
  <si>
    <t>1202</t>
  </si>
  <si>
    <t>172</t>
  </si>
  <si>
    <t>МУП ТТУ"</t>
  </si>
  <si>
    <t>РШ ГА № 31 от27.01.2020</t>
  </si>
  <si>
    <t>174</t>
  </si>
  <si>
    <t>МУП "Тираспольская городская баня"</t>
  </si>
  <si>
    <t>178</t>
  </si>
  <si>
    <t xml:space="preserve">  МУ "УГХТ"расходы по благоустройству</t>
  </si>
  <si>
    <t>ручная,механизированная уборка</t>
  </si>
  <si>
    <t>отлов бродячих животных</t>
  </si>
  <si>
    <t>содержание кладбищ г.Тирасполя</t>
  </si>
  <si>
    <t>содержание кладбищ г.Днестровска</t>
  </si>
  <si>
    <t>содержание территории парков и скверов</t>
  </si>
  <si>
    <t>1204</t>
  </si>
  <si>
    <t xml:space="preserve"> Аппараты управления МУ "УГХТ"</t>
  </si>
  <si>
    <t>РШ ГА № 96 от 16.01.2020</t>
  </si>
  <si>
    <t>1301</t>
  </si>
  <si>
    <t>051</t>
  </si>
  <si>
    <t>ДЕТСКИЕ ДОШКОЛЬНЫЕ УЧРЕЖДЕНИЯ</t>
  </si>
  <si>
    <t>Количество групп, всего:</t>
  </si>
  <si>
    <t>10,5ч.</t>
  </si>
  <si>
    <t>275</t>
  </si>
  <si>
    <t>РШ ГА №2571 от 07.10.12</t>
  </si>
  <si>
    <t>12ч</t>
  </si>
  <si>
    <t>103</t>
  </si>
  <si>
    <t>102</t>
  </si>
  <si>
    <t>24ч</t>
  </si>
  <si>
    <t>2</t>
  </si>
  <si>
    <t>санаторн.</t>
  </si>
  <si>
    <t>Количество детей, в т.ч.школьники коррекц.всего:</t>
  </si>
  <si>
    <t>5317</t>
  </si>
  <si>
    <t>2073</t>
  </si>
  <si>
    <t>16</t>
  </si>
  <si>
    <t>Число дето/дней, в т.ч.школьники коррекц.</t>
  </si>
  <si>
    <t>*</t>
  </si>
  <si>
    <t>Число детей, освоб.от платы(в пер.на 100%)</t>
  </si>
  <si>
    <t>РШ от 24.04.20 г. № 920</t>
  </si>
  <si>
    <t>РШ от 12.05.20 г. № 974</t>
  </si>
  <si>
    <t>РШ от 22.05.20 г. № 1018</t>
  </si>
  <si>
    <t>РШ №3175 от 26.11.2020г</t>
  </si>
  <si>
    <t xml:space="preserve">             в т.ч. педперсонал</t>
  </si>
  <si>
    <t xml:space="preserve">                 админперсонал</t>
  </si>
  <si>
    <t>1303</t>
  </si>
  <si>
    <t>053</t>
  </si>
  <si>
    <t>СРЕДНИЕ ОБЩЕОБРАЗОВАТЕЛЬНЫЕ ШКОЛЫ, ГИМНАЗИИ, ТЕОРЕТИЧЕСКИЕ ЛИЦЕИ</t>
  </si>
  <si>
    <t>Количество учреждений, всего:</t>
  </si>
  <si>
    <t>лицеи</t>
  </si>
  <si>
    <t>гимназии</t>
  </si>
  <si>
    <t>школы</t>
  </si>
  <si>
    <t>Количество классов (комплектов)без коррекц., в т.ч.</t>
  </si>
  <si>
    <t>1-4 класс</t>
  </si>
  <si>
    <t>218</t>
  </si>
  <si>
    <t>из них в ДОУ</t>
  </si>
  <si>
    <t>5-9 класс</t>
  </si>
  <si>
    <t>247</t>
  </si>
  <si>
    <t>10-11 класс</t>
  </si>
  <si>
    <t>59</t>
  </si>
  <si>
    <t>Количество учащихся,без коррекц. в т.ч.</t>
  </si>
  <si>
    <t>5912</t>
  </si>
  <si>
    <t>6316</t>
  </si>
  <si>
    <t>1436</t>
  </si>
  <si>
    <t>Группы продленного дня</t>
  </si>
  <si>
    <t>186</t>
  </si>
  <si>
    <t>Кол-во детей в ГПД</t>
  </si>
  <si>
    <t>3513</t>
  </si>
  <si>
    <t>Учащиеся, освобожденные от платы за питание полностью или частично (в пересчете на полностью освобожденных) на фактические месяцы питания детей</t>
  </si>
  <si>
    <t>Решение Госадминистрации № 142 от 24.01.2017 года</t>
  </si>
  <si>
    <t xml:space="preserve">РШ от 24.01.20 г. № 189    РШ от 24.04.20 г. № 921   РШ от 12.05.20 г. № 973    РШ от 22.05.20 г. № 1017                                                 </t>
  </si>
  <si>
    <t>Дето-дни питания учащихся , которым предоставляется бесплатное или льготное питание</t>
  </si>
  <si>
    <t>РШ ГА №2986 от 9.11.20</t>
  </si>
  <si>
    <t xml:space="preserve">             в т.ч. педработники</t>
  </si>
  <si>
    <t>1300,62</t>
  </si>
  <si>
    <t xml:space="preserve">                       админперсонал</t>
  </si>
  <si>
    <t>531,64</t>
  </si>
  <si>
    <t>055</t>
  </si>
  <si>
    <t>ВЕЧЕРНИЕ ШКОЛЫ</t>
  </si>
  <si>
    <t>Количество классов, всего:</t>
  </si>
  <si>
    <t>Количество учащихся, всего:</t>
  </si>
  <si>
    <t>057</t>
  </si>
  <si>
    <t>ОБЩЕОБРАЗОВАТЕЛЬНЫЕ   ШКОЛЫ-ИНТЕРНАТЫ</t>
  </si>
  <si>
    <t>Количество классов</t>
  </si>
  <si>
    <t>8</t>
  </si>
  <si>
    <t>Количество учащихся</t>
  </si>
  <si>
    <t>56</t>
  </si>
  <si>
    <t>66</t>
  </si>
  <si>
    <t xml:space="preserve">Число дето/дней питания </t>
  </si>
  <si>
    <t>71,81</t>
  </si>
  <si>
    <t>38,3</t>
  </si>
  <si>
    <t>СРЕДНЕЕ ОБРАЗОВАНИЕ, всего:</t>
  </si>
  <si>
    <t>Количество классов, в т.ч.</t>
  </si>
  <si>
    <t>Количество учащихся, в т.ч.</t>
  </si>
  <si>
    <t>1308</t>
  </si>
  <si>
    <t>068</t>
  </si>
  <si>
    <t>ДЕТСКИЕ ДОМА, ДДСТ</t>
  </si>
  <si>
    <t>Количество детей,</t>
  </si>
  <si>
    <t>Дето/дни пребывания детей в ДДСТ</t>
  </si>
  <si>
    <t>Дето/дни пребывания детей в ДД</t>
  </si>
  <si>
    <t>1309</t>
  </si>
  <si>
    <t>070</t>
  </si>
  <si>
    <t>УЧРЕЖДЕНИЯ И МЕРОПРИЯТИЯ ПО ВНЕШКОЛЬНОЙ РАБОТЕ С ДЕТЬМИ</t>
  </si>
  <si>
    <t>в области образования (МУ"УНО")</t>
  </si>
  <si>
    <t>кол-во учащихся</t>
  </si>
  <si>
    <t>4527</t>
  </si>
  <si>
    <t xml:space="preserve">   Штатная численность:</t>
  </si>
  <si>
    <t>184,67</t>
  </si>
  <si>
    <t xml:space="preserve">                    админперсонал</t>
  </si>
  <si>
    <t>79,5</t>
  </si>
  <si>
    <t>в области спорта (МУ"УФК,С и ДМ")</t>
  </si>
  <si>
    <t>Решение №276 от 01.02.2017г</t>
  </si>
  <si>
    <t>кол-во групп</t>
  </si>
  <si>
    <t>216,5</t>
  </si>
  <si>
    <t>в области культуры (МУ "УК")</t>
  </si>
  <si>
    <t>РШ  ГА №15555 от 17.07.2020г</t>
  </si>
  <si>
    <t>Всего по группе</t>
  </si>
  <si>
    <t>КОЛИЧЕСТВО УЧРЕЖДЕНИЙ</t>
  </si>
  <si>
    <t>073</t>
  </si>
  <si>
    <t>Централизованная бухгалтерия при МУ "УНО"</t>
  </si>
  <si>
    <t>Штатная численность админ.управл.персонала:</t>
  </si>
  <si>
    <t>074</t>
  </si>
  <si>
    <t>Группа по централ.хозяйств.обеспечению при МУ "УНО""</t>
  </si>
  <si>
    <t>Группа по централ.хозяйств.обеспечению при МУ "УФК"</t>
  </si>
  <si>
    <t>075</t>
  </si>
  <si>
    <t>ПРОЧИЕ УЧРЕЖДЕНИЯ И МЕРОПРИЯТИЯ В ОБЛАСТИ ОБРАЗОВАНИЯ ( МУПК)</t>
  </si>
  <si>
    <t>86</t>
  </si>
  <si>
    <t>1994</t>
  </si>
  <si>
    <t>22,6</t>
  </si>
  <si>
    <t>19,5</t>
  </si>
  <si>
    <t>УЧРЕЖДЕНИЯ И МЕРОПРИЯТИЯ, НЕ ОТНЕСЕННЫЕ К ДРУГИМ ГРУППАМ, ВСЕГО</t>
  </si>
  <si>
    <t xml:space="preserve"> в том числе ГУНО</t>
  </si>
  <si>
    <t>1300</t>
  </si>
  <si>
    <t>ПРОСВЕЩЕНИЕ</t>
  </si>
  <si>
    <t>1402</t>
  </si>
  <si>
    <t>ДЕЯТЕЛЬНОСТЬ В ОБЛАСТИ КУЛЬТУРЫ</t>
  </si>
  <si>
    <t>087</t>
  </si>
  <si>
    <t>БИБЛИОТЕКИ</t>
  </si>
  <si>
    <t>Их филиалы</t>
  </si>
  <si>
    <t>РШ ГА №96 от 16.01.20</t>
  </si>
  <si>
    <t>088</t>
  </si>
  <si>
    <t>МУЗЕИ И ВЫСТАВКИ</t>
  </si>
  <si>
    <t>Решение №241 от 01.02.2017г</t>
  </si>
  <si>
    <t>089</t>
  </si>
  <si>
    <t xml:space="preserve">ДВОРЦЫ И ДОМА КУЛЬТУРЫ, КЛУБЫ И ДРУГИЕ УЧРЕЖДЕНИЯ КЛУБНОГО ТИПА </t>
  </si>
  <si>
    <t>1703</t>
  </si>
  <si>
    <t>УЧРЕЖДЕНИЯ СОЦОБЕСПЕЧЕНИЯ</t>
  </si>
  <si>
    <t>Кол-во подопечных</t>
  </si>
  <si>
    <t>129</t>
  </si>
  <si>
    <t>МУ "Служба соц.помощи на дому "</t>
  </si>
  <si>
    <t>Кол-во подопечных,всего:</t>
  </si>
  <si>
    <t>на бюджетной основе</t>
  </si>
  <si>
    <t>151</t>
  </si>
  <si>
    <t>на платной основе</t>
  </si>
  <si>
    <t>124</t>
  </si>
  <si>
    <t>39,0</t>
  </si>
  <si>
    <t>126</t>
  </si>
  <si>
    <t>МУ "Дом-интернат для прест.гражд. и инвалидов г. Тирасполя"</t>
  </si>
  <si>
    <t>Кол-во подопечных, всего, в том числе:</t>
  </si>
  <si>
    <t>20</t>
  </si>
  <si>
    <t>на комерческой основе</t>
  </si>
  <si>
    <t>30</t>
  </si>
  <si>
    <t>Число койко/дней, всего:,в том числе</t>
  </si>
  <si>
    <t>РШ ГА №353 от 10.02.2020г</t>
  </si>
  <si>
    <t>Штатная численность(бюджет0</t>
  </si>
  <si>
    <t>32,0</t>
  </si>
  <si>
    <t>РШ ГА №1016 от 22.05.2020г</t>
  </si>
  <si>
    <t>1711</t>
  </si>
  <si>
    <t>Число детейсирот и опекаемых,назн.пособия</t>
  </si>
  <si>
    <t>3007</t>
  </si>
  <si>
    <t>УЧРЕЖДЕНИЯ, НЕ ОТНЕСЕННЫЕ К ДРУГИМ ГРУППАМ,ВСЕГО:</t>
  </si>
  <si>
    <t>Учреждения, оказывающие платные услуги</t>
  </si>
  <si>
    <t>44</t>
  </si>
  <si>
    <t>Решение ГА №241 от 01.02.2017г.</t>
  </si>
  <si>
    <t>27,25</t>
  </si>
  <si>
    <t>МУ "Дом-интернат для престарелых граждан и инвалидов"</t>
  </si>
  <si>
    <t>12</t>
  </si>
  <si>
    <t>МУ "УНО г.Тирасполь"</t>
  </si>
  <si>
    <t>97,1</t>
  </si>
  <si>
    <t>Решение ГА №183 от 26.01.2017г.</t>
  </si>
  <si>
    <t xml:space="preserve">в том числе </t>
  </si>
  <si>
    <t>3008</t>
  </si>
  <si>
    <t>Средства налога на содерж.жил.фонда и соц.культ.</t>
  </si>
  <si>
    <t>Содержание сетей уличного освещения</t>
  </si>
  <si>
    <t>ВСЕГО  по  г. Тирасполь:</t>
  </si>
  <si>
    <t>% укомплектованности штатной численности</t>
  </si>
  <si>
    <t>% укомплектованности штатных единиц</t>
  </si>
  <si>
    <t>БЕЗ ПЛАТНЫХ</t>
  </si>
  <si>
    <t>НЕДОКОМПЛЕКТ численности</t>
  </si>
  <si>
    <t>Зам.начальника ФУ</t>
  </si>
  <si>
    <t>Т.Б.Бодруг</t>
  </si>
  <si>
    <t>Бодруг Т.Б.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</si>
</sst>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"/>
    <numFmt numFmtId="169" formatCode="_-* #,##0.00_р_._-;\-* #,##0.00_р_._-;_-* &quot;-&quot;_р_._-;_-@_-"/>
  </numFmts>
  <fonts count="7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</font>
    <font>
      <b/>
      <sz val="11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8"/>
      <name val="Times New Roman Cyr"/>
      <charset val="204"/>
    </font>
    <font>
      <b/>
      <i/>
      <sz val="11"/>
      <name val="Arial"/>
      <family val="2"/>
      <charset val="204"/>
    </font>
    <font>
      <b/>
      <i/>
      <sz val="11"/>
      <name val="Times New Roman Cyr"/>
      <family val="1"/>
      <charset val="204"/>
    </font>
    <font>
      <b/>
      <i/>
      <sz val="11"/>
      <color indexed="10"/>
      <name val="Times New Roman Cyr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i/>
      <sz val="11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.5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.5"/>
      <color indexed="8"/>
      <name val="Arial"/>
      <family val="2"/>
      <charset val="204"/>
    </font>
    <font>
      <b/>
      <i/>
      <sz val="10.5"/>
      <name val="Arial"/>
      <family val="2"/>
      <charset val="204"/>
    </font>
    <font>
      <b/>
      <i/>
      <sz val="10.5"/>
      <color indexed="10"/>
      <name val="Arial"/>
      <family val="2"/>
      <charset val="204"/>
    </font>
    <font>
      <i/>
      <sz val="11"/>
      <name val="Arial"/>
      <family val="2"/>
      <charset val="204"/>
    </font>
    <font>
      <i/>
      <sz val="10.5"/>
      <name val="Arial"/>
      <family val="2"/>
      <charset val="204"/>
    </font>
    <font>
      <i/>
      <sz val="10.5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.5"/>
      <name val="Arial"/>
      <family val="2"/>
      <charset val="204"/>
    </font>
    <font>
      <b/>
      <sz val="11.5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0.5"/>
      <color indexed="10"/>
      <name val="Arial"/>
      <family val="2"/>
      <charset val="204"/>
    </font>
    <font>
      <sz val="11.5"/>
      <name val="Arial"/>
      <family val="2"/>
      <charset val="204"/>
    </font>
    <font>
      <sz val="11.5"/>
      <color indexed="10"/>
      <name val="Arial"/>
      <family val="2"/>
      <charset val="204"/>
    </font>
    <font>
      <b/>
      <sz val="10.5"/>
      <color indexed="12"/>
      <name val="Arial"/>
      <family val="2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10.5"/>
      <name val="Times New Roman"/>
      <family val="1"/>
      <charset val="204"/>
    </font>
    <font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sz val="10.5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sz val="10.5"/>
      <color indexed="10"/>
      <name val="Arial"/>
      <family val="2"/>
      <charset val="204"/>
    </font>
    <font>
      <b/>
      <u/>
      <sz val="10.5"/>
      <color indexed="12"/>
      <name val="Arial"/>
      <family val="2"/>
      <charset val="204"/>
    </font>
    <font>
      <u/>
      <sz val="10.5"/>
      <name val="Arial"/>
      <family val="2"/>
      <charset val="204"/>
    </font>
    <font>
      <u/>
      <sz val="10.5"/>
      <color indexed="10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u/>
      <sz val="11"/>
      <name val="Arial"/>
      <family val="2"/>
      <charset val="204"/>
    </font>
    <font>
      <u/>
      <sz val="11"/>
      <color indexed="10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.5"/>
      <name val="Arial"/>
      <family val="2"/>
      <charset val="204"/>
    </font>
    <font>
      <b/>
      <u/>
      <sz val="10.5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50">
    <xf numFmtId="0" fontId="0" fillId="0" borderId="0" xfId="0"/>
    <xf numFmtId="2" fontId="16" fillId="2" borderId="6" xfId="1" applyNumberFormat="1" applyFont="1" applyFill="1" applyBorder="1" applyAlignment="1">
      <alignment horizontal="center"/>
    </xf>
    <xf numFmtId="2" fontId="16" fillId="2" borderId="32" xfId="1" applyNumberFormat="1" applyFont="1" applyFill="1" applyBorder="1" applyAlignment="1">
      <alignment horizontal="center"/>
    </xf>
    <xf numFmtId="2" fontId="16" fillId="2" borderId="52" xfId="1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165" fontId="3" fillId="2" borderId="0" xfId="1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3" fontId="4" fillId="2" borderId="0" xfId="1" applyNumberFormat="1" applyFont="1" applyFill="1" applyAlignment="1">
      <alignment horizontal="center"/>
    </xf>
    <xf numFmtId="49" fontId="3" fillId="2" borderId="0" xfId="0" applyNumberFormat="1" applyFont="1" applyFill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/>
    <xf numFmtId="164" fontId="3" fillId="2" borderId="0" xfId="1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5" fillId="2" borderId="0" xfId="0" applyNumberFormat="1" applyFont="1" applyFill="1"/>
    <xf numFmtId="164" fontId="6" fillId="2" borderId="0" xfId="1" applyFont="1" applyFill="1" applyAlignment="1">
      <alignment horizontal="center"/>
    </xf>
    <xf numFmtId="0" fontId="3" fillId="2" borderId="0" xfId="0" applyNumberFormat="1" applyFont="1" applyFill="1"/>
    <xf numFmtId="0" fontId="6" fillId="2" borderId="0" xfId="0" applyFont="1" applyFill="1"/>
    <xf numFmtId="2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164" fontId="7" fillId="2" borderId="0" xfId="1" applyFont="1" applyFill="1" applyBorder="1" applyAlignment="1">
      <alignment horizontal="center"/>
    </xf>
    <xf numFmtId="164" fontId="7" fillId="2" borderId="0" xfId="1" applyFont="1" applyFill="1" applyBorder="1" applyAlignment="1"/>
    <xf numFmtId="0" fontId="6" fillId="2" borderId="0" xfId="0" applyFont="1" applyFill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/>
    <xf numFmtId="164" fontId="6" fillId="2" borderId="0" xfId="1" applyFont="1" applyFill="1"/>
    <xf numFmtId="0" fontId="3" fillId="2" borderId="0" xfId="0" applyFont="1" applyFill="1" applyBorder="1"/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/>
    <xf numFmtId="164" fontId="6" fillId="2" borderId="0" xfId="1" applyFont="1" applyFill="1" applyBorder="1" applyAlignment="1">
      <alignment horizontal="center"/>
    </xf>
    <xf numFmtId="0" fontId="6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3" fillId="2" borderId="0" xfId="1" applyFont="1" applyFill="1" applyBorder="1"/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0" xfId="0" applyFont="1" applyFill="1" applyBorder="1"/>
    <xf numFmtId="0" fontId="10" fillId="2" borderId="7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/>
    <xf numFmtId="0" fontId="10" fillId="2" borderId="5" xfId="0" applyNumberFormat="1" applyFont="1" applyFill="1" applyBorder="1"/>
    <xf numFmtId="164" fontId="10" fillId="2" borderId="5" xfId="1" applyFont="1" applyFill="1" applyBorder="1" applyAlignment="1"/>
    <xf numFmtId="164" fontId="10" fillId="2" borderId="7" xfId="1" applyFont="1" applyFill="1" applyBorder="1" applyAlignment="1"/>
    <xf numFmtId="0" fontId="10" fillId="2" borderId="9" xfId="0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left"/>
    </xf>
    <xf numFmtId="49" fontId="10" fillId="2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15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6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17" xfId="0" applyNumberFormat="1" applyFont="1" applyFill="1" applyBorder="1" applyAlignment="1">
      <alignment horizontal="center"/>
    </xf>
    <xf numFmtId="0" fontId="10" fillId="2" borderId="18" xfId="0" applyNumberFormat="1" applyFont="1" applyFill="1" applyBorder="1" applyAlignment="1">
      <alignment horizontal="center"/>
    </xf>
    <xf numFmtId="164" fontId="10" fillId="2" borderId="0" xfId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0" fillId="2" borderId="17" xfId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164" fontId="10" fillId="2" borderId="20" xfId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0" fontId="10" fillId="2" borderId="20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49" fontId="13" fillId="2" borderId="23" xfId="0" applyNumberFormat="1" applyFont="1" applyFill="1" applyBorder="1" applyAlignment="1">
      <alignment horizontal="left"/>
    </xf>
    <xf numFmtId="0" fontId="13" fillId="2" borderId="24" xfId="0" applyFont="1" applyFill="1" applyBorder="1" applyAlignment="1">
      <alignment horizontal="center"/>
    </xf>
    <xf numFmtId="49" fontId="13" fillId="2" borderId="25" xfId="1" applyNumberFormat="1" applyFont="1" applyFill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horizontal="center"/>
    </xf>
    <xf numFmtId="49" fontId="13" fillId="2" borderId="26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3" fillId="2" borderId="27" xfId="0" applyNumberFormat="1" applyFont="1" applyFill="1" applyBorder="1" applyAlignment="1">
      <alignment horizontal="center"/>
    </xf>
    <xf numFmtId="0" fontId="13" fillId="2" borderId="24" xfId="0" applyNumberFormat="1" applyFont="1" applyFill="1" applyBorder="1" applyAlignment="1">
      <alignment horizontal="center"/>
    </xf>
    <xf numFmtId="49" fontId="13" fillId="2" borderId="28" xfId="0" applyNumberFormat="1" applyFont="1" applyFill="1" applyBorder="1" applyAlignment="1">
      <alignment horizontal="center"/>
    </xf>
    <xf numFmtId="0" fontId="15" fillId="2" borderId="16" xfId="0" applyNumberFormat="1" applyFont="1" applyFill="1" applyBorder="1" applyAlignment="1">
      <alignment horizontal="center"/>
    </xf>
    <xf numFmtId="164" fontId="13" fillId="2" borderId="24" xfId="1" applyFont="1" applyFill="1" applyBorder="1" applyAlignment="1">
      <alignment horizontal="center"/>
    </xf>
    <xf numFmtId="164" fontId="13" fillId="2" borderId="25" xfId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49" fontId="13" fillId="2" borderId="29" xfId="0" applyNumberFormat="1" applyFont="1" applyFill="1" applyBorder="1" applyAlignment="1"/>
    <xf numFmtId="49" fontId="13" fillId="2" borderId="30" xfId="0" applyNumberFormat="1" applyFont="1" applyFill="1" applyBorder="1" applyAlignment="1"/>
    <xf numFmtId="49" fontId="13" fillId="2" borderId="31" xfId="0" applyNumberFormat="1" applyFont="1" applyFill="1" applyBorder="1" applyAlignment="1">
      <alignment horizontal="left"/>
    </xf>
    <xf numFmtId="1" fontId="13" fillId="2" borderId="27" xfId="0" applyNumberFormat="1" applyFont="1" applyFill="1" applyBorder="1" applyAlignment="1">
      <alignment horizontal="center"/>
    </xf>
    <xf numFmtId="1" fontId="13" fillId="2" borderId="32" xfId="1" applyNumberFormat="1" applyFont="1" applyFill="1" applyBorder="1" applyAlignment="1">
      <alignment horizontal="center"/>
    </xf>
    <xf numFmtId="1" fontId="13" fillId="2" borderId="30" xfId="0" applyNumberFormat="1" applyFont="1" applyFill="1" applyBorder="1" applyAlignment="1">
      <alignment horizontal="center"/>
    </xf>
    <xf numFmtId="1" fontId="13" fillId="2" borderId="33" xfId="0" applyNumberFormat="1" applyFont="1" applyFill="1" applyBorder="1" applyAlignment="1">
      <alignment horizontal="center"/>
    </xf>
    <xf numFmtId="1" fontId="13" fillId="2" borderId="32" xfId="0" applyNumberFormat="1" applyFont="1" applyFill="1" applyBorder="1" applyAlignment="1">
      <alignment horizontal="center"/>
    </xf>
    <xf numFmtId="165" fontId="13" fillId="2" borderId="27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3" fillId="2" borderId="34" xfId="0" applyNumberFormat="1" applyFont="1" applyFill="1" applyBorder="1" applyAlignment="1">
      <alignment horizontal="center"/>
    </xf>
    <xf numFmtId="1" fontId="13" fillId="2" borderId="35" xfId="0" applyNumberFormat="1" applyFont="1" applyFill="1" applyBorder="1" applyAlignment="1">
      <alignment horizontal="center"/>
    </xf>
    <xf numFmtId="1" fontId="13" fillId="2" borderId="36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164" fontId="13" fillId="2" borderId="27" xfId="1" applyFont="1" applyFill="1" applyBorder="1" applyAlignment="1">
      <alignment horizontal="center"/>
    </xf>
    <xf numFmtId="164" fontId="13" fillId="2" borderId="34" xfId="1" applyFont="1" applyFill="1" applyBorder="1" applyAlignment="1">
      <alignment horizontal="center"/>
    </xf>
    <xf numFmtId="1" fontId="13" fillId="2" borderId="34" xfId="1" applyNumberFormat="1" applyFont="1" applyFill="1" applyBorder="1" applyAlignment="1">
      <alignment horizontal="center"/>
    </xf>
    <xf numFmtId="0" fontId="14" fillId="2" borderId="12" xfId="0" applyNumberFormat="1" applyFont="1" applyFill="1" applyBorder="1" applyAlignment="1">
      <alignment horizontal="center"/>
    </xf>
    <xf numFmtId="49" fontId="13" fillId="2" borderId="37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39" xfId="0" applyNumberFormat="1" applyFont="1" applyFill="1" applyBorder="1" applyAlignment="1">
      <alignment horizontal="left"/>
    </xf>
    <xf numFmtId="2" fontId="13" fillId="2" borderId="19" xfId="0" applyNumberFormat="1" applyFont="1" applyFill="1" applyBorder="1" applyAlignment="1">
      <alignment horizontal="center"/>
    </xf>
    <xf numFmtId="2" fontId="13" fillId="2" borderId="13" xfId="1" applyNumberFormat="1" applyFont="1" applyFill="1" applyBorder="1" applyAlignment="1">
      <alignment horizontal="center"/>
    </xf>
    <xf numFmtId="2" fontId="13" fillId="2" borderId="38" xfId="0" applyNumberFormat="1" applyFont="1" applyFill="1" applyBorder="1" applyAlignment="1">
      <alignment horizontal="center"/>
    </xf>
    <xf numFmtId="2" fontId="13" fillId="2" borderId="40" xfId="0" applyNumberFormat="1" applyFont="1" applyFill="1" applyBorder="1" applyAlignment="1">
      <alignment horizontal="center"/>
    </xf>
    <xf numFmtId="2" fontId="13" fillId="2" borderId="13" xfId="0" applyNumberFormat="1" applyFont="1" applyFill="1" applyBorder="1" applyAlignment="1">
      <alignment horizontal="center"/>
    </xf>
    <xf numFmtId="164" fontId="13" fillId="2" borderId="19" xfId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2" fontId="13" fillId="2" borderId="41" xfId="0" applyNumberFormat="1" applyFont="1" applyFill="1" applyBorder="1" applyAlignment="1">
      <alignment horizontal="center"/>
    </xf>
    <xf numFmtId="2" fontId="13" fillId="2" borderId="15" xfId="0" applyNumberFormat="1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2" fontId="13" fillId="2" borderId="14" xfId="0" applyNumberFormat="1" applyFont="1" applyFill="1" applyBorder="1" applyAlignment="1">
      <alignment horizontal="center"/>
    </xf>
    <xf numFmtId="0" fontId="15" fillId="2" borderId="13" xfId="0" applyNumberFormat="1" applyFont="1" applyFill="1" applyBorder="1" applyAlignment="1">
      <alignment horizontal="center"/>
    </xf>
    <xf numFmtId="164" fontId="13" fillId="2" borderId="15" xfId="1" applyFont="1" applyFill="1" applyBorder="1" applyAlignment="1">
      <alignment horizontal="center"/>
    </xf>
    <xf numFmtId="164" fontId="13" fillId="2" borderId="41" xfId="1" applyFont="1" applyFill="1" applyBorder="1" applyAlignment="1">
      <alignment horizontal="center"/>
    </xf>
    <xf numFmtId="2" fontId="13" fillId="2" borderId="41" xfId="1" applyNumberFormat="1" applyFont="1" applyFill="1" applyBorder="1" applyAlignment="1">
      <alignment horizontal="center"/>
    </xf>
    <xf numFmtId="0" fontId="14" fillId="2" borderId="19" xfId="0" applyNumberFormat="1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11" xfId="0" applyNumberFormat="1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49" fontId="8" fillId="2" borderId="20" xfId="1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64" fontId="8" fillId="2" borderId="12" xfId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164" fontId="8" fillId="2" borderId="4" xfId="1" applyFont="1" applyFill="1" applyBorder="1" applyAlignment="1">
      <alignment horizontal="center"/>
    </xf>
    <xf numFmtId="164" fontId="8" fillId="2" borderId="0" xfId="1" applyFont="1" applyFill="1" applyBorder="1" applyAlignment="1">
      <alignment horizontal="center"/>
    </xf>
    <xf numFmtId="164" fontId="8" fillId="2" borderId="20" xfId="1" applyFont="1" applyFill="1" applyBorder="1" applyAlignment="1">
      <alignment horizontal="center"/>
    </xf>
    <xf numFmtId="164" fontId="13" fillId="2" borderId="26" xfId="1" applyFont="1" applyFill="1" applyBorder="1" applyAlignment="1">
      <alignment horizontal="center"/>
    </xf>
    <xf numFmtId="165" fontId="14" fillId="2" borderId="29" xfId="1" applyNumberFormat="1" applyFont="1" applyFill="1" applyBorder="1" applyAlignment="1">
      <alignment horizontal="left"/>
    </xf>
    <xf numFmtId="165" fontId="14" fillId="2" borderId="30" xfId="1" applyNumberFormat="1" applyFont="1" applyFill="1" applyBorder="1" applyAlignment="1">
      <alignment horizontal="center"/>
    </xf>
    <xf numFmtId="165" fontId="13" fillId="2" borderId="31" xfId="1" applyNumberFormat="1" applyFont="1" applyFill="1" applyBorder="1" applyAlignment="1">
      <alignment horizontal="left"/>
    </xf>
    <xf numFmtId="3" fontId="13" fillId="2" borderId="29" xfId="1" applyNumberFormat="1" applyFont="1" applyFill="1" applyBorder="1" applyAlignment="1">
      <alignment horizontal="center"/>
    </xf>
    <xf numFmtId="165" fontId="13" fillId="2" borderId="29" xfId="1" applyNumberFormat="1" applyFont="1" applyFill="1" applyBorder="1" applyAlignment="1">
      <alignment horizontal="center"/>
    </xf>
    <xf numFmtId="165" fontId="13" fillId="2" borderId="30" xfId="1" applyNumberFormat="1" applyFont="1" applyFill="1" applyBorder="1" applyAlignment="1">
      <alignment horizontal="center"/>
    </xf>
    <xf numFmtId="165" fontId="13" fillId="2" borderId="42" xfId="1" applyNumberFormat="1" applyFont="1" applyFill="1" applyBorder="1" applyAlignment="1">
      <alignment horizontal="center"/>
    </xf>
    <xf numFmtId="165" fontId="13" fillId="2" borderId="43" xfId="1" applyNumberFormat="1" applyFont="1" applyFill="1" applyBorder="1" applyAlignment="1">
      <alignment horizontal="center"/>
    </xf>
    <xf numFmtId="165" fontId="13" fillId="2" borderId="44" xfId="1" applyNumberFormat="1" applyFont="1" applyFill="1" applyBorder="1" applyAlignment="1">
      <alignment horizontal="center"/>
    </xf>
    <xf numFmtId="165" fontId="14" fillId="2" borderId="0" xfId="1" applyNumberFormat="1" applyFont="1" applyFill="1" applyBorder="1" applyAlignment="1">
      <alignment horizontal="center"/>
    </xf>
    <xf numFmtId="165" fontId="13" fillId="2" borderId="45" xfId="1" applyNumberFormat="1" applyFont="1" applyFill="1" applyBorder="1" applyAlignment="1">
      <alignment horizontal="center"/>
    </xf>
    <xf numFmtId="165" fontId="13" fillId="2" borderId="46" xfId="1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165" fontId="14" fillId="2" borderId="12" xfId="1" applyNumberFormat="1" applyFont="1" applyFill="1" applyBorder="1" applyAlignment="1">
      <alignment horizontal="center"/>
    </xf>
    <xf numFmtId="0" fontId="14" fillId="2" borderId="47" xfId="0" applyFont="1" applyFill="1" applyBorder="1" applyAlignment="1">
      <alignment horizontal="left"/>
    </xf>
    <xf numFmtId="49" fontId="14" fillId="2" borderId="48" xfId="0" applyNumberFormat="1" applyFont="1" applyFill="1" applyBorder="1" applyAlignment="1">
      <alignment horizontal="center"/>
    </xf>
    <xf numFmtId="49" fontId="13" fillId="2" borderId="49" xfId="0" applyNumberFormat="1" applyFont="1" applyFill="1" applyBorder="1" applyAlignment="1">
      <alignment horizontal="left"/>
    </xf>
    <xf numFmtId="4" fontId="13" fillId="2" borderId="29" xfId="1" applyNumberFormat="1" applyFont="1" applyFill="1" applyBorder="1" applyAlignment="1">
      <alignment horizontal="center"/>
    </xf>
    <xf numFmtId="164" fontId="13" fillId="2" borderId="47" xfId="1" applyFont="1" applyFill="1" applyBorder="1" applyAlignment="1">
      <alignment horizontal="center"/>
    </xf>
    <xf numFmtId="164" fontId="13" fillId="2" borderId="48" xfId="0" applyNumberFormat="1" applyFont="1" applyFill="1" applyBorder="1" applyAlignment="1">
      <alignment horizontal="center"/>
    </xf>
    <xf numFmtId="164" fontId="13" fillId="2" borderId="50" xfId="0" applyNumberFormat="1" applyFont="1" applyFill="1" applyBorder="1" applyAlignment="1">
      <alignment horizontal="center"/>
    </xf>
    <xf numFmtId="164" fontId="13" fillId="2" borderId="51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164" fontId="13" fillId="2" borderId="51" xfId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3" fillId="2" borderId="47" xfId="0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3" fillId="2" borderId="9" xfId="1" applyFont="1" applyFill="1" applyBorder="1" applyAlignment="1">
      <alignment horizontal="center"/>
    </xf>
    <xf numFmtId="49" fontId="8" fillId="2" borderId="54" xfId="0" applyNumberFormat="1" applyFont="1" applyFill="1" applyBorder="1" applyAlignment="1">
      <alignment horizontal="center"/>
    </xf>
    <xf numFmtId="49" fontId="8" fillId="2" borderId="55" xfId="0" applyNumberFormat="1" applyFont="1" applyFill="1" applyBorder="1" applyAlignment="1">
      <alignment horizontal="center"/>
    </xf>
    <xf numFmtId="49" fontId="8" fillId="2" borderId="56" xfId="0" applyNumberFormat="1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49" fontId="16" fillId="2" borderId="58" xfId="1" applyNumberFormat="1" applyFont="1" applyFill="1" applyBorder="1" applyAlignment="1">
      <alignment horizontal="center"/>
    </xf>
    <xf numFmtId="49" fontId="16" fillId="2" borderId="58" xfId="0" applyNumberFormat="1" applyFont="1" applyFill="1" applyBorder="1" applyAlignment="1">
      <alignment horizontal="center"/>
    </xf>
    <xf numFmtId="49" fontId="16" fillId="2" borderId="57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164" fontId="16" fillId="2" borderId="57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center"/>
    </xf>
    <xf numFmtId="0" fontId="16" fillId="2" borderId="5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164" fontId="16" fillId="2" borderId="6" xfId="1" applyFont="1" applyFill="1" applyBorder="1" applyAlignment="1">
      <alignment horizontal="center"/>
    </xf>
    <xf numFmtId="164" fontId="16" fillId="2" borderId="58" xfId="1" applyFont="1" applyFill="1" applyBorder="1" applyAlignment="1">
      <alignment horizontal="center"/>
    </xf>
    <xf numFmtId="0" fontId="10" fillId="2" borderId="57" xfId="0" applyNumberFormat="1" applyFont="1" applyFill="1" applyBorder="1" applyAlignment="1">
      <alignment horizontal="center"/>
    </xf>
    <xf numFmtId="0" fontId="10" fillId="2" borderId="59" xfId="0" applyFont="1" applyFill="1" applyBorder="1" applyAlignment="1">
      <alignment horizontal="left"/>
    </xf>
    <xf numFmtId="49" fontId="17" fillId="2" borderId="60" xfId="0" applyNumberFormat="1" applyFont="1" applyFill="1" applyBorder="1" applyAlignment="1">
      <alignment horizontal="left"/>
    </xf>
    <xf numFmtId="49" fontId="16" fillId="2" borderId="59" xfId="1" applyNumberFormat="1" applyFont="1" applyFill="1" applyBorder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49" fontId="16" fillId="2" borderId="60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49" fontId="16" fillId="2" borderId="17" xfId="0" applyNumberFormat="1" applyFont="1" applyFill="1" applyBorder="1" applyAlignment="1">
      <alignment horizontal="center"/>
    </xf>
    <xf numFmtId="164" fontId="16" fillId="2" borderId="12" xfId="1" applyFont="1" applyFill="1" applyBorder="1" applyAlignment="1">
      <alignment horizontal="center"/>
    </xf>
    <xf numFmtId="49" fontId="16" fillId="2" borderId="2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0" fontId="16" fillId="2" borderId="12" xfId="0" applyNumberFormat="1" applyFont="1" applyFill="1" applyBorder="1" applyAlignment="1">
      <alignment horizontal="center"/>
    </xf>
    <xf numFmtId="49" fontId="16" fillId="2" borderId="12" xfId="0" applyNumberFormat="1" applyFont="1" applyFill="1" applyBorder="1" applyAlignment="1">
      <alignment horizontal="center"/>
    </xf>
    <xf numFmtId="49" fontId="16" fillId="2" borderId="18" xfId="0" applyNumberFormat="1" applyFont="1" applyFill="1" applyBorder="1" applyAlignment="1">
      <alignment horizontal="center"/>
    </xf>
    <xf numFmtId="164" fontId="16" fillId="2" borderId="0" xfId="1" applyFont="1" applyFill="1" applyBorder="1" applyAlignment="1">
      <alignment horizontal="center"/>
    </xf>
    <xf numFmtId="164" fontId="16" fillId="2" borderId="20" xfId="1" applyFont="1" applyFill="1" applyBorder="1" applyAlignment="1">
      <alignment horizontal="center"/>
    </xf>
    <xf numFmtId="49" fontId="16" fillId="2" borderId="20" xfId="1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49" fontId="10" fillId="2" borderId="22" xfId="0" applyNumberFormat="1" applyFont="1" applyFill="1" applyBorder="1" applyAlignment="1">
      <alignment horizontal="center"/>
    </xf>
    <xf numFmtId="49" fontId="16" fillId="2" borderId="23" xfId="0" applyNumberFormat="1" applyFont="1" applyFill="1" applyBorder="1" applyAlignment="1">
      <alignment horizontal="left"/>
    </xf>
    <xf numFmtId="49" fontId="8" fillId="2" borderId="24" xfId="0" applyNumberFormat="1" applyFont="1" applyFill="1" applyBorder="1" applyAlignment="1">
      <alignment horizontal="center"/>
    </xf>
    <xf numFmtId="49" fontId="16" fillId="2" borderId="21" xfId="1" applyNumberFormat="1" applyFont="1" applyFill="1" applyBorder="1" applyAlignment="1">
      <alignment horizontal="center"/>
    </xf>
    <xf numFmtId="49" fontId="16" fillId="2" borderId="22" xfId="0" applyNumberFormat="1" applyFont="1" applyFill="1" applyBorder="1" applyAlignment="1">
      <alignment horizontal="center"/>
    </xf>
    <xf numFmtId="49" fontId="16" fillId="2" borderId="25" xfId="0" applyNumberFormat="1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 horizontal="center"/>
    </xf>
    <xf numFmtId="165" fontId="8" fillId="2" borderId="24" xfId="1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6" fillId="2" borderId="26" xfId="0" applyNumberFormat="1" applyFont="1" applyFill="1" applyBorder="1" applyAlignment="1">
      <alignment horizontal="center"/>
    </xf>
    <xf numFmtId="164" fontId="8" fillId="2" borderId="27" xfId="1" applyFont="1" applyFill="1" applyBorder="1" applyAlignment="1">
      <alignment horizontal="center"/>
    </xf>
    <xf numFmtId="49" fontId="8" fillId="2" borderId="28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49" fontId="16" fillId="2" borderId="24" xfId="0" applyNumberFormat="1" applyFont="1" applyFill="1" applyBorder="1" applyAlignment="1">
      <alignment horizontal="center"/>
    </xf>
    <xf numFmtId="164" fontId="8" fillId="2" borderId="24" xfId="1" applyFont="1" applyFill="1" applyBorder="1" applyAlignment="1">
      <alignment horizontal="center"/>
    </xf>
    <xf numFmtId="164" fontId="8" fillId="2" borderId="26" xfId="1" applyFont="1" applyFill="1" applyBorder="1" applyAlignment="1">
      <alignment horizontal="center"/>
    </xf>
    <xf numFmtId="164" fontId="16" fillId="2" borderId="25" xfId="1" applyFont="1" applyFill="1" applyBorder="1" applyAlignment="1">
      <alignment horizontal="center"/>
    </xf>
    <xf numFmtId="49" fontId="16" fillId="2" borderId="25" xfId="1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49" fontId="10" fillId="2" borderId="30" xfId="0" applyNumberFormat="1" applyFont="1" applyFill="1" applyBorder="1" applyAlignment="1">
      <alignment horizontal="center"/>
    </xf>
    <xf numFmtId="49" fontId="16" fillId="2" borderId="31" xfId="0" applyNumberFormat="1" applyFont="1" applyFill="1" applyBorder="1" applyAlignment="1">
      <alignment horizontal="left"/>
    </xf>
    <xf numFmtId="49" fontId="8" fillId="2" borderId="43" xfId="0" applyNumberFormat="1" applyFont="1" applyFill="1" applyBorder="1" applyAlignment="1">
      <alignment horizontal="center"/>
    </xf>
    <xf numFmtId="49" fontId="16" fillId="2" borderId="42" xfId="1" applyNumberFormat="1" applyFont="1" applyFill="1" applyBorder="1" applyAlignment="1">
      <alignment horizontal="center"/>
    </xf>
    <xf numFmtId="49" fontId="16" fillId="2" borderId="42" xfId="0" applyNumberFormat="1" applyFont="1" applyFill="1" applyBorder="1" applyAlignment="1">
      <alignment horizontal="center"/>
    </xf>
    <xf numFmtId="49" fontId="8" fillId="2" borderId="27" xfId="0" applyNumberFormat="1" applyFont="1" applyFill="1" applyBorder="1" applyAlignment="1">
      <alignment horizontal="center"/>
    </xf>
    <xf numFmtId="49" fontId="8" fillId="2" borderId="32" xfId="0" applyNumberFormat="1" applyFont="1" applyFill="1" applyBorder="1" applyAlignment="1">
      <alignment horizontal="center"/>
    </xf>
    <xf numFmtId="49" fontId="16" fillId="2" borderId="44" xfId="0" applyNumberFormat="1" applyFont="1" applyFill="1" applyBorder="1" applyAlignment="1">
      <alignment horizontal="center"/>
    </xf>
    <xf numFmtId="49" fontId="8" fillId="2" borderId="36" xfId="0" applyNumberFormat="1" applyFont="1" applyFill="1" applyBorder="1" applyAlignment="1">
      <alignment horizontal="center"/>
    </xf>
    <xf numFmtId="49" fontId="16" fillId="2" borderId="43" xfId="0" applyNumberFormat="1" applyFont="1" applyFill="1" applyBorder="1" applyAlignment="1">
      <alignment horizontal="center"/>
    </xf>
    <xf numFmtId="164" fontId="8" fillId="2" borderId="32" xfId="1" applyFont="1" applyFill="1" applyBorder="1" applyAlignment="1">
      <alignment horizontal="center"/>
    </xf>
    <xf numFmtId="164" fontId="16" fillId="2" borderId="42" xfId="1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49" fontId="10" fillId="2" borderId="48" xfId="0" applyNumberFormat="1" applyFont="1" applyFill="1" applyBorder="1" applyAlignment="1">
      <alignment horizontal="center"/>
    </xf>
    <xf numFmtId="49" fontId="10" fillId="2" borderId="61" xfId="0" applyNumberFormat="1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49" fontId="16" fillId="2" borderId="47" xfId="1" applyNumberFormat="1" applyFont="1" applyFill="1" applyBorder="1" applyAlignment="1">
      <alignment horizontal="center"/>
    </xf>
    <xf numFmtId="49" fontId="16" fillId="2" borderId="50" xfId="0" applyNumberFormat="1" applyFont="1" applyFill="1" applyBorder="1" applyAlignment="1">
      <alignment horizontal="center"/>
    </xf>
    <xf numFmtId="49" fontId="16" fillId="2" borderId="51" xfId="0" applyNumberFormat="1" applyFont="1" applyFill="1" applyBorder="1" applyAlignment="1">
      <alignment horizontal="center"/>
    </xf>
    <xf numFmtId="49" fontId="16" fillId="2" borderId="52" xfId="0" applyNumberFormat="1" applyFont="1" applyFill="1" applyBorder="1" applyAlignment="1">
      <alignment horizontal="center"/>
    </xf>
    <xf numFmtId="164" fontId="16" fillId="2" borderId="51" xfId="1" applyFont="1" applyFill="1" applyBorder="1" applyAlignment="1">
      <alignment horizontal="center"/>
    </xf>
    <xf numFmtId="0" fontId="16" fillId="2" borderId="51" xfId="0" applyNumberFormat="1" applyFont="1" applyFill="1" applyBorder="1" applyAlignment="1">
      <alignment horizontal="center"/>
    </xf>
    <xf numFmtId="49" fontId="16" fillId="2" borderId="53" xfId="0" applyNumberFormat="1" applyFont="1" applyFill="1" applyBorder="1" applyAlignment="1">
      <alignment horizontal="center"/>
    </xf>
    <xf numFmtId="164" fontId="16" fillId="2" borderId="52" xfId="1" applyFont="1" applyFill="1" applyBorder="1" applyAlignment="1">
      <alignment horizontal="center"/>
    </xf>
    <xf numFmtId="164" fontId="16" fillId="2" borderId="50" xfId="1" applyFont="1" applyFill="1" applyBorder="1" applyAlignment="1">
      <alignment horizontal="center"/>
    </xf>
    <xf numFmtId="49" fontId="16" fillId="2" borderId="50" xfId="1" applyNumberFormat="1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49" fontId="10" fillId="2" borderId="55" xfId="0" applyNumberFormat="1" applyFont="1" applyFill="1" applyBorder="1" applyAlignment="1">
      <alignment horizontal="center"/>
    </xf>
    <xf numFmtId="49" fontId="17" fillId="2" borderId="56" xfId="0" applyNumberFormat="1" applyFont="1" applyFill="1" applyBorder="1" applyAlignment="1">
      <alignment horizontal="left"/>
    </xf>
    <xf numFmtId="0" fontId="17" fillId="2" borderId="57" xfId="0" applyFont="1" applyFill="1" applyBorder="1" applyAlignment="1">
      <alignment horizontal="center"/>
    </xf>
    <xf numFmtId="49" fontId="17" fillId="2" borderId="54" xfId="1" applyNumberFormat="1" applyFont="1" applyFill="1" applyBorder="1" applyAlignment="1">
      <alignment horizontal="center"/>
    </xf>
    <xf numFmtId="49" fontId="17" fillId="2" borderId="58" xfId="0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/>
    </xf>
    <xf numFmtId="164" fontId="17" fillId="2" borderId="57" xfId="1" applyFont="1" applyFill="1" applyBorder="1" applyAlignment="1">
      <alignment horizontal="center"/>
    </xf>
    <xf numFmtId="0" fontId="17" fillId="2" borderId="57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49" fontId="17" fillId="2" borderId="57" xfId="0" applyNumberFormat="1" applyFont="1" applyFill="1" applyBorder="1" applyAlignment="1">
      <alignment horizontal="center"/>
    </xf>
    <xf numFmtId="164" fontId="17" fillId="2" borderId="6" xfId="1" applyFont="1" applyFill="1" applyBorder="1" applyAlignment="1">
      <alignment horizontal="center"/>
    </xf>
    <xf numFmtId="164" fontId="17" fillId="2" borderId="58" xfId="1" applyFont="1" applyFill="1" applyBorder="1" applyAlignment="1">
      <alignment horizontal="center"/>
    </xf>
    <xf numFmtId="49" fontId="17" fillId="2" borderId="58" xfId="1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49" fontId="10" fillId="2" borderId="62" xfId="0" applyNumberFormat="1" applyFont="1" applyFill="1" applyBorder="1" applyAlignment="1">
      <alignment horizontal="center"/>
    </xf>
    <xf numFmtId="49" fontId="16" fillId="2" borderId="63" xfId="0" applyNumberFormat="1" applyFont="1" applyFill="1" applyBorder="1" applyAlignment="1">
      <alignment horizontal="left"/>
    </xf>
    <xf numFmtId="49" fontId="16" fillId="2" borderId="33" xfId="1" applyNumberFormat="1" applyFont="1" applyFill="1" applyBorder="1" applyAlignment="1">
      <alignment horizontal="center"/>
    </xf>
    <xf numFmtId="49" fontId="16" fillId="2" borderId="33" xfId="0" applyNumberFormat="1" applyFont="1" applyFill="1" applyBorder="1" applyAlignment="1">
      <alignment horizontal="center"/>
    </xf>
    <xf numFmtId="49" fontId="16" fillId="2" borderId="32" xfId="0" applyNumberFormat="1" applyFont="1" applyFill="1" applyBorder="1" applyAlignment="1">
      <alignment horizontal="center"/>
    </xf>
    <xf numFmtId="165" fontId="8" fillId="2" borderId="27" xfId="1" applyNumberFormat="1" applyFont="1" applyFill="1" applyBorder="1" applyAlignment="1">
      <alignment horizontal="center"/>
    </xf>
    <xf numFmtId="49" fontId="16" fillId="2" borderId="27" xfId="0" applyNumberFormat="1" applyFont="1" applyFill="1" applyBorder="1" applyAlignment="1">
      <alignment horizontal="center"/>
    </xf>
    <xf numFmtId="164" fontId="16" fillId="2" borderId="33" xfId="1" applyFont="1" applyFill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49" fontId="10" fillId="2" borderId="38" xfId="0" applyNumberFormat="1" applyFont="1" applyFill="1" applyBorder="1" applyAlignment="1">
      <alignment horizontal="center"/>
    </xf>
    <xf numFmtId="49" fontId="16" fillId="2" borderId="39" xfId="0" applyNumberFormat="1" applyFont="1" applyFill="1" applyBorder="1" applyAlignment="1">
      <alignment horizontal="left"/>
    </xf>
    <xf numFmtId="49" fontId="8" fillId="2" borderId="64" xfId="0" applyNumberFormat="1" applyFont="1" applyFill="1" applyBorder="1" applyAlignment="1">
      <alignment horizontal="center"/>
    </xf>
    <xf numFmtId="49" fontId="16" fillId="2" borderId="65" xfId="1" applyNumberFormat="1" applyFont="1" applyFill="1" applyBorder="1" applyAlignment="1">
      <alignment horizontal="center"/>
    </xf>
    <xf numFmtId="49" fontId="16" fillId="2" borderId="65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164" fontId="8" fillId="2" borderId="19" xfId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16" fillId="2" borderId="66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49" fontId="16" fillId="2" borderId="64" xfId="0" applyNumberFormat="1" applyFont="1" applyFill="1" applyBorder="1" applyAlignment="1">
      <alignment horizontal="center"/>
    </xf>
    <xf numFmtId="164" fontId="8" fillId="2" borderId="13" xfId="1" applyFont="1" applyFill="1" applyBorder="1" applyAlignment="1">
      <alignment horizontal="center"/>
    </xf>
    <xf numFmtId="164" fontId="16" fillId="2" borderId="65" xfId="1" applyFont="1" applyFill="1" applyBorder="1" applyAlignment="1">
      <alignment horizontal="center"/>
    </xf>
    <xf numFmtId="49" fontId="13" fillId="2" borderId="34" xfId="0" applyNumberFormat="1" applyFont="1" applyFill="1" applyBorder="1" applyAlignment="1">
      <alignment horizontal="center"/>
    </xf>
    <xf numFmtId="49" fontId="13" fillId="2" borderId="62" xfId="0" applyNumberFormat="1" applyFont="1" applyFill="1" applyBorder="1" applyAlignment="1">
      <alignment horizontal="center"/>
    </xf>
    <xf numFmtId="49" fontId="13" fillId="2" borderId="63" xfId="0" applyNumberFormat="1" applyFont="1" applyFill="1" applyBorder="1" applyAlignment="1">
      <alignment horizontal="left"/>
    </xf>
    <xf numFmtId="0" fontId="13" fillId="2" borderId="24" xfId="0" applyFont="1" applyFill="1" applyBorder="1" applyAlignment="1">
      <alignment horizontal="left"/>
    </xf>
    <xf numFmtId="49" fontId="13" fillId="2" borderId="33" xfId="1" applyNumberFormat="1" applyFont="1" applyFill="1" applyBorder="1" applyAlignment="1">
      <alignment horizontal="left"/>
    </xf>
    <xf numFmtId="49" fontId="13" fillId="2" borderId="33" xfId="0" applyNumberFormat="1" applyFont="1" applyFill="1" applyBorder="1" applyAlignment="1">
      <alignment horizontal="left"/>
    </xf>
    <xf numFmtId="49" fontId="13" fillId="2" borderId="27" xfId="0" applyNumberFormat="1" applyFont="1" applyFill="1" applyBorder="1" applyAlignment="1">
      <alignment horizontal="left"/>
    </xf>
    <xf numFmtId="49" fontId="13" fillId="2" borderId="32" xfId="0" applyNumberFormat="1" applyFont="1" applyFill="1" applyBorder="1" applyAlignment="1">
      <alignment horizontal="left"/>
    </xf>
    <xf numFmtId="0" fontId="13" fillId="2" borderId="0" xfId="0" applyFont="1" applyFill="1"/>
    <xf numFmtId="0" fontId="13" fillId="2" borderId="27" xfId="0" applyNumberFormat="1" applyFont="1" applyFill="1" applyBorder="1" applyAlignment="1">
      <alignment horizontal="left"/>
    </xf>
    <xf numFmtId="49" fontId="13" fillId="2" borderId="36" xfId="0" applyNumberFormat="1" applyFont="1" applyFill="1" applyBorder="1" applyAlignment="1">
      <alignment horizontal="left"/>
    </xf>
    <xf numFmtId="0" fontId="18" fillId="2" borderId="0" xfId="0" applyNumberFormat="1" applyFont="1" applyFill="1"/>
    <xf numFmtId="164" fontId="13" fillId="2" borderId="27" xfId="1" applyFont="1" applyFill="1" applyBorder="1" applyAlignment="1">
      <alignment horizontal="left"/>
    </xf>
    <xf numFmtId="164" fontId="13" fillId="2" borderId="32" xfId="1" applyFont="1" applyFill="1" applyBorder="1" applyAlignment="1">
      <alignment horizontal="left"/>
    </xf>
    <xf numFmtId="164" fontId="13" fillId="2" borderId="33" xfId="1" applyFont="1" applyFill="1" applyBorder="1" applyAlignment="1">
      <alignment horizontal="left"/>
    </xf>
    <xf numFmtId="0" fontId="19" fillId="2" borderId="12" xfId="0" applyNumberFormat="1" applyFont="1" applyFill="1" applyBorder="1"/>
    <xf numFmtId="0" fontId="19" fillId="2" borderId="0" xfId="0" applyFont="1" applyFill="1"/>
    <xf numFmtId="49" fontId="13" fillId="2" borderId="29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3" fontId="13" fillId="2" borderId="43" xfId="1" applyNumberFormat="1" applyFont="1" applyFill="1" applyBorder="1" applyAlignment="1">
      <alignment horizontal="center"/>
    </xf>
    <xf numFmtId="1" fontId="13" fillId="2" borderId="43" xfId="1" applyNumberFormat="1" applyFont="1" applyFill="1" applyBorder="1" applyAlignment="1">
      <alignment horizontal="center"/>
    </xf>
    <xf numFmtId="1" fontId="13" fillId="2" borderId="45" xfId="1" applyNumberFormat="1" applyFont="1" applyFill="1" applyBorder="1" applyAlignment="1">
      <alignment horizontal="center"/>
    </xf>
    <xf numFmtId="1" fontId="13" fillId="2" borderId="44" xfId="1" applyNumberFormat="1" applyFont="1" applyFill="1" applyBorder="1" applyAlignment="1">
      <alignment horizontal="center"/>
    </xf>
    <xf numFmtId="1" fontId="13" fillId="2" borderId="46" xfId="1" applyNumberFormat="1" applyFont="1" applyFill="1" applyBorder="1" applyAlignment="1">
      <alignment horizontal="center"/>
    </xf>
    <xf numFmtId="0" fontId="13" fillId="2" borderId="12" xfId="0" applyNumberFormat="1" applyFont="1" applyFill="1" applyBorder="1"/>
    <xf numFmtId="49" fontId="13" fillId="2" borderId="37" xfId="0" applyNumberFormat="1" applyFont="1" applyFill="1" applyBorder="1" applyAlignment="1">
      <alignment horizontal="center"/>
    </xf>
    <xf numFmtId="49" fontId="13" fillId="2" borderId="38" xfId="0" applyNumberFormat="1" applyFont="1" applyFill="1" applyBorder="1" applyAlignment="1">
      <alignment horizontal="center"/>
    </xf>
    <xf numFmtId="4" fontId="13" fillId="2" borderId="43" xfId="1" applyNumberFormat="1" applyFont="1" applyFill="1" applyBorder="1" applyAlignment="1">
      <alignment horizontal="center"/>
    </xf>
    <xf numFmtId="164" fontId="13" fillId="2" borderId="43" xfId="1" applyFont="1" applyFill="1" applyBorder="1" applyAlignment="1">
      <alignment horizontal="center"/>
    </xf>
    <xf numFmtId="164" fontId="13" fillId="2" borderId="45" xfId="1" applyFont="1" applyFill="1" applyBorder="1" applyAlignment="1">
      <alignment horizontal="center"/>
    </xf>
    <xf numFmtId="164" fontId="13" fillId="2" borderId="44" xfId="1" applyFont="1" applyFill="1" applyBorder="1" applyAlignment="1">
      <alignment horizontal="center"/>
    </xf>
    <xf numFmtId="164" fontId="13" fillId="2" borderId="46" xfId="1" applyFont="1" applyFill="1" applyBorder="1" applyAlignment="1">
      <alignment horizontal="center"/>
    </xf>
    <xf numFmtId="49" fontId="8" fillId="2" borderId="59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49" fontId="17" fillId="2" borderId="11" xfId="0" applyNumberFormat="1" applyFont="1" applyFill="1" applyBorder="1" applyAlignment="1">
      <alignment horizontal="left"/>
    </xf>
    <xf numFmtId="0" fontId="8" fillId="2" borderId="12" xfId="1" applyNumberFormat="1" applyFont="1" applyFill="1" applyBorder="1" applyAlignment="1">
      <alignment horizontal="center"/>
    </xf>
    <xf numFmtId="0" fontId="16" fillId="2" borderId="20" xfId="1" applyNumberFormat="1" applyFont="1" applyFill="1" applyBorder="1" applyAlignment="1">
      <alignment horizontal="center"/>
    </xf>
    <xf numFmtId="0" fontId="16" fillId="2" borderId="12" xfId="1" applyNumberFormat="1" applyFont="1" applyFill="1" applyBorder="1" applyAlignment="1">
      <alignment horizontal="center"/>
    </xf>
    <xf numFmtId="0" fontId="16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16" fillId="2" borderId="18" xfId="1" applyNumberFormat="1" applyFont="1" applyFill="1" applyBorder="1" applyAlignment="1">
      <alignment horizontal="center"/>
    </xf>
    <xf numFmtId="0" fontId="20" fillId="2" borderId="0" xfId="0" applyNumberFormat="1" applyFont="1" applyFill="1"/>
    <xf numFmtId="0" fontId="8" fillId="2" borderId="12" xfId="0" applyNumberFormat="1" applyFont="1" applyFill="1" applyBorder="1"/>
    <xf numFmtId="49" fontId="8" fillId="2" borderId="5" xfId="0" applyNumberFormat="1" applyFont="1" applyFill="1" applyBorder="1" applyAlignment="1"/>
    <xf numFmtId="49" fontId="8" fillId="2" borderId="55" xfId="0" applyNumberFormat="1" applyFont="1" applyFill="1" applyBorder="1" applyAlignment="1"/>
    <xf numFmtId="49" fontId="21" fillId="2" borderId="67" xfId="0" applyNumberFormat="1" applyFont="1" applyFill="1" applyBorder="1" applyAlignment="1">
      <alignment horizontal="left"/>
    </xf>
    <xf numFmtId="0" fontId="16" fillId="2" borderId="58" xfId="1" applyNumberFormat="1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6" fillId="2" borderId="57" xfId="0" applyNumberFormat="1" applyFont="1" applyFill="1" applyBorder="1" applyAlignment="1">
      <alignment horizontal="center"/>
    </xf>
    <xf numFmtId="0" fontId="16" fillId="2" borderId="6" xfId="0" applyFont="1" applyFill="1" applyBorder="1"/>
    <xf numFmtId="0" fontId="16" fillId="2" borderId="7" xfId="0" applyFont="1" applyFill="1" applyBorder="1" applyAlignment="1">
      <alignment horizontal="center"/>
    </xf>
    <xf numFmtId="0" fontId="22" fillId="2" borderId="6" xfId="0" applyNumberFormat="1" applyFont="1" applyFill="1" applyBorder="1"/>
    <xf numFmtId="0" fontId="16" fillId="2" borderId="57" xfId="0" applyFont="1" applyFill="1" applyBorder="1" applyAlignment="1">
      <alignment horizontal="center"/>
    </xf>
    <xf numFmtId="0" fontId="16" fillId="2" borderId="57" xfId="0" applyNumberFormat="1" applyFont="1" applyFill="1" applyBorder="1"/>
    <xf numFmtId="0" fontId="16" fillId="2" borderId="17" xfId="0" applyFont="1" applyFill="1" applyBorder="1"/>
    <xf numFmtId="49" fontId="16" fillId="2" borderId="62" xfId="0" applyNumberFormat="1" applyFont="1" applyFill="1" applyBorder="1" applyAlignment="1">
      <alignment horizontal="center"/>
    </xf>
    <xf numFmtId="49" fontId="8" fillId="2" borderId="27" xfId="1" applyNumberFormat="1" applyFont="1" applyFill="1" applyBorder="1" applyAlignment="1">
      <alignment horizontal="center"/>
    </xf>
    <xf numFmtId="0" fontId="16" fillId="2" borderId="33" xfId="1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16" fillId="2" borderId="0" xfId="0" applyFont="1" applyFill="1"/>
    <xf numFmtId="0" fontId="16" fillId="2" borderId="32" xfId="1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22" fillId="2" borderId="0" xfId="0" applyNumberFormat="1" applyFont="1" applyFill="1"/>
    <xf numFmtId="0" fontId="16" fillId="2" borderId="27" xfId="1" applyNumberFormat="1" applyFont="1" applyFill="1" applyBorder="1" applyAlignment="1">
      <alignment horizontal="center"/>
    </xf>
    <xf numFmtId="0" fontId="16" fillId="2" borderId="12" xfId="0" applyNumberFormat="1" applyFont="1" applyFill="1" applyBorder="1"/>
    <xf numFmtId="49" fontId="16" fillId="2" borderId="29" xfId="0" applyNumberFormat="1" applyFont="1" applyFill="1" applyBorder="1" applyAlignment="1">
      <alignment horizontal="center"/>
    </xf>
    <xf numFmtId="49" fontId="16" fillId="2" borderId="30" xfId="0" applyNumberFormat="1" applyFont="1" applyFill="1" applyBorder="1" applyAlignment="1">
      <alignment horizontal="center"/>
    </xf>
    <xf numFmtId="49" fontId="8" fillId="2" borderId="43" xfId="1" applyNumberFormat="1" applyFont="1" applyFill="1" applyBorder="1" applyAlignment="1">
      <alignment horizontal="center"/>
    </xf>
    <xf numFmtId="0" fontId="16" fillId="2" borderId="42" xfId="1" applyNumberFormat="1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 horizontal="center"/>
    </xf>
    <xf numFmtId="0" fontId="16" fillId="2" borderId="44" xfId="1" applyNumberFormat="1" applyFont="1" applyFill="1" applyBorder="1" applyAlignment="1">
      <alignment horizontal="center"/>
    </xf>
    <xf numFmtId="166" fontId="8" fillId="2" borderId="27" xfId="0" applyNumberFormat="1" applyFont="1" applyFill="1" applyBorder="1" applyAlignment="1">
      <alignment horizontal="center"/>
    </xf>
    <xf numFmtId="0" fontId="16" fillId="2" borderId="43" xfId="1" applyNumberFormat="1" applyFont="1" applyFill="1" applyBorder="1" applyAlignment="1">
      <alignment horizontal="center"/>
    </xf>
    <xf numFmtId="167" fontId="8" fillId="2" borderId="27" xfId="1" applyNumberFormat="1" applyFont="1" applyFill="1" applyBorder="1" applyAlignment="1">
      <alignment horizontal="center"/>
    </xf>
    <xf numFmtId="49" fontId="8" fillId="2" borderId="47" xfId="0" applyNumberFormat="1" applyFont="1" applyFill="1" applyBorder="1" applyAlignment="1">
      <alignment horizontal="center"/>
    </xf>
    <xf numFmtId="49" fontId="8" fillId="2" borderId="48" xfId="0" applyNumberFormat="1" applyFont="1" applyFill="1" applyBorder="1" applyAlignment="1">
      <alignment horizontal="center"/>
    </xf>
    <xf numFmtId="49" fontId="8" fillId="2" borderId="49" xfId="0" applyNumberFormat="1" applyFont="1" applyFill="1" applyBorder="1" applyAlignment="1">
      <alignment horizontal="left"/>
    </xf>
    <xf numFmtId="0" fontId="8" fillId="2" borderId="51" xfId="1" applyNumberFormat="1" applyFont="1" applyFill="1" applyBorder="1" applyAlignment="1">
      <alignment horizontal="center"/>
    </xf>
    <xf numFmtId="0" fontId="16" fillId="2" borderId="50" xfId="1" applyNumberFormat="1" applyFont="1" applyFill="1" applyBorder="1" applyAlignment="1">
      <alignment horizontal="center"/>
    </xf>
    <xf numFmtId="0" fontId="16" fillId="2" borderId="51" xfId="1" applyNumberFormat="1" applyFont="1" applyFill="1" applyBorder="1" applyAlignment="1">
      <alignment horizontal="center"/>
    </xf>
    <xf numFmtId="0" fontId="16" fillId="2" borderId="52" xfId="1" applyNumberFormat="1" applyFont="1" applyFill="1" applyBorder="1" applyAlignment="1">
      <alignment horizontal="center"/>
    </xf>
    <xf numFmtId="0" fontId="16" fillId="2" borderId="53" xfId="1" applyNumberFormat="1" applyFont="1" applyFill="1" applyBorder="1" applyAlignment="1">
      <alignment horizontal="center"/>
    </xf>
    <xf numFmtId="49" fontId="16" fillId="2" borderId="34" xfId="0" applyNumberFormat="1" applyFont="1" applyFill="1" applyBorder="1" applyAlignment="1">
      <alignment horizontal="center"/>
    </xf>
    <xf numFmtId="164" fontId="8" fillId="2" borderId="27" xfId="1" applyFont="1" applyFill="1" applyBorder="1" applyAlignment="1"/>
    <xf numFmtId="0" fontId="13" fillId="2" borderId="24" xfId="1" applyNumberFormat="1" applyFont="1" applyFill="1" applyBorder="1" applyAlignment="1">
      <alignment horizontal="center"/>
    </xf>
    <xf numFmtId="0" fontId="13" fillId="2" borderId="26" xfId="1" applyNumberFormat="1" applyFont="1" applyFill="1" applyBorder="1" applyAlignment="1">
      <alignment horizontal="center"/>
    </xf>
    <xf numFmtId="0" fontId="13" fillId="2" borderId="16" xfId="0" applyFont="1" applyFill="1" applyBorder="1"/>
    <xf numFmtId="0" fontId="18" fillId="2" borderId="16" xfId="0" applyNumberFormat="1" applyFont="1" applyFill="1" applyBorder="1"/>
    <xf numFmtId="4" fontId="13" fillId="2" borderId="24" xfId="1" applyNumberFormat="1" applyFont="1" applyFill="1" applyBorder="1" applyAlignment="1">
      <alignment horizontal="center"/>
    </xf>
    <xf numFmtId="0" fontId="13" fillId="2" borderId="4" xfId="0" applyNumberFormat="1" applyFont="1" applyFill="1" applyBorder="1"/>
    <xf numFmtId="49" fontId="13" fillId="2" borderId="42" xfId="0" applyNumberFormat="1" applyFont="1" applyFill="1" applyBorder="1" applyAlignment="1">
      <alignment horizontal="center"/>
    </xf>
    <xf numFmtId="0" fontId="13" fillId="2" borderId="44" xfId="1" applyNumberFormat="1" applyFont="1" applyFill="1" applyBorder="1" applyAlignment="1">
      <alignment horizontal="center"/>
    </xf>
    <xf numFmtId="49" fontId="13" fillId="2" borderId="27" xfId="0" applyNumberFormat="1" applyFont="1" applyFill="1" applyBorder="1" applyAlignment="1">
      <alignment horizontal="center"/>
    </xf>
    <xf numFmtId="0" fontId="13" fillId="2" borderId="0" xfId="0" applyFont="1" applyFill="1" applyBorder="1"/>
    <xf numFmtId="3" fontId="13" fillId="2" borderId="27" xfId="0" applyNumberFormat="1" applyFont="1" applyFill="1" applyBorder="1" applyAlignment="1">
      <alignment horizontal="center"/>
    </xf>
    <xf numFmtId="0" fontId="18" fillId="2" borderId="0" xfId="0" applyNumberFormat="1" applyFont="1" applyFill="1" applyBorder="1"/>
    <xf numFmtId="3" fontId="13" fillId="2" borderId="27" xfId="1" applyNumberFormat="1" applyFont="1" applyFill="1" applyBorder="1" applyAlignment="1">
      <alignment horizontal="center"/>
    </xf>
    <xf numFmtId="164" fontId="13" fillId="2" borderId="32" xfId="1" applyFont="1" applyFill="1" applyBorder="1" applyAlignment="1">
      <alignment horizontal="center"/>
    </xf>
    <xf numFmtId="3" fontId="13" fillId="2" borderId="42" xfId="1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left"/>
    </xf>
    <xf numFmtId="0" fontId="13" fillId="2" borderId="12" xfId="0" applyFont="1" applyFill="1" applyBorder="1" applyAlignment="1">
      <alignment horizontal="center"/>
    </xf>
    <xf numFmtId="164" fontId="13" fillId="2" borderId="37" xfId="1" applyFont="1" applyFill="1" applyBorder="1" applyAlignment="1">
      <alignment horizontal="center"/>
    </xf>
    <xf numFmtId="164" fontId="13" fillId="2" borderId="38" xfId="1" applyFont="1" applyFill="1" applyBorder="1" applyAlignment="1">
      <alignment horizontal="center"/>
    </xf>
    <xf numFmtId="164" fontId="13" fillId="2" borderId="39" xfId="1" applyFont="1" applyFill="1" applyBorder="1" applyAlignment="1">
      <alignment horizontal="left"/>
    </xf>
    <xf numFmtId="4" fontId="13" fillId="2" borderId="64" xfId="1" applyNumberFormat="1" applyFont="1" applyFill="1" applyBorder="1" applyAlignment="1">
      <alignment horizontal="center"/>
    </xf>
    <xf numFmtId="164" fontId="13" fillId="2" borderId="66" xfId="1" applyFont="1" applyFill="1" applyBorder="1" applyAlignment="1">
      <alignment horizontal="center"/>
    </xf>
    <xf numFmtId="164" fontId="13" fillId="2" borderId="13" xfId="1" applyFont="1" applyFill="1" applyBorder="1"/>
    <xf numFmtId="4" fontId="13" fillId="2" borderId="19" xfId="1" applyNumberFormat="1" applyFont="1" applyFill="1" applyBorder="1" applyAlignment="1">
      <alignment horizontal="center"/>
    </xf>
    <xf numFmtId="164" fontId="18" fillId="2" borderId="13" xfId="1" applyFont="1" applyFill="1" applyBorder="1"/>
    <xf numFmtId="164" fontId="13" fillId="2" borderId="13" xfId="1" applyFont="1" applyFill="1" applyBorder="1" applyAlignment="1">
      <alignment horizontal="center"/>
    </xf>
    <xf numFmtId="4" fontId="13" fillId="2" borderId="65" xfId="1" applyNumberFormat="1" applyFont="1" applyFill="1" applyBorder="1" applyAlignment="1">
      <alignment horizontal="center"/>
    </xf>
    <xf numFmtId="0" fontId="13" fillId="2" borderId="19" xfId="1" applyNumberFormat="1" applyFont="1" applyFill="1" applyBorder="1"/>
    <xf numFmtId="164" fontId="13" fillId="2" borderId="19" xfId="1" applyFont="1" applyFill="1" applyBorder="1"/>
    <xf numFmtId="4" fontId="8" fillId="2" borderId="12" xfId="1" applyNumberFormat="1" applyFont="1" applyFill="1" applyBorder="1" applyAlignment="1">
      <alignment horizontal="center"/>
    </xf>
    <xf numFmtId="4" fontId="16" fillId="2" borderId="12" xfId="1" applyNumberFormat="1" applyFont="1" applyFill="1" applyBorder="1" applyAlignment="1">
      <alignment horizontal="center"/>
    </xf>
    <xf numFmtId="4" fontId="13" fillId="2" borderId="24" xfId="0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3" fontId="13" fillId="2" borderId="44" xfId="1" applyNumberFormat="1" applyFont="1" applyFill="1" applyBorder="1" applyAlignment="1">
      <alignment horizontal="center"/>
    </xf>
    <xf numFmtId="4" fontId="13" fillId="2" borderId="66" xfId="1" applyNumberFormat="1" applyFont="1" applyFill="1" applyBorder="1" applyAlignment="1">
      <alignment horizontal="center"/>
    </xf>
    <xf numFmtId="164" fontId="13" fillId="2" borderId="64" xfId="1" applyFont="1" applyFill="1" applyBorder="1" applyAlignment="1">
      <alignment horizontal="center"/>
    </xf>
    <xf numFmtId="0" fontId="13" fillId="2" borderId="19" xfId="0" applyNumberFormat="1" applyFont="1" applyFill="1" applyBorder="1"/>
    <xf numFmtId="0" fontId="13" fillId="2" borderId="13" xfId="0" applyFont="1" applyFill="1" applyBorder="1"/>
    <xf numFmtId="49" fontId="8" fillId="2" borderId="34" xfId="0" applyNumberFormat="1" applyFont="1" applyFill="1" applyBorder="1" applyAlignment="1">
      <alignment horizontal="center"/>
    </xf>
    <xf numFmtId="49" fontId="8" fillId="2" borderId="62" xfId="0" applyNumberFormat="1" applyFont="1" applyFill="1" applyBorder="1" applyAlignment="1">
      <alignment horizontal="center"/>
    </xf>
    <xf numFmtId="49" fontId="8" fillId="2" borderId="63" xfId="0" applyNumberFormat="1" applyFont="1" applyFill="1" applyBorder="1" applyAlignment="1">
      <alignment horizontal="left"/>
    </xf>
    <xf numFmtId="4" fontId="8" fillId="2" borderId="27" xfId="1" applyNumberFormat="1" applyFont="1" applyFill="1" applyBorder="1" applyAlignment="1">
      <alignment horizontal="center"/>
    </xf>
    <xf numFmtId="164" fontId="16" fillId="2" borderId="27" xfId="1" applyFont="1" applyFill="1" applyBorder="1" applyAlignment="1">
      <alignment horizontal="center"/>
    </xf>
    <xf numFmtId="4" fontId="16" fillId="2" borderId="27" xfId="1" applyNumberFormat="1" applyFont="1" applyFill="1" applyBorder="1" applyAlignment="1">
      <alignment horizontal="center"/>
    </xf>
    <xf numFmtId="164" fontId="16" fillId="2" borderId="32" xfId="1" applyFont="1" applyFill="1" applyBorder="1" applyAlignment="1">
      <alignment horizontal="center"/>
    </xf>
    <xf numFmtId="49" fontId="13" fillId="2" borderId="68" xfId="0" applyNumberFormat="1" applyFont="1" applyFill="1" applyBorder="1" applyAlignment="1">
      <alignment horizontal="left"/>
    </xf>
    <xf numFmtId="3" fontId="13" fillId="2" borderId="46" xfId="1" applyNumberFormat="1" applyFont="1" applyFill="1" applyBorder="1" applyAlignment="1">
      <alignment horizontal="center"/>
    </xf>
    <xf numFmtId="49" fontId="13" fillId="2" borderId="69" xfId="0" applyNumberFormat="1" applyFont="1" applyFill="1" applyBorder="1" applyAlignment="1">
      <alignment horizontal="left"/>
    </xf>
    <xf numFmtId="4" fontId="13" fillId="2" borderId="46" xfId="1" applyNumberFormat="1" applyFont="1" applyFill="1" applyBorder="1" applyAlignment="1">
      <alignment horizontal="center"/>
    </xf>
    <xf numFmtId="4" fontId="13" fillId="2" borderId="44" xfId="1" applyNumberFormat="1" applyFont="1" applyFill="1" applyBorder="1" applyAlignment="1">
      <alignment horizontal="center"/>
    </xf>
    <xf numFmtId="49" fontId="8" fillId="2" borderId="60" xfId="0" applyNumberFormat="1" applyFont="1" applyFill="1" applyBorder="1" applyAlignment="1">
      <alignment horizontal="left"/>
    </xf>
    <xf numFmtId="0" fontId="8" fillId="2" borderId="18" xfId="1" applyNumberFormat="1" applyFont="1" applyFill="1" applyBorder="1" applyAlignment="1">
      <alignment horizontal="center"/>
    </xf>
    <xf numFmtId="4" fontId="16" fillId="2" borderId="18" xfId="1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/>
    <xf numFmtId="49" fontId="8" fillId="2" borderId="25" xfId="0" applyNumberFormat="1" applyFont="1" applyFill="1" applyBorder="1" applyAlignment="1"/>
    <xf numFmtId="49" fontId="21" fillId="2" borderId="70" xfId="0" applyNumberFormat="1" applyFont="1" applyFill="1" applyBorder="1" applyAlignment="1">
      <alignment horizontal="left"/>
    </xf>
    <xf numFmtId="0" fontId="8" fillId="2" borderId="4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3" xfId="0" applyNumberFormat="1" applyFont="1" applyFill="1" applyBorder="1" applyAlignment="1">
      <alignment horizontal="center"/>
    </xf>
    <xf numFmtId="164" fontId="16" fillId="2" borderId="43" xfId="0" applyNumberFormat="1" applyFont="1" applyFill="1" applyBorder="1" applyAlignment="1">
      <alignment horizontal="center"/>
    </xf>
    <xf numFmtId="164" fontId="16" fillId="2" borderId="43" xfId="1" applyFont="1" applyFill="1" applyBorder="1" applyAlignment="1">
      <alignment horizontal="center"/>
    </xf>
    <xf numFmtId="164" fontId="16" fillId="2" borderId="44" xfId="1" applyFont="1" applyFill="1" applyBorder="1" applyAlignment="1">
      <alignment horizontal="center"/>
    </xf>
    <xf numFmtId="0" fontId="16" fillId="2" borderId="4" xfId="0" applyNumberFormat="1" applyFont="1" applyFill="1" applyBorder="1"/>
    <xf numFmtId="0" fontId="16" fillId="2" borderId="16" xfId="0" applyFont="1" applyFill="1" applyBorder="1"/>
    <xf numFmtId="49" fontId="16" fillId="2" borderId="68" xfId="0" applyNumberFormat="1" applyFont="1" applyFill="1" applyBorder="1" applyAlignment="1">
      <alignment horizontal="left"/>
    </xf>
    <xf numFmtId="3" fontId="8" fillId="2" borderId="43" xfId="1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/>
    </xf>
    <xf numFmtId="3" fontId="8" fillId="2" borderId="27" xfId="1" applyNumberFormat="1" applyFont="1" applyFill="1" applyBorder="1" applyAlignment="1">
      <alignment horizontal="center"/>
    </xf>
    <xf numFmtId="3" fontId="16" fillId="2" borderId="42" xfId="1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8" fillId="2" borderId="12" xfId="0" applyFont="1" applyFill="1" applyBorder="1" applyAlignment="1"/>
    <xf numFmtId="0" fontId="16" fillId="2" borderId="0" xfId="0" applyFont="1" applyFill="1" applyBorder="1"/>
    <xf numFmtId="164" fontId="16" fillId="2" borderId="37" xfId="1" applyFont="1" applyFill="1" applyBorder="1" applyAlignment="1">
      <alignment horizontal="center"/>
    </xf>
    <xf numFmtId="164" fontId="16" fillId="2" borderId="38" xfId="1" applyFont="1" applyFill="1" applyBorder="1" applyAlignment="1">
      <alignment horizontal="center"/>
    </xf>
    <xf numFmtId="164" fontId="16" fillId="2" borderId="69" xfId="1" applyFont="1" applyFill="1" applyBorder="1" applyAlignment="1">
      <alignment horizontal="left"/>
    </xf>
    <xf numFmtId="4" fontId="8" fillId="2" borderId="51" xfId="1" applyNumberFormat="1" applyFont="1" applyFill="1" applyBorder="1" applyAlignment="1">
      <alignment horizontal="center"/>
    </xf>
    <xf numFmtId="164" fontId="16" fillId="2" borderId="0" xfId="1" applyFont="1" applyFill="1"/>
    <xf numFmtId="164" fontId="22" fillId="2" borderId="0" xfId="1" applyFont="1" applyFill="1"/>
    <xf numFmtId="4" fontId="16" fillId="2" borderId="50" xfId="1" applyNumberFormat="1" applyFont="1" applyFill="1" applyBorder="1" applyAlignment="1">
      <alignment horizontal="center"/>
    </xf>
    <xf numFmtId="164" fontId="16" fillId="2" borderId="19" xfId="1" applyFont="1" applyFill="1" applyBorder="1"/>
    <xf numFmtId="164" fontId="16" fillId="2" borderId="13" xfId="1" applyFont="1" applyFill="1" applyBorder="1"/>
    <xf numFmtId="49" fontId="23" fillId="2" borderId="59" xfId="0" applyNumberFormat="1" applyFont="1" applyFill="1" applyBorder="1" applyAlignment="1">
      <alignment horizontal="center"/>
    </xf>
    <xf numFmtId="49" fontId="23" fillId="2" borderId="10" xfId="0" applyNumberFormat="1" applyFont="1" applyFill="1" applyBorder="1" applyAlignment="1">
      <alignment horizontal="center"/>
    </xf>
    <xf numFmtId="49" fontId="23" fillId="2" borderId="60" xfId="0" applyNumberFormat="1" applyFont="1" applyFill="1" applyBorder="1" applyAlignment="1">
      <alignment horizontal="left"/>
    </xf>
    <xf numFmtId="4" fontId="23" fillId="2" borderId="18" xfId="1" applyNumberFormat="1" applyFont="1" applyFill="1" applyBorder="1" applyAlignment="1">
      <alignment horizontal="center"/>
    </xf>
    <xf numFmtId="0" fontId="24" fillId="2" borderId="0" xfId="1" applyNumberFormat="1" applyFont="1" applyFill="1" applyBorder="1" applyAlignment="1">
      <alignment horizontal="center"/>
    </xf>
    <xf numFmtId="0" fontId="24" fillId="2" borderId="12" xfId="1" applyNumberFormat="1" applyFont="1" applyFill="1" applyBorder="1" applyAlignment="1">
      <alignment horizontal="center"/>
    </xf>
    <xf numFmtId="164" fontId="24" fillId="2" borderId="12" xfId="1" applyFont="1" applyFill="1" applyBorder="1" applyAlignment="1">
      <alignment horizontal="center"/>
    </xf>
    <xf numFmtId="4" fontId="24" fillId="2" borderId="12" xfId="1" applyNumberFormat="1" applyFont="1" applyFill="1" applyBorder="1" applyAlignment="1">
      <alignment horizontal="center"/>
    </xf>
    <xf numFmtId="164" fontId="24" fillId="2" borderId="0" xfId="1" applyFont="1" applyFill="1" applyBorder="1" applyAlignment="1">
      <alignment horizontal="center"/>
    </xf>
    <xf numFmtId="164" fontId="24" fillId="2" borderId="20" xfId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164" fontId="16" fillId="2" borderId="24" xfId="0" applyNumberFormat="1" applyFont="1" applyFill="1" applyBorder="1" applyAlignment="1">
      <alignment horizontal="center"/>
    </xf>
    <xf numFmtId="0" fontId="22" fillId="2" borderId="16" xfId="0" applyFont="1" applyFill="1" applyBorder="1"/>
    <xf numFmtId="164" fontId="16" fillId="2" borderId="24" xfId="1" applyFont="1" applyFill="1" applyBorder="1" applyAlignment="1">
      <alignment horizontal="center"/>
    </xf>
    <xf numFmtId="164" fontId="16" fillId="2" borderId="26" xfId="1" applyFont="1" applyFill="1" applyBorder="1" applyAlignment="1">
      <alignment horizontal="center"/>
    </xf>
    <xf numFmtId="3" fontId="8" fillId="2" borderId="46" xfId="1" applyNumberFormat="1" applyFont="1" applyFill="1" applyBorder="1" applyAlignment="1">
      <alignment horizontal="center"/>
    </xf>
    <xf numFmtId="0" fontId="22" fillId="2" borderId="0" xfId="0" applyFont="1" applyFill="1" applyBorder="1"/>
    <xf numFmtId="49" fontId="13" fillId="2" borderId="43" xfId="0" applyNumberFormat="1" applyFont="1" applyFill="1" applyBorder="1" applyAlignment="1">
      <alignment horizontal="left"/>
    </xf>
    <xf numFmtId="0" fontId="13" fillId="2" borderId="43" xfId="0" applyFont="1" applyFill="1" applyBorder="1" applyAlignment="1">
      <alignment horizontal="center"/>
    </xf>
    <xf numFmtId="49" fontId="16" fillId="2" borderId="37" xfId="0" applyNumberFormat="1" applyFont="1" applyFill="1" applyBorder="1" applyAlignment="1">
      <alignment horizontal="center"/>
    </xf>
    <xf numFmtId="49" fontId="16" fillId="2" borderId="38" xfId="0" applyNumberFormat="1" applyFont="1" applyFill="1" applyBorder="1" applyAlignment="1">
      <alignment horizontal="center"/>
    </xf>
    <xf numFmtId="49" fontId="16" fillId="2" borderId="69" xfId="0" applyNumberFormat="1" applyFont="1" applyFill="1" applyBorder="1" applyAlignment="1">
      <alignment horizontal="left"/>
    </xf>
    <xf numFmtId="4" fontId="8" fillId="2" borderId="71" xfId="1" applyNumberFormat="1" applyFont="1" applyFill="1" applyBorder="1" applyAlignment="1">
      <alignment horizontal="center"/>
    </xf>
    <xf numFmtId="164" fontId="16" fillId="2" borderId="66" xfId="1" applyFont="1" applyFill="1" applyBorder="1" applyAlignment="1">
      <alignment horizontal="center"/>
    </xf>
    <xf numFmtId="164" fontId="16" fillId="2" borderId="13" xfId="0" applyNumberFormat="1" applyFont="1" applyFill="1" applyBorder="1"/>
    <xf numFmtId="4" fontId="8" fillId="2" borderId="19" xfId="0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>
      <alignment horizontal="center"/>
    </xf>
    <xf numFmtId="164" fontId="22" fillId="2" borderId="13" xfId="0" applyNumberFormat="1" applyFont="1" applyFill="1" applyBorder="1"/>
    <xf numFmtId="164" fontId="8" fillId="2" borderId="19" xfId="0" applyNumberFormat="1" applyFont="1" applyFill="1" applyBorder="1" applyAlignment="1">
      <alignment horizontal="center"/>
    </xf>
    <xf numFmtId="4" fontId="16" fillId="2" borderId="65" xfId="1" applyNumberFormat="1" applyFont="1" applyFill="1" applyBorder="1" applyAlignment="1">
      <alignment horizontal="center"/>
    </xf>
    <xf numFmtId="0" fontId="16" fillId="2" borderId="19" xfId="0" applyNumberFormat="1" applyFont="1" applyFill="1" applyBorder="1"/>
    <xf numFmtId="0" fontId="16" fillId="2" borderId="13" xfId="0" applyFont="1" applyFill="1" applyBorder="1"/>
    <xf numFmtId="49" fontId="8" fillId="2" borderId="72" xfId="0" applyNumberFormat="1" applyFont="1" applyFill="1" applyBorder="1" applyAlignment="1">
      <alignment horizontal="left"/>
    </xf>
    <xf numFmtId="0" fontId="8" fillId="2" borderId="36" xfId="1" applyNumberFormat="1" applyFont="1" applyFill="1" applyBorder="1" applyAlignment="1">
      <alignment horizontal="center"/>
    </xf>
    <xf numFmtId="49" fontId="13" fillId="2" borderId="70" xfId="0" applyNumberFormat="1" applyFont="1" applyFill="1" applyBorder="1" applyAlignment="1">
      <alignment horizontal="left"/>
    </xf>
    <xf numFmtId="164" fontId="13" fillId="2" borderId="6" xfId="1" applyFont="1" applyFill="1" applyBorder="1" applyAlignment="1">
      <alignment horizontal="center"/>
    </xf>
    <xf numFmtId="164" fontId="13" fillId="2" borderId="57" xfId="1" applyFont="1" applyFill="1" applyBorder="1" applyAlignment="1">
      <alignment horizontal="center"/>
    </xf>
    <xf numFmtId="3" fontId="13" fillId="2" borderId="32" xfId="1" applyNumberFormat="1" applyFont="1" applyFill="1" applyBorder="1" applyAlignment="1">
      <alignment horizontal="center"/>
    </xf>
    <xf numFmtId="41" fontId="13" fillId="2" borderId="32" xfId="1" applyNumberFormat="1" applyFont="1" applyFill="1" applyBorder="1" applyAlignment="1">
      <alignment horizontal="center"/>
    </xf>
    <xf numFmtId="4" fontId="13" fillId="2" borderId="71" xfId="1" applyNumberFormat="1" applyFont="1" applyFill="1" applyBorder="1" applyAlignment="1">
      <alignment horizontal="center"/>
    </xf>
    <xf numFmtId="0" fontId="8" fillId="2" borderId="27" xfId="1" applyNumberFormat="1" applyFont="1" applyFill="1" applyBorder="1" applyAlignment="1">
      <alignment horizontal="center"/>
    </xf>
    <xf numFmtId="0" fontId="8" fillId="2" borderId="35" xfId="0" applyNumberFormat="1" applyFont="1" applyFill="1" applyBorder="1"/>
    <xf numFmtId="0" fontId="8" fillId="2" borderId="27" xfId="0" applyNumberFormat="1" applyFont="1" applyFill="1" applyBorder="1"/>
    <xf numFmtId="0" fontId="8" fillId="2" borderId="35" xfId="0" applyFont="1" applyFill="1" applyBorder="1"/>
    <xf numFmtId="0" fontId="8" fillId="2" borderId="32" xfId="0" applyFont="1" applyFill="1" applyBorder="1"/>
    <xf numFmtId="49" fontId="8" fillId="2" borderId="30" xfId="0" applyNumberFormat="1" applyFont="1" applyFill="1" applyBorder="1" applyAlignment="1"/>
    <xf numFmtId="49" fontId="8" fillId="2" borderId="42" xfId="0" applyNumberFormat="1" applyFont="1" applyFill="1" applyBorder="1" applyAlignment="1"/>
    <xf numFmtId="49" fontId="21" fillId="2" borderId="31" xfId="0" applyNumberFormat="1" applyFont="1" applyFill="1" applyBorder="1" applyAlignment="1">
      <alignment horizontal="left"/>
    </xf>
    <xf numFmtId="0" fontId="25" fillId="2" borderId="35" xfId="0" applyFont="1" applyFill="1" applyBorder="1" applyAlignment="1"/>
    <xf numFmtId="0" fontId="16" fillId="2" borderId="27" xfId="0" applyNumberFormat="1" applyFont="1" applyFill="1" applyBorder="1"/>
    <xf numFmtId="0" fontId="21" fillId="2" borderId="35" xfId="0" applyFont="1" applyFill="1" applyBorder="1"/>
    <xf numFmtId="0" fontId="21" fillId="2" borderId="32" xfId="0" applyFont="1" applyFill="1" applyBorder="1"/>
    <xf numFmtId="1" fontId="8" fillId="2" borderId="43" xfId="1" applyNumberFormat="1" applyFont="1" applyFill="1" applyBorder="1" applyAlignment="1">
      <alignment horizontal="center"/>
    </xf>
    <xf numFmtId="1" fontId="16" fillId="2" borderId="44" xfId="1" applyNumberFormat="1" applyFont="1" applyFill="1" applyBorder="1" applyAlignment="1">
      <alignment horizontal="center"/>
    </xf>
    <xf numFmtId="1" fontId="8" fillId="2" borderId="27" xfId="0" applyNumberFormat="1" applyFont="1" applyFill="1" applyBorder="1" applyAlignment="1">
      <alignment horizontal="center"/>
    </xf>
    <xf numFmtId="1" fontId="8" fillId="2" borderId="27" xfId="1" applyNumberFormat="1" applyFont="1" applyFill="1" applyBorder="1" applyAlignment="1">
      <alignment horizontal="center"/>
    </xf>
    <xf numFmtId="1" fontId="16" fillId="2" borderId="0" xfId="0" applyNumberFormat="1" applyFont="1" applyFill="1"/>
    <xf numFmtId="1" fontId="22" fillId="2" borderId="0" xfId="0" applyNumberFormat="1" applyFont="1" applyFill="1"/>
    <xf numFmtId="1" fontId="8" fillId="2" borderId="32" xfId="1" applyNumberFormat="1" applyFont="1" applyFill="1" applyBorder="1" applyAlignment="1">
      <alignment horizontal="center"/>
    </xf>
    <xf numFmtId="1" fontId="16" fillId="2" borderId="42" xfId="1" applyNumberFormat="1" applyFont="1" applyFill="1" applyBorder="1" applyAlignment="1">
      <alignment horizontal="center"/>
    </xf>
    <xf numFmtId="0" fontId="25" fillId="2" borderId="43" xfId="0" applyNumberFormat="1" applyFont="1" applyFill="1" applyBorder="1"/>
    <xf numFmtId="164" fontId="25" fillId="2" borderId="43" xfId="1" applyFont="1" applyFill="1" applyBorder="1"/>
    <xf numFmtId="0" fontId="16" fillId="2" borderId="45" xfId="0" applyFont="1" applyFill="1" applyBorder="1"/>
    <xf numFmtId="0" fontId="16" fillId="2" borderId="44" xfId="0" applyFont="1" applyFill="1" applyBorder="1"/>
    <xf numFmtId="164" fontId="16" fillId="2" borderId="29" xfId="1" applyFont="1" applyFill="1" applyBorder="1" applyAlignment="1">
      <alignment horizontal="center"/>
    </xf>
    <xf numFmtId="164" fontId="16" fillId="2" borderId="30" xfId="1" applyFont="1" applyFill="1" applyBorder="1" applyAlignment="1">
      <alignment horizontal="center"/>
    </xf>
    <xf numFmtId="164" fontId="16" fillId="2" borderId="31" xfId="1" applyFont="1" applyFill="1" applyBorder="1" applyAlignment="1">
      <alignment horizontal="left"/>
    </xf>
    <xf numFmtId="4" fontId="8" fillId="2" borderId="43" xfId="1" applyNumberFormat="1" applyFont="1" applyFill="1" applyBorder="1" applyAlignment="1">
      <alignment horizontal="center"/>
    </xf>
    <xf numFmtId="4" fontId="16" fillId="2" borderId="44" xfId="1" applyNumberFormat="1" applyFont="1" applyFill="1" applyBorder="1" applyAlignment="1">
      <alignment horizontal="center"/>
    </xf>
    <xf numFmtId="4" fontId="16" fillId="2" borderId="0" xfId="1" applyNumberFormat="1" applyFont="1" applyFill="1"/>
    <xf numFmtId="4" fontId="22" fillId="2" borderId="0" xfId="1" applyNumberFormat="1" applyFont="1" applyFill="1"/>
    <xf numFmtId="4" fontId="8" fillId="2" borderId="32" xfId="1" applyNumberFormat="1" applyFont="1" applyFill="1" applyBorder="1" applyAlignment="1">
      <alignment horizontal="center"/>
    </xf>
    <xf numFmtId="4" fontId="16" fillId="2" borderId="42" xfId="1" applyNumberFormat="1" applyFont="1" applyFill="1" applyBorder="1" applyAlignment="1">
      <alignment horizontal="center"/>
    </xf>
    <xf numFmtId="49" fontId="23" fillId="2" borderId="29" xfId="0" applyNumberFormat="1" applyFont="1" applyFill="1" applyBorder="1" applyAlignment="1">
      <alignment horizontal="center"/>
    </xf>
    <xf numFmtId="49" fontId="23" fillId="2" borderId="30" xfId="0" applyNumberFormat="1" applyFont="1" applyFill="1" applyBorder="1" applyAlignment="1">
      <alignment horizontal="center"/>
    </xf>
    <xf numFmtId="49" fontId="23" fillId="2" borderId="31" xfId="0" applyNumberFormat="1" applyFont="1" applyFill="1" applyBorder="1" applyAlignment="1">
      <alignment horizontal="left"/>
    </xf>
    <xf numFmtId="0" fontId="23" fillId="2" borderId="43" xfId="1" applyNumberFormat="1" applyFont="1" applyFill="1" applyBorder="1" applyAlignment="1">
      <alignment horizontal="center"/>
    </xf>
    <xf numFmtId="0" fontId="24" fillId="2" borderId="44" xfId="1" applyNumberFormat="1" applyFont="1" applyFill="1" applyBorder="1" applyAlignment="1">
      <alignment horizontal="center"/>
    </xf>
    <xf numFmtId="0" fontId="24" fillId="2" borderId="43" xfId="1" applyNumberFormat="1" applyFont="1" applyFill="1" applyBorder="1" applyAlignment="1">
      <alignment horizontal="center"/>
    </xf>
    <xf numFmtId="164" fontId="24" fillId="2" borderId="43" xfId="1" applyFont="1" applyFill="1" applyBorder="1" applyAlignment="1">
      <alignment horizontal="center"/>
    </xf>
    <xf numFmtId="164" fontId="24" fillId="2" borderId="44" xfId="1" applyFont="1" applyFill="1" applyBorder="1" applyAlignment="1">
      <alignment horizontal="center"/>
    </xf>
    <xf numFmtId="164" fontId="24" fillId="2" borderId="42" xfId="1" applyFont="1" applyFill="1" applyBorder="1" applyAlignment="1">
      <alignment horizontal="center"/>
    </xf>
    <xf numFmtId="0" fontId="8" fillId="2" borderId="17" xfId="0" applyNumberFormat="1" applyFont="1" applyFill="1" applyBorder="1"/>
    <xf numFmtId="49" fontId="8" fillId="2" borderId="29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0" fontId="16" fillId="2" borderId="43" xfId="0" applyNumberFormat="1" applyFont="1" applyFill="1" applyBorder="1"/>
    <xf numFmtId="4" fontId="8" fillId="2" borderId="27" xfId="0" applyNumberFormat="1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horizontal="left"/>
    </xf>
    <xf numFmtId="0" fontId="8" fillId="2" borderId="43" xfId="1" applyNumberFormat="1" applyFont="1" applyFill="1" applyBorder="1" applyAlignment="1">
      <alignment horizontal="center"/>
    </xf>
    <xf numFmtId="4" fontId="16" fillId="2" borderId="43" xfId="1" applyNumberFormat="1" applyFont="1" applyFill="1" applyBorder="1" applyAlignment="1">
      <alignment horizontal="center"/>
    </xf>
    <xf numFmtId="0" fontId="8" fillId="2" borderId="43" xfId="0" applyNumberFormat="1" applyFont="1" applyFill="1" applyBorder="1"/>
    <xf numFmtId="4" fontId="16" fillId="2" borderId="43" xfId="0" applyNumberFormat="1" applyFont="1" applyFill="1" applyBorder="1" applyAlignment="1">
      <alignment horizontal="center"/>
    </xf>
    <xf numFmtId="4" fontId="16" fillId="2" borderId="44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left"/>
    </xf>
    <xf numFmtId="164" fontId="16" fillId="2" borderId="43" xfId="1" applyFont="1" applyFill="1" applyBorder="1"/>
    <xf numFmtId="4" fontId="24" fillId="2" borderId="43" xfId="1" applyNumberFormat="1" applyFont="1" applyFill="1" applyBorder="1" applyAlignment="1">
      <alignment horizontal="center"/>
    </xf>
    <xf numFmtId="49" fontId="26" fillId="2" borderId="31" xfId="0" applyNumberFormat="1" applyFont="1" applyFill="1" applyBorder="1" applyAlignment="1">
      <alignment horizontal="left"/>
    </xf>
    <xf numFmtId="49" fontId="1" fillId="2" borderId="43" xfId="0" applyNumberFormat="1" applyFont="1" applyFill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164" fontId="16" fillId="2" borderId="47" xfId="1" applyFont="1" applyFill="1" applyBorder="1" applyAlignment="1">
      <alignment horizontal="center"/>
    </xf>
    <xf numFmtId="164" fontId="16" fillId="2" borderId="48" xfId="1" applyFont="1" applyFill="1" applyBorder="1" applyAlignment="1">
      <alignment horizontal="center"/>
    </xf>
    <xf numFmtId="164" fontId="16" fillId="2" borderId="49" xfId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13" fillId="2" borderId="4" xfId="1" applyNumberFormat="1" applyFont="1" applyFill="1" applyBorder="1" applyAlignment="1">
      <alignment horizontal="center"/>
    </xf>
    <xf numFmtId="0" fontId="13" fillId="2" borderId="16" xfId="1" applyNumberFormat="1" applyFont="1" applyFill="1" applyBorder="1" applyAlignment="1">
      <alignment horizontal="center"/>
    </xf>
    <xf numFmtId="164" fontId="13" fillId="2" borderId="4" xfId="1" applyFont="1" applyFill="1" applyBorder="1" applyAlignment="1">
      <alignment horizontal="center"/>
    </xf>
    <xf numFmtId="164" fontId="13" fillId="2" borderId="16" xfId="1" applyFont="1" applyFill="1" applyBorder="1" applyAlignment="1">
      <alignment horizontal="center"/>
    </xf>
    <xf numFmtId="164" fontId="13" fillId="2" borderId="73" xfId="1" applyFont="1" applyFill="1" applyBorder="1" applyAlignment="1">
      <alignment horizontal="center"/>
    </xf>
    <xf numFmtId="0" fontId="13" fillId="2" borderId="27" xfId="0" applyNumberFormat="1" applyFont="1" applyFill="1" applyBorder="1"/>
    <xf numFmtId="1" fontId="13" fillId="2" borderId="42" xfId="1" applyNumberFormat="1" applyFont="1" applyFill="1" applyBorder="1" applyAlignment="1">
      <alignment horizontal="center"/>
    </xf>
    <xf numFmtId="0" fontId="13" fillId="2" borderId="43" xfId="0" applyNumberFormat="1" applyFont="1" applyFill="1" applyBorder="1"/>
    <xf numFmtId="2" fontId="13" fillId="2" borderId="42" xfId="1" applyNumberFormat="1" applyFont="1" applyFill="1" applyBorder="1" applyAlignment="1">
      <alignment horizontal="center"/>
    </xf>
    <xf numFmtId="2" fontId="13" fillId="2" borderId="44" xfId="1" applyNumberFormat="1" applyFont="1" applyFill="1" applyBorder="1" applyAlignment="1">
      <alignment horizontal="center"/>
    </xf>
    <xf numFmtId="2" fontId="13" fillId="2" borderId="46" xfId="1" applyNumberFormat="1" applyFont="1" applyFill="1" applyBorder="1" applyAlignment="1">
      <alignment horizontal="center"/>
    </xf>
    <xf numFmtId="2" fontId="13" fillId="2" borderId="43" xfId="1" applyNumberFormat="1" applyFont="1" applyFill="1" applyBorder="1" applyAlignment="1">
      <alignment horizontal="center"/>
    </xf>
    <xf numFmtId="164" fontId="16" fillId="2" borderId="4" xfId="1" applyFont="1" applyFill="1" applyBorder="1" applyAlignment="1">
      <alignment horizontal="center"/>
    </xf>
    <xf numFmtId="0" fontId="16" fillId="2" borderId="24" xfId="0" applyNumberFormat="1" applyFont="1" applyFill="1" applyBorder="1" applyAlignment="1">
      <alignment horizontal="center"/>
    </xf>
    <xf numFmtId="0" fontId="22" fillId="2" borderId="16" xfId="0" applyNumberFormat="1" applyFont="1" applyFill="1" applyBorder="1"/>
    <xf numFmtId="4" fontId="16" fillId="2" borderId="28" xfId="0" applyNumberFormat="1" applyFont="1" applyFill="1" applyBorder="1" applyAlignment="1">
      <alignment horizontal="center"/>
    </xf>
    <xf numFmtId="4" fontId="16" fillId="2" borderId="24" xfId="0" applyNumberFormat="1" applyFont="1" applyFill="1" applyBorder="1" applyAlignment="1">
      <alignment horizontal="center"/>
    </xf>
    <xf numFmtId="4" fontId="8" fillId="2" borderId="46" xfId="1" applyNumberFormat="1" applyFont="1" applyFill="1" applyBorder="1" applyAlignment="1">
      <alignment horizontal="center"/>
    </xf>
    <xf numFmtId="0" fontId="22" fillId="2" borderId="0" xfId="0" applyNumberFormat="1" applyFont="1" applyFill="1" applyBorder="1"/>
    <xf numFmtId="164" fontId="22" fillId="2" borderId="13" xfId="1" applyFont="1" applyFill="1" applyBorder="1"/>
    <xf numFmtId="4" fontId="8" fillId="2" borderId="28" xfId="0" applyNumberFormat="1" applyFont="1" applyFill="1" applyBorder="1" applyAlignment="1">
      <alignment horizontal="center"/>
    </xf>
    <xf numFmtId="0" fontId="16" fillId="2" borderId="66" xfId="1" applyNumberFormat="1" applyFont="1" applyFill="1" applyBorder="1" applyAlignment="1">
      <alignment horizontal="center"/>
    </xf>
    <xf numFmtId="49" fontId="8" fillId="2" borderId="19" xfId="1" applyNumberFormat="1" applyFont="1" applyFill="1" applyBorder="1" applyAlignment="1">
      <alignment horizontal="center"/>
    </xf>
    <xf numFmtId="0" fontId="22" fillId="2" borderId="13" xfId="0" applyNumberFormat="1" applyFont="1" applyFill="1" applyBorder="1"/>
    <xf numFmtId="49" fontId="27" fillId="2" borderId="59" xfId="0" applyNumberFormat="1" applyFont="1" applyFill="1" applyBorder="1" applyAlignment="1">
      <alignment horizontal="center"/>
    </xf>
    <xf numFmtId="49" fontId="27" fillId="2" borderId="10" xfId="0" applyNumberFormat="1" applyFont="1" applyFill="1" applyBorder="1" applyAlignment="1">
      <alignment horizontal="center"/>
    </xf>
    <xf numFmtId="49" fontId="27" fillId="2" borderId="11" xfId="0" applyNumberFormat="1" applyFont="1" applyFill="1" applyBorder="1" applyAlignment="1">
      <alignment horizontal="left"/>
    </xf>
    <xf numFmtId="49" fontId="27" fillId="2" borderId="12" xfId="1" applyNumberFormat="1" applyFont="1" applyFill="1" applyBorder="1" applyAlignment="1">
      <alignment horizontal="center"/>
    </xf>
    <xf numFmtId="0" fontId="27" fillId="2" borderId="0" xfId="1" applyNumberFormat="1" applyFont="1" applyFill="1" applyBorder="1" applyAlignment="1">
      <alignment horizontal="center"/>
    </xf>
    <xf numFmtId="164" fontId="27" fillId="2" borderId="12" xfId="1" applyFont="1" applyFill="1" applyBorder="1" applyAlignment="1">
      <alignment horizontal="center"/>
    </xf>
    <xf numFmtId="0" fontId="27" fillId="2" borderId="0" xfId="0" applyFont="1" applyFill="1"/>
    <xf numFmtId="0" fontId="28" fillId="2" borderId="0" xfId="0" applyFont="1" applyFill="1"/>
    <xf numFmtId="164" fontId="27" fillId="2" borderId="0" xfId="1" applyFont="1" applyFill="1" applyBorder="1" applyAlignment="1">
      <alignment horizontal="center"/>
    </xf>
    <xf numFmtId="164" fontId="27" fillId="2" borderId="20" xfId="1" applyFont="1" applyFill="1" applyBorder="1" applyAlignment="1">
      <alignment horizontal="center"/>
    </xf>
    <xf numFmtId="0" fontId="27" fillId="2" borderId="17" xfId="0" applyFont="1" applyFill="1" applyBorder="1"/>
    <xf numFmtId="0" fontId="27" fillId="2" borderId="12" xfId="0" applyFont="1" applyFill="1" applyBorder="1"/>
    <xf numFmtId="49" fontId="13" fillId="2" borderId="74" xfId="0" applyNumberFormat="1" applyFont="1" applyFill="1" applyBorder="1" applyAlignment="1"/>
    <xf numFmtId="0" fontId="13" fillId="2" borderId="24" xfId="0" applyNumberFormat="1" applyFont="1" applyFill="1" applyBorder="1"/>
    <xf numFmtId="49" fontId="13" fillId="2" borderId="43" xfId="1" applyNumberFormat="1" applyFont="1" applyFill="1" applyBorder="1" applyAlignment="1">
      <alignment horizontal="center"/>
    </xf>
    <xf numFmtId="0" fontId="29" fillId="2" borderId="44" xfId="1" applyNumberFormat="1" applyFont="1" applyFill="1" applyBorder="1" applyAlignment="1">
      <alignment horizontal="center"/>
    </xf>
    <xf numFmtId="49" fontId="25" fillId="2" borderId="27" xfId="0" applyNumberFormat="1" applyFont="1" applyFill="1" applyBorder="1" applyAlignment="1">
      <alignment horizontal="center"/>
    </xf>
    <xf numFmtId="3" fontId="25" fillId="2" borderId="27" xfId="0" applyNumberFormat="1" applyFont="1" applyFill="1" applyBorder="1" applyAlignment="1">
      <alignment horizontal="center"/>
    </xf>
    <xf numFmtId="164" fontId="29" fillId="2" borderId="32" xfId="1" applyFont="1" applyFill="1" applyBorder="1" applyAlignment="1">
      <alignment horizontal="center"/>
    </xf>
    <xf numFmtId="3" fontId="29" fillId="2" borderId="42" xfId="1" applyNumberFormat="1" applyFont="1" applyFill="1" applyBorder="1" applyAlignment="1">
      <alignment horizontal="center"/>
    </xf>
    <xf numFmtId="164" fontId="29" fillId="2" borderId="39" xfId="1" applyFont="1" applyFill="1" applyBorder="1" applyAlignment="1">
      <alignment horizontal="left"/>
    </xf>
    <xf numFmtId="164" fontId="29" fillId="2" borderId="66" xfId="1" applyFont="1" applyFill="1" applyBorder="1" applyAlignment="1">
      <alignment horizontal="center"/>
    </xf>
    <xf numFmtId="4" fontId="25" fillId="2" borderId="19" xfId="1" applyNumberFormat="1" applyFont="1" applyFill="1" applyBorder="1" applyAlignment="1">
      <alignment horizontal="center"/>
    </xf>
    <xf numFmtId="164" fontId="29" fillId="2" borderId="13" xfId="1" applyFont="1" applyFill="1" applyBorder="1" applyAlignment="1">
      <alignment horizontal="center"/>
    </xf>
    <xf numFmtId="4" fontId="29" fillId="2" borderId="65" xfId="1" applyNumberFormat="1" applyFont="1" applyFill="1" applyBorder="1" applyAlignment="1">
      <alignment horizontal="center"/>
    </xf>
    <xf numFmtId="0" fontId="8" fillId="2" borderId="19" xfId="0" applyNumberFormat="1" applyFont="1" applyFill="1" applyBorder="1"/>
    <xf numFmtId="164" fontId="13" fillId="2" borderId="59" xfId="1" applyFont="1" applyFill="1" applyBorder="1" applyAlignment="1">
      <alignment horizontal="center"/>
    </xf>
    <xf numFmtId="164" fontId="13" fillId="2" borderId="10" xfId="1" applyFont="1" applyFill="1" applyBorder="1" applyAlignment="1">
      <alignment horizontal="center"/>
    </xf>
    <xf numFmtId="164" fontId="29" fillId="2" borderId="11" xfId="1" applyFont="1" applyFill="1" applyBorder="1" applyAlignment="1">
      <alignment horizontal="left"/>
    </xf>
    <xf numFmtId="164" fontId="13" fillId="2" borderId="12" xfId="1" applyFont="1" applyFill="1" applyBorder="1" applyAlignment="1">
      <alignment horizontal="center"/>
    </xf>
    <xf numFmtId="164" fontId="29" fillId="2" borderId="0" xfId="1" applyFont="1" applyFill="1" applyBorder="1" applyAlignment="1">
      <alignment horizontal="center"/>
    </xf>
    <xf numFmtId="164" fontId="13" fillId="2" borderId="0" xfId="1" applyFont="1" applyFill="1" applyBorder="1"/>
    <xf numFmtId="164" fontId="25" fillId="2" borderId="12" xfId="1" applyFont="1" applyFill="1" applyBorder="1" applyAlignment="1">
      <alignment horizontal="center"/>
    </xf>
    <xf numFmtId="4" fontId="25" fillId="2" borderId="12" xfId="1" applyNumberFormat="1" applyFont="1" applyFill="1" applyBorder="1" applyAlignment="1">
      <alignment horizontal="center"/>
    </xf>
    <xf numFmtId="164" fontId="18" fillId="2" borderId="0" xfId="1" applyFont="1" applyFill="1" applyBorder="1"/>
    <xf numFmtId="4" fontId="13" fillId="2" borderId="12" xfId="1" applyNumberFormat="1" applyFont="1" applyFill="1" applyBorder="1" applyAlignment="1">
      <alignment horizontal="center"/>
    </xf>
    <xf numFmtId="164" fontId="29" fillId="2" borderId="20" xfId="1" applyFont="1" applyFill="1" applyBorder="1" applyAlignment="1">
      <alignment horizontal="center"/>
    </xf>
    <xf numFmtId="49" fontId="29" fillId="2" borderId="17" xfId="0" applyNumberFormat="1" applyFont="1" applyFill="1" applyBorder="1" applyAlignment="1">
      <alignment horizontal="left"/>
    </xf>
    <xf numFmtId="0" fontId="25" fillId="2" borderId="24" xfId="0" applyNumberFormat="1" applyFont="1" applyFill="1" applyBorder="1" applyAlignment="1">
      <alignment horizontal="center"/>
    </xf>
    <xf numFmtId="4" fontId="25" fillId="2" borderId="24" xfId="0" applyNumberFormat="1" applyFont="1" applyFill="1" applyBorder="1" applyAlignment="1">
      <alignment horizontal="center"/>
    </xf>
    <xf numFmtId="49" fontId="29" fillId="2" borderId="43" xfId="0" applyNumberFormat="1" applyFont="1" applyFill="1" applyBorder="1" applyAlignment="1">
      <alignment horizontal="left"/>
    </xf>
    <xf numFmtId="0" fontId="29" fillId="2" borderId="15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4" fontId="27" fillId="2" borderId="12" xfId="1" applyNumberFormat="1" applyFont="1" applyFill="1" applyBorder="1" applyAlignment="1">
      <alignment horizontal="center"/>
    </xf>
    <xf numFmtId="0" fontId="27" fillId="2" borderId="57" xfId="0" applyFont="1" applyFill="1" applyBorder="1"/>
    <xf numFmtId="49" fontId="27" fillId="2" borderId="21" xfId="0" applyNumberFormat="1" applyFont="1" applyFill="1" applyBorder="1" applyAlignment="1">
      <alignment horizontal="center"/>
    </xf>
    <xf numFmtId="49" fontId="27" fillId="2" borderId="22" xfId="0" applyNumberFormat="1" applyFont="1" applyFill="1" applyBorder="1" applyAlignment="1">
      <alignment horizontal="center"/>
    </xf>
    <xf numFmtId="49" fontId="27" fillId="2" borderId="23" xfId="0" applyNumberFormat="1" applyFont="1" applyFill="1" applyBorder="1" applyAlignment="1">
      <alignment horizontal="left"/>
    </xf>
    <xf numFmtId="0" fontId="27" fillId="2" borderId="24" xfId="0" applyFont="1" applyFill="1" applyBorder="1" applyAlignment="1">
      <alignment horizontal="center"/>
    </xf>
    <xf numFmtId="0" fontId="30" fillId="2" borderId="26" xfId="0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/>
    </xf>
    <xf numFmtId="164" fontId="30" fillId="2" borderId="24" xfId="0" applyNumberFormat="1" applyFont="1" applyFill="1" applyBorder="1" applyAlignment="1">
      <alignment horizontal="center"/>
    </xf>
    <xf numFmtId="0" fontId="30" fillId="2" borderId="0" xfId="0" applyFont="1" applyFill="1"/>
    <xf numFmtId="0" fontId="31" fillId="2" borderId="0" xfId="0" applyFont="1" applyFill="1"/>
    <xf numFmtId="4" fontId="30" fillId="2" borderId="24" xfId="0" applyNumberFormat="1" applyFont="1" applyFill="1" applyBorder="1" applyAlignment="1">
      <alignment horizontal="center"/>
    </xf>
    <xf numFmtId="164" fontId="30" fillId="2" borderId="24" xfId="1" applyFont="1" applyFill="1" applyBorder="1" applyAlignment="1">
      <alignment horizontal="center"/>
    </xf>
    <xf numFmtId="164" fontId="30" fillId="2" borderId="26" xfId="1" applyFont="1" applyFill="1" applyBorder="1" applyAlignment="1">
      <alignment horizontal="center"/>
    </xf>
    <xf numFmtId="164" fontId="30" fillId="2" borderId="25" xfId="1" applyFont="1" applyFill="1" applyBorder="1" applyAlignment="1">
      <alignment horizontal="center"/>
    </xf>
    <xf numFmtId="0" fontId="30" fillId="2" borderId="17" xfId="0" applyFont="1" applyFill="1" applyBorder="1"/>
    <xf numFmtId="0" fontId="30" fillId="2" borderId="12" xfId="0" applyNumberFormat="1" applyFont="1" applyFill="1" applyBorder="1"/>
    <xf numFmtId="49" fontId="27" fillId="2" borderId="29" xfId="0" applyNumberFormat="1" applyFont="1" applyFill="1" applyBorder="1" applyAlignment="1">
      <alignment horizontal="center"/>
    </xf>
    <xf numFmtId="49" fontId="27" fillId="2" borderId="30" xfId="0" applyNumberFormat="1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49" fontId="27" fillId="2" borderId="17" xfId="0" applyNumberFormat="1" applyFont="1" applyFill="1" applyBorder="1"/>
    <xf numFmtId="0" fontId="27" fillId="2" borderId="12" xfId="0" applyNumberFormat="1" applyFont="1" applyFill="1" applyBorder="1"/>
    <xf numFmtId="49" fontId="27" fillId="2" borderId="37" xfId="0" applyNumberFormat="1" applyFont="1" applyFill="1" applyBorder="1" applyAlignment="1">
      <alignment horizontal="center"/>
    </xf>
    <xf numFmtId="49" fontId="27" fillId="2" borderId="38" xfId="0" applyNumberFormat="1" applyFont="1" applyFill="1" applyBorder="1" applyAlignment="1">
      <alignment horizontal="center"/>
    </xf>
    <xf numFmtId="164" fontId="8" fillId="2" borderId="0" xfId="1" applyFont="1" applyFill="1"/>
    <xf numFmtId="164" fontId="8" fillId="2" borderId="35" xfId="1" applyFont="1" applyFill="1" applyBorder="1" applyAlignment="1">
      <alignment horizontal="center"/>
    </xf>
    <xf numFmtId="164" fontId="20" fillId="2" borderId="0" xfId="1" applyFont="1" applyFill="1"/>
    <xf numFmtId="0" fontId="27" fillId="2" borderId="17" xfId="0" applyNumberFormat="1" applyFont="1" applyFill="1" applyBorder="1"/>
    <xf numFmtId="49" fontId="8" fillId="2" borderId="11" xfId="0" applyNumberFormat="1" applyFont="1" applyFill="1" applyBorder="1" applyAlignment="1">
      <alignment horizontal="center"/>
    </xf>
    <xf numFmtId="0" fontId="8" fillId="2" borderId="32" xfId="1" applyNumberFormat="1" applyFont="1" applyFill="1" applyBorder="1" applyAlignment="1">
      <alignment horizontal="center"/>
    </xf>
    <xf numFmtId="164" fontId="8" fillId="2" borderId="33" xfId="1" applyFont="1" applyFill="1" applyBorder="1" applyAlignment="1">
      <alignment horizontal="center"/>
    </xf>
    <xf numFmtId="3" fontId="8" fillId="2" borderId="31" xfId="0" applyNumberFormat="1" applyFont="1" applyFill="1" applyBorder="1" applyAlignment="1">
      <alignment horizontal="center"/>
    </xf>
    <xf numFmtId="3" fontId="8" fillId="2" borderId="43" xfId="0" applyNumberFormat="1" applyFont="1" applyFill="1" applyBorder="1" applyAlignment="1">
      <alignment horizontal="center"/>
    </xf>
    <xf numFmtId="3" fontId="25" fillId="2" borderId="42" xfId="1" applyNumberFormat="1" applyFont="1" applyFill="1" applyBorder="1" applyAlignment="1">
      <alignment horizontal="center"/>
    </xf>
    <xf numFmtId="164" fontId="8" fillId="2" borderId="43" xfId="1" applyFont="1" applyFill="1" applyBorder="1" applyAlignment="1">
      <alignment horizontal="center"/>
    </xf>
    <xf numFmtId="4" fontId="25" fillId="2" borderId="42" xfId="1" applyNumberFormat="1" applyFont="1" applyFill="1" applyBorder="1" applyAlignment="1">
      <alignment horizontal="center"/>
    </xf>
    <xf numFmtId="49" fontId="17" fillId="2" borderId="54" xfId="0" applyNumberFormat="1" applyFont="1" applyFill="1" applyBorder="1" applyAlignment="1">
      <alignment horizontal="center"/>
    </xf>
    <xf numFmtId="49" fontId="17" fillId="2" borderId="67" xfId="0" applyNumberFormat="1" applyFont="1" applyFill="1" applyBorder="1" applyAlignment="1">
      <alignment horizontal="center"/>
    </xf>
    <xf numFmtId="49" fontId="17" fillId="2" borderId="5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164" fontId="17" fillId="2" borderId="57" xfId="0" applyNumberFormat="1" applyFont="1" applyFill="1" applyBorder="1" applyAlignment="1">
      <alignment horizontal="center"/>
    </xf>
    <xf numFmtId="0" fontId="17" fillId="2" borderId="6" xfId="0" applyFont="1" applyFill="1" applyBorder="1"/>
    <xf numFmtId="0" fontId="32" fillId="2" borderId="6" xfId="0" applyNumberFormat="1" applyFont="1" applyFill="1" applyBorder="1"/>
    <xf numFmtId="0" fontId="17" fillId="2" borderId="5" xfId="0" applyNumberFormat="1" applyFont="1" applyFill="1" applyBorder="1"/>
    <xf numFmtId="0" fontId="17" fillId="2" borderId="57" xfId="0" applyNumberFormat="1" applyFont="1" applyFill="1" applyBorder="1"/>
    <xf numFmtId="49" fontId="17" fillId="2" borderId="34" xfId="0" applyNumberFormat="1" applyFont="1" applyFill="1" applyBorder="1" applyAlignment="1">
      <alignment horizontal="center"/>
    </xf>
    <xf numFmtId="49" fontId="17" fillId="2" borderId="62" xfId="0" applyNumberFormat="1" applyFont="1" applyFill="1" applyBorder="1" applyAlignment="1">
      <alignment horizontal="center"/>
    </xf>
    <xf numFmtId="49" fontId="17" fillId="2" borderId="63" xfId="0" applyNumberFormat="1" applyFont="1" applyFill="1" applyBorder="1" applyAlignment="1">
      <alignment horizontal="left"/>
    </xf>
    <xf numFmtId="3" fontId="17" fillId="2" borderId="34" xfId="1" applyNumberFormat="1" applyFont="1" applyFill="1" applyBorder="1" applyAlignment="1">
      <alignment horizontal="center"/>
    </xf>
    <xf numFmtId="1" fontId="17" fillId="2" borderId="32" xfId="1" applyNumberFormat="1" applyFont="1" applyFill="1" applyBorder="1" applyAlignment="1">
      <alignment horizontal="center"/>
    </xf>
    <xf numFmtId="1" fontId="17" fillId="2" borderId="34" xfId="1" applyNumberFormat="1" applyFont="1" applyFill="1" applyBorder="1" applyAlignment="1">
      <alignment horizontal="center"/>
    </xf>
    <xf numFmtId="1" fontId="17" fillId="2" borderId="27" xfId="1" applyNumberFormat="1" applyFont="1" applyFill="1" applyBorder="1" applyAlignment="1">
      <alignment horizontal="center"/>
    </xf>
    <xf numFmtId="0" fontId="17" fillId="2" borderId="17" xfId="0" applyNumberFormat="1" applyFont="1" applyFill="1" applyBorder="1"/>
    <xf numFmtId="0" fontId="17" fillId="2" borderId="12" xfId="0" applyNumberFormat="1" applyFont="1" applyFill="1" applyBorder="1"/>
    <xf numFmtId="0" fontId="17" fillId="2" borderId="0" xfId="0" applyFont="1" applyFill="1" applyBorder="1"/>
    <xf numFmtId="49" fontId="17" fillId="2" borderId="37" xfId="0" applyNumberFormat="1" applyFont="1" applyFill="1" applyBorder="1" applyAlignment="1">
      <alignment horizontal="center"/>
    </xf>
    <xf numFmtId="49" fontId="17" fillId="2" borderId="38" xfId="0" applyNumberFormat="1" applyFont="1" applyFill="1" applyBorder="1" applyAlignment="1">
      <alignment horizontal="center"/>
    </xf>
    <xf numFmtId="49" fontId="17" fillId="2" borderId="39" xfId="0" applyNumberFormat="1" applyFont="1" applyFill="1" applyBorder="1" applyAlignment="1">
      <alignment horizontal="left"/>
    </xf>
    <xf numFmtId="4" fontId="17" fillId="2" borderId="34" xfId="1" applyNumberFormat="1" applyFont="1" applyFill="1" applyBorder="1" applyAlignment="1">
      <alignment horizontal="center"/>
    </xf>
    <xf numFmtId="164" fontId="17" fillId="2" borderId="32" xfId="1" applyFont="1" applyFill="1" applyBorder="1" applyAlignment="1">
      <alignment horizontal="center"/>
    </xf>
    <xf numFmtId="164" fontId="17" fillId="2" borderId="34" xfId="1" applyFont="1" applyFill="1" applyBorder="1" applyAlignment="1">
      <alignment horizontal="center"/>
    </xf>
    <xf numFmtId="164" fontId="17" fillId="2" borderId="27" xfId="1" applyFont="1" applyFill="1" applyBorder="1" applyAlignment="1">
      <alignment horizontal="center"/>
    </xf>
    <xf numFmtId="0" fontId="17" fillId="2" borderId="15" xfId="0" applyNumberFormat="1" applyFont="1" applyFill="1" applyBorder="1"/>
    <xf numFmtId="0" fontId="17" fillId="2" borderId="19" xfId="0" applyNumberFormat="1" applyFont="1" applyFill="1" applyBorder="1"/>
    <xf numFmtId="0" fontId="17" fillId="2" borderId="13" xfId="0" applyFont="1" applyFill="1" applyBorder="1"/>
    <xf numFmtId="49" fontId="23" fillId="2" borderId="41" xfId="0" applyNumberFormat="1" applyFont="1" applyFill="1" applyBorder="1" applyAlignment="1">
      <alignment horizontal="center"/>
    </xf>
    <xf numFmtId="49" fontId="23" fillId="2" borderId="75" xfId="0" applyNumberFormat="1" applyFont="1" applyFill="1" applyBorder="1" applyAlignment="1">
      <alignment horizontal="center"/>
    </xf>
    <xf numFmtId="49" fontId="23" fillId="2" borderId="76" xfId="0" applyNumberFormat="1" applyFont="1" applyFill="1" applyBorder="1" applyAlignment="1">
      <alignment horizontal="left"/>
    </xf>
    <xf numFmtId="0" fontId="23" fillId="2" borderId="19" xfId="1" applyNumberFormat="1" applyFont="1" applyFill="1" applyBorder="1" applyAlignment="1">
      <alignment horizontal="center"/>
    </xf>
    <xf numFmtId="1" fontId="23" fillId="2" borderId="13" xfId="1" applyNumberFormat="1" applyFont="1" applyFill="1" applyBorder="1" applyAlignment="1">
      <alignment horizontal="center"/>
    </xf>
    <xf numFmtId="1" fontId="23" fillId="2" borderId="19" xfId="1" applyNumberFormat="1" applyFont="1" applyFill="1" applyBorder="1" applyAlignment="1">
      <alignment horizontal="center"/>
    </xf>
    <xf numFmtId="164" fontId="23" fillId="2" borderId="19" xfId="1" applyFont="1" applyFill="1" applyBorder="1" applyAlignment="1">
      <alignment horizontal="center"/>
    </xf>
    <xf numFmtId="164" fontId="23" fillId="2" borderId="13" xfId="1" applyFont="1" applyFill="1" applyBorder="1" applyAlignment="1">
      <alignment horizontal="center"/>
    </xf>
    <xf numFmtId="164" fontId="23" fillId="2" borderId="40" xfId="1" applyFont="1" applyFill="1" applyBorder="1" applyAlignment="1">
      <alignment horizontal="center"/>
    </xf>
    <xf numFmtId="49" fontId="17" fillId="2" borderId="77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  <xf numFmtId="49" fontId="17" fillId="2" borderId="3" xfId="0" applyNumberFormat="1" applyFont="1" applyFill="1" applyBorder="1" applyAlignment="1">
      <alignment horizontal="left"/>
    </xf>
    <xf numFmtId="0" fontId="17" fillId="2" borderId="4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4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0" fontId="17" fillId="2" borderId="16" xfId="0" applyFont="1" applyFill="1" applyBorder="1"/>
    <xf numFmtId="0" fontId="32" fillId="2" borderId="16" xfId="0" applyNumberFormat="1" applyFont="1" applyFill="1" applyBorder="1"/>
    <xf numFmtId="164" fontId="17" fillId="2" borderId="4" xfId="1" applyFont="1" applyFill="1" applyBorder="1" applyAlignment="1">
      <alignment horizontal="center"/>
    </xf>
    <xf numFmtId="164" fontId="17" fillId="2" borderId="16" xfId="1" applyFont="1" applyFill="1" applyBorder="1" applyAlignment="1">
      <alignment horizontal="center"/>
    </xf>
    <xf numFmtId="164" fontId="17" fillId="2" borderId="73" xfId="1" applyFont="1" applyFill="1" applyBorder="1" applyAlignment="1">
      <alignment horizontal="center"/>
    </xf>
    <xf numFmtId="0" fontId="17" fillId="2" borderId="1" xfId="0" applyNumberFormat="1" applyFont="1" applyFill="1" applyBorder="1"/>
    <xf numFmtId="0" fontId="17" fillId="2" borderId="4" xfId="0" applyNumberFormat="1" applyFont="1" applyFill="1" applyBorder="1"/>
    <xf numFmtId="49" fontId="33" fillId="2" borderId="54" xfId="0" applyNumberFormat="1" applyFont="1" applyFill="1" applyBorder="1" applyAlignment="1">
      <alignment horizontal="center"/>
    </xf>
    <xf numFmtId="49" fontId="33" fillId="2" borderId="55" xfId="0" applyNumberFormat="1" applyFont="1" applyFill="1" applyBorder="1" applyAlignment="1">
      <alignment horizontal="center"/>
    </xf>
    <xf numFmtId="49" fontId="33" fillId="2" borderId="67" xfId="0" applyNumberFormat="1" applyFont="1" applyFill="1" applyBorder="1" applyAlignment="1">
      <alignment horizontal="left"/>
    </xf>
    <xf numFmtId="49" fontId="33" fillId="2" borderId="57" xfId="1" applyNumberFormat="1" applyFont="1" applyFill="1" applyBorder="1" applyAlignment="1">
      <alignment horizontal="center"/>
    </xf>
    <xf numFmtId="0" fontId="33" fillId="2" borderId="6" xfId="1" applyNumberFormat="1" applyFont="1" applyFill="1" applyBorder="1" applyAlignment="1">
      <alignment horizontal="center"/>
    </xf>
    <xf numFmtId="164" fontId="33" fillId="2" borderId="57" xfId="1" applyFont="1" applyFill="1" applyBorder="1" applyAlignment="1">
      <alignment horizontal="center"/>
    </xf>
    <xf numFmtId="0" fontId="33" fillId="2" borderId="6" xfId="0" applyFont="1" applyFill="1" applyBorder="1"/>
    <xf numFmtId="165" fontId="33" fillId="2" borderId="57" xfId="1" applyNumberFormat="1" applyFont="1" applyFill="1" applyBorder="1" applyAlignment="1"/>
    <xf numFmtId="0" fontId="34" fillId="2" borderId="6" xfId="0" applyNumberFormat="1" applyFont="1" applyFill="1" applyBorder="1"/>
    <xf numFmtId="164" fontId="33" fillId="2" borderId="6" xfId="1" applyFont="1" applyFill="1" applyBorder="1" applyAlignment="1">
      <alignment horizontal="center"/>
    </xf>
    <xf numFmtId="164" fontId="33" fillId="2" borderId="58" xfId="1" applyFont="1" applyFill="1" applyBorder="1" applyAlignment="1">
      <alignment horizontal="center"/>
    </xf>
    <xf numFmtId="0" fontId="33" fillId="2" borderId="5" xfId="0" applyNumberFormat="1" applyFont="1" applyFill="1" applyBorder="1"/>
    <xf numFmtId="0" fontId="33" fillId="2" borderId="57" xfId="0" applyNumberFormat="1" applyFont="1" applyFill="1" applyBorder="1"/>
    <xf numFmtId="0" fontId="8" fillId="2" borderId="6" xfId="0" applyFont="1" applyFill="1" applyBorder="1"/>
    <xf numFmtId="164" fontId="17" fillId="2" borderId="41" xfId="1" applyFont="1" applyFill="1" applyBorder="1" applyAlignment="1">
      <alignment horizontal="center"/>
    </xf>
    <xf numFmtId="164" fontId="17" fillId="2" borderId="75" xfId="1" applyFont="1" applyFill="1" applyBorder="1" applyAlignment="1">
      <alignment horizontal="center"/>
    </xf>
    <xf numFmtId="164" fontId="17" fillId="2" borderId="76" xfId="1" applyFont="1" applyFill="1" applyBorder="1" applyAlignment="1">
      <alignment horizontal="left"/>
    </xf>
    <xf numFmtId="164" fontId="17" fillId="2" borderId="19" xfId="1" applyFont="1" applyFill="1" applyBorder="1" applyAlignment="1">
      <alignment horizontal="center"/>
    </xf>
    <xf numFmtId="164" fontId="17" fillId="2" borderId="13" xfId="1" applyFont="1" applyFill="1" applyBorder="1" applyAlignment="1">
      <alignment horizontal="center"/>
    </xf>
    <xf numFmtId="164" fontId="17" fillId="2" borderId="13" xfId="1" applyFont="1" applyFill="1" applyBorder="1"/>
    <xf numFmtId="164" fontId="32" fillId="2" borderId="13" xfId="1" applyFont="1" applyFill="1" applyBorder="1"/>
    <xf numFmtId="164" fontId="17" fillId="2" borderId="19" xfId="1" applyFont="1" applyFill="1" applyBorder="1" applyAlignment="1"/>
    <xf numFmtId="164" fontId="17" fillId="2" borderId="0" xfId="1" applyFont="1" applyFill="1" applyBorder="1" applyAlignment="1">
      <alignment horizontal="center"/>
    </xf>
    <xf numFmtId="164" fontId="17" fillId="2" borderId="40" xfId="1" applyFont="1" applyFill="1" applyBorder="1" applyAlignment="1">
      <alignment horizontal="center"/>
    </xf>
    <xf numFmtId="164" fontId="17" fillId="2" borderId="15" xfId="1" applyFont="1" applyFill="1" applyBorder="1"/>
    <xf numFmtId="164" fontId="17" fillId="2" borderId="19" xfId="1" applyFont="1" applyFill="1" applyBorder="1"/>
    <xf numFmtId="164" fontId="8" fillId="2" borderId="13" xfId="1" applyFont="1" applyFill="1" applyBorder="1"/>
    <xf numFmtId="49" fontId="23" fillId="2" borderId="11" xfId="0" applyNumberFormat="1" applyFont="1" applyFill="1" applyBorder="1" applyAlignment="1">
      <alignment horizontal="left"/>
    </xf>
    <xf numFmtId="0" fontId="23" fillId="2" borderId="12" xfId="1" applyNumberFormat="1" applyFont="1" applyFill="1" applyBorder="1" applyAlignment="1">
      <alignment horizontal="center"/>
    </xf>
    <xf numFmtId="0" fontId="25" fillId="2" borderId="0" xfId="0" applyFont="1" applyFill="1"/>
    <xf numFmtId="0" fontId="35" fillId="2" borderId="0" xfId="0" applyNumberFormat="1" applyFont="1" applyFill="1"/>
    <xf numFmtId="0" fontId="36" fillId="2" borderId="17" xfId="0" applyNumberFormat="1" applyFont="1" applyFill="1" applyBorder="1"/>
    <xf numFmtId="0" fontId="36" fillId="2" borderId="12" xfId="0" applyNumberFormat="1" applyFont="1" applyFill="1" applyBorder="1"/>
    <xf numFmtId="0" fontId="36" fillId="2" borderId="0" xfId="0" applyFont="1" applyFill="1"/>
    <xf numFmtId="49" fontId="17" fillId="2" borderId="21" xfId="0" applyNumberFormat="1" applyFont="1" applyFill="1" applyBorder="1" applyAlignment="1">
      <alignment horizontal="center"/>
    </xf>
    <xf numFmtId="49" fontId="17" fillId="2" borderId="22" xfId="0" applyNumberFormat="1" applyFont="1" applyFill="1" applyBorder="1" applyAlignment="1">
      <alignment horizontal="center"/>
    </xf>
    <xf numFmtId="49" fontId="17" fillId="2" borderId="23" xfId="0" applyNumberFormat="1" applyFont="1" applyFill="1" applyBorder="1" applyAlignment="1">
      <alignment horizontal="left"/>
    </xf>
    <xf numFmtId="0" fontId="17" fillId="2" borderId="24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164" fontId="17" fillId="2" borderId="24" xfId="0" applyNumberFormat="1" applyFont="1" applyFill="1" applyBorder="1" applyAlignment="1">
      <alignment horizontal="center"/>
    </xf>
    <xf numFmtId="0" fontId="32" fillId="2" borderId="16" xfId="0" applyFont="1" applyFill="1" applyBorder="1"/>
    <xf numFmtId="164" fontId="17" fillId="2" borderId="24" xfId="1" applyFont="1" applyFill="1" applyBorder="1" applyAlignment="1">
      <alignment horizontal="center"/>
    </xf>
    <xf numFmtId="164" fontId="17" fillId="2" borderId="26" xfId="1" applyFont="1" applyFill="1" applyBorder="1" applyAlignment="1">
      <alignment horizontal="center"/>
    </xf>
    <xf numFmtId="164" fontId="17" fillId="2" borderId="25" xfId="1" applyFont="1" applyFill="1" applyBorder="1" applyAlignment="1">
      <alignment horizontal="center"/>
    </xf>
    <xf numFmtId="0" fontId="17" fillId="2" borderId="24" xfId="0" applyNumberFormat="1" applyFont="1" applyFill="1" applyBorder="1"/>
    <xf numFmtId="49" fontId="17" fillId="2" borderId="29" xfId="0" applyNumberFormat="1" applyFont="1" applyFill="1" applyBorder="1" applyAlignment="1">
      <alignment horizontal="center"/>
    </xf>
    <xf numFmtId="49" fontId="17" fillId="2" borderId="30" xfId="0" applyNumberFormat="1" applyFont="1" applyFill="1" applyBorder="1" applyAlignment="1">
      <alignment horizontal="center"/>
    </xf>
    <xf numFmtId="49" fontId="17" fillId="2" borderId="31" xfId="0" applyNumberFormat="1" applyFont="1" applyFill="1" applyBorder="1" applyAlignment="1">
      <alignment horizontal="left"/>
    </xf>
    <xf numFmtId="49" fontId="17" fillId="2" borderId="43" xfId="1" applyNumberFormat="1" applyFont="1" applyFill="1" applyBorder="1" applyAlignment="1">
      <alignment horizontal="center"/>
    </xf>
    <xf numFmtId="0" fontId="17" fillId="2" borderId="44" xfId="1" applyNumberFormat="1" applyFont="1" applyFill="1" applyBorder="1" applyAlignment="1">
      <alignment horizontal="center"/>
    </xf>
    <xf numFmtId="164" fontId="17" fillId="2" borderId="44" xfId="1" applyFont="1" applyFill="1" applyBorder="1" applyAlignment="1">
      <alignment horizontal="center"/>
    </xf>
    <xf numFmtId="0" fontId="32" fillId="2" borderId="0" xfId="0" applyFont="1" applyFill="1" applyBorder="1"/>
    <xf numFmtId="164" fontId="17" fillId="2" borderId="43" xfId="1" applyFont="1" applyFill="1" applyBorder="1" applyAlignment="1">
      <alignment horizontal="center"/>
    </xf>
    <xf numFmtId="164" fontId="17" fillId="2" borderId="45" xfId="1" applyFont="1" applyFill="1" applyBorder="1" applyAlignment="1">
      <alignment horizontal="center"/>
    </xf>
    <xf numFmtId="164" fontId="17" fillId="2" borderId="29" xfId="1" applyFont="1" applyFill="1" applyBorder="1" applyAlignment="1">
      <alignment horizontal="center"/>
    </xf>
    <xf numFmtId="0" fontId="17" fillId="2" borderId="43" xfId="0" applyNumberFormat="1" applyFont="1" applyFill="1" applyBorder="1"/>
    <xf numFmtId="164" fontId="17" fillId="2" borderId="37" xfId="1" applyFont="1" applyFill="1" applyBorder="1" applyAlignment="1">
      <alignment horizontal="center"/>
    </xf>
    <xf numFmtId="164" fontId="17" fillId="2" borderId="38" xfId="1" applyFont="1" applyFill="1" applyBorder="1" applyAlignment="1">
      <alignment horizontal="center"/>
    </xf>
    <xf numFmtId="164" fontId="17" fillId="2" borderId="39" xfId="1" applyFont="1" applyFill="1" applyBorder="1" applyAlignment="1">
      <alignment horizontal="left"/>
    </xf>
    <xf numFmtId="164" fontId="17" fillId="2" borderId="64" xfId="1" applyFont="1" applyFill="1" applyBorder="1" applyAlignment="1">
      <alignment horizontal="center"/>
    </xf>
    <xf numFmtId="164" fontId="17" fillId="2" borderId="66" xfId="1" applyFont="1" applyFill="1" applyBorder="1" applyAlignment="1">
      <alignment horizontal="center"/>
    </xf>
    <xf numFmtId="164" fontId="17" fillId="2" borderId="78" xfId="1" applyFont="1" applyFill="1" applyBorder="1" applyAlignment="1">
      <alignment horizontal="center"/>
    </xf>
    <xf numFmtId="0" fontId="25" fillId="2" borderId="17" xfId="0" applyNumberFormat="1" applyFont="1" applyFill="1" applyBorder="1"/>
    <xf numFmtId="0" fontId="25" fillId="2" borderId="12" xfId="0" applyNumberFormat="1" applyFont="1" applyFill="1" applyBorder="1"/>
    <xf numFmtId="49" fontId="17" fillId="2" borderId="55" xfId="0" applyNumberFormat="1" applyFont="1" applyFill="1" applyBorder="1" applyAlignment="1">
      <alignment horizontal="center"/>
    </xf>
    <xf numFmtId="49" fontId="17" fillId="2" borderId="67" xfId="0" applyNumberFormat="1" applyFont="1" applyFill="1" applyBorder="1" applyAlignment="1">
      <alignment horizontal="left"/>
    </xf>
    <xf numFmtId="2" fontId="17" fillId="2" borderId="57" xfId="1" applyNumberFormat="1" applyFont="1" applyFill="1" applyBorder="1" applyAlignment="1">
      <alignment horizontal="center"/>
    </xf>
    <xf numFmtId="2" fontId="17" fillId="2" borderId="6" xfId="1" applyNumberFormat="1" applyFont="1" applyFill="1" applyBorder="1" applyAlignment="1">
      <alignment horizontal="center"/>
    </xf>
    <xf numFmtId="2" fontId="17" fillId="2" borderId="7" xfId="0" applyNumberFormat="1" applyFont="1" applyFill="1" applyBorder="1"/>
    <xf numFmtId="2" fontId="32" fillId="2" borderId="6" xfId="0" applyNumberFormat="1" applyFont="1" applyFill="1" applyBorder="1"/>
    <xf numFmtId="2" fontId="17" fillId="2" borderId="5" xfId="1" applyNumberFormat="1" applyFont="1" applyFill="1" applyBorder="1" applyAlignment="1">
      <alignment horizontal="center"/>
    </xf>
    <xf numFmtId="49" fontId="17" fillId="2" borderId="41" xfId="0" applyNumberFormat="1" applyFont="1" applyFill="1" applyBorder="1" applyAlignment="1">
      <alignment horizontal="center"/>
    </xf>
    <xf numFmtId="49" fontId="17" fillId="2" borderId="75" xfId="0" applyNumberFormat="1" applyFont="1" applyFill="1" applyBorder="1" applyAlignment="1">
      <alignment horizontal="center"/>
    </xf>
    <xf numFmtId="49" fontId="17" fillId="2" borderId="76" xfId="0" applyNumberFormat="1" applyFont="1" applyFill="1" applyBorder="1" applyAlignment="1">
      <alignment horizontal="left"/>
    </xf>
    <xf numFmtId="2" fontId="17" fillId="2" borderId="27" xfId="1" applyNumberFormat="1" applyFont="1" applyFill="1" applyBorder="1" applyAlignment="1">
      <alignment horizontal="center"/>
    </xf>
    <xf numFmtId="2" fontId="17" fillId="2" borderId="32" xfId="1" applyNumberFormat="1" applyFont="1" applyFill="1" applyBorder="1" applyAlignment="1">
      <alignment horizontal="center"/>
    </xf>
    <xf numFmtId="2" fontId="17" fillId="2" borderId="18" xfId="0" applyNumberFormat="1" applyFont="1" applyFill="1" applyBorder="1"/>
    <xf numFmtId="2" fontId="32" fillId="2" borderId="13" xfId="0" applyNumberFormat="1" applyFont="1" applyFill="1" applyBorder="1"/>
    <xf numFmtId="2" fontId="17" fillId="2" borderId="35" xfId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/>
    <xf numFmtId="49" fontId="8" fillId="2" borderId="2" xfId="0" applyNumberFormat="1" applyFont="1" applyFill="1" applyBorder="1" applyAlignment="1"/>
    <xf numFmtId="0" fontId="24" fillId="2" borderId="4" xfId="1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57" xfId="0" applyNumberFormat="1" applyFont="1" applyFill="1" applyBorder="1" applyAlignment="1">
      <alignment horizontal="center"/>
    </xf>
    <xf numFmtId="164" fontId="25" fillId="2" borderId="57" xfId="0" applyNumberFormat="1" applyFont="1" applyFill="1" applyBorder="1" applyAlignment="1">
      <alignment horizontal="center"/>
    </xf>
    <xf numFmtId="164" fontId="25" fillId="2" borderId="57" xfId="1" applyFont="1" applyFill="1" applyBorder="1" applyAlignment="1">
      <alignment horizontal="center"/>
    </xf>
    <xf numFmtId="164" fontId="25" fillId="2" borderId="6" xfId="1" applyFont="1" applyFill="1" applyBorder="1" applyAlignment="1">
      <alignment horizontal="center"/>
    </xf>
    <xf numFmtId="164" fontId="25" fillId="2" borderId="58" xfId="1" applyFont="1" applyFill="1" applyBorder="1" applyAlignment="1">
      <alignment horizontal="center"/>
    </xf>
    <xf numFmtId="0" fontId="16" fillId="2" borderId="5" xfId="0" applyNumberFormat="1" applyFont="1" applyFill="1" applyBorder="1"/>
    <xf numFmtId="49" fontId="16" fillId="2" borderId="11" xfId="0" applyNumberFormat="1" applyFont="1" applyFill="1" applyBorder="1" applyAlignment="1">
      <alignment horizontal="left"/>
    </xf>
    <xf numFmtId="49" fontId="8" fillId="2" borderId="12" xfId="1" applyNumberFormat="1" applyFont="1" applyFill="1" applyBorder="1" applyAlignment="1">
      <alignment horizontal="center"/>
    </xf>
    <xf numFmtId="49" fontId="16" fillId="2" borderId="12" xfId="1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51" xfId="0" applyNumberFormat="1" applyFont="1" applyFill="1" applyBorder="1" applyAlignment="1">
      <alignment horizontal="center"/>
    </xf>
    <xf numFmtId="165" fontId="8" fillId="2" borderId="12" xfId="1" applyNumberFormat="1" applyFont="1" applyFill="1" applyBorder="1" applyAlignment="1">
      <alignment horizontal="center"/>
    </xf>
    <xf numFmtId="0" fontId="16" fillId="2" borderId="17" xfId="0" applyNumberFormat="1" applyFont="1" applyFill="1" applyBorder="1"/>
    <xf numFmtId="2" fontId="21" fillId="2" borderId="54" xfId="0" applyNumberFormat="1" applyFont="1" applyFill="1" applyBorder="1" applyAlignment="1">
      <alignment horizontal="center"/>
    </xf>
    <xf numFmtId="2" fontId="21" fillId="2" borderId="55" xfId="0" applyNumberFormat="1" applyFont="1" applyFill="1" applyBorder="1" applyAlignment="1">
      <alignment horizontal="center"/>
    </xf>
    <xf numFmtId="2" fontId="21" fillId="2" borderId="67" xfId="0" applyNumberFormat="1" applyFont="1" applyFill="1" applyBorder="1" applyAlignment="1">
      <alignment horizontal="left"/>
    </xf>
    <xf numFmtId="2" fontId="21" fillId="2" borderId="57" xfId="1" applyNumberFormat="1" applyFont="1" applyFill="1" applyBorder="1" applyAlignment="1">
      <alignment horizontal="center"/>
    </xf>
    <xf numFmtId="2" fontId="21" fillId="2" borderId="6" xfId="1" applyNumberFormat="1" applyFont="1" applyFill="1" applyBorder="1" applyAlignment="1">
      <alignment horizontal="center"/>
    </xf>
    <xf numFmtId="2" fontId="21" fillId="2" borderId="57" xfId="0" applyNumberFormat="1" applyFont="1" applyFill="1" applyBorder="1" applyAlignment="1">
      <alignment horizontal="center"/>
    </xf>
    <xf numFmtId="2" fontId="21" fillId="2" borderId="6" xfId="0" applyNumberFormat="1" applyFont="1" applyFill="1" applyBorder="1"/>
    <xf numFmtId="2" fontId="37" fillId="2" borderId="6" xfId="0" applyNumberFormat="1" applyFont="1" applyFill="1" applyBorder="1"/>
    <xf numFmtId="2" fontId="21" fillId="2" borderId="5" xfId="1" applyNumberFormat="1" applyFont="1" applyFill="1" applyBorder="1" applyAlignment="1">
      <alignment horizontal="center"/>
    </xf>
    <xf numFmtId="164" fontId="21" fillId="2" borderId="57" xfId="1" applyFont="1" applyFill="1" applyBorder="1" applyAlignment="1">
      <alignment horizontal="center"/>
    </xf>
    <xf numFmtId="2" fontId="21" fillId="2" borderId="5" xfId="0" applyNumberFormat="1" applyFont="1" applyFill="1" applyBorder="1"/>
    <xf numFmtId="2" fontId="21" fillId="2" borderId="57" xfId="0" applyNumberFormat="1" applyFont="1" applyFill="1" applyBorder="1"/>
    <xf numFmtId="2" fontId="8" fillId="2" borderId="59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12" xfId="1" applyNumberFormat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16" fillId="2" borderId="0" xfId="0" applyNumberFormat="1" applyFont="1" applyFill="1"/>
    <xf numFmtId="2" fontId="22" fillId="2" borderId="0" xfId="0" applyNumberFormat="1" applyFont="1" applyFill="1"/>
    <xf numFmtId="2" fontId="16" fillId="2" borderId="17" xfId="0" applyNumberFormat="1" applyFont="1" applyFill="1" applyBorder="1"/>
    <xf numFmtId="2" fontId="16" fillId="2" borderId="12" xfId="0" applyNumberFormat="1" applyFont="1" applyFill="1" applyBorder="1"/>
    <xf numFmtId="2" fontId="8" fillId="2" borderId="30" xfId="0" applyNumberFormat="1" applyFont="1" applyFill="1" applyBorder="1" applyAlignment="1">
      <alignment horizontal="center"/>
    </xf>
    <xf numFmtId="2" fontId="16" fillId="2" borderId="30" xfId="0" applyNumberFormat="1" applyFont="1" applyFill="1" applyBorder="1" applyAlignment="1">
      <alignment horizontal="left"/>
    </xf>
    <xf numFmtId="2" fontId="8" fillId="2" borderId="68" xfId="1" applyNumberFormat="1" applyFont="1" applyFill="1" applyBorder="1" applyAlignment="1">
      <alignment horizontal="center"/>
    </xf>
    <xf numFmtId="2" fontId="16" fillId="2" borderId="44" xfId="1" applyNumberFormat="1" applyFont="1" applyFill="1" applyBorder="1" applyAlignment="1">
      <alignment horizontal="center"/>
    </xf>
    <xf numFmtId="2" fontId="16" fillId="2" borderId="30" xfId="0" applyNumberFormat="1" applyFont="1" applyFill="1" applyBorder="1"/>
    <xf numFmtId="2" fontId="22" fillId="2" borderId="30" xfId="0" applyNumberFormat="1" applyFont="1" applyFill="1" applyBorder="1"/>
    <xf numFmtId="2" fontId="8" fillId="2" borderId="31" xfId="0" applyNumberFormat="1" applyFont="1" applyFill="1" applyBorder="1" applyAlignment="1">
      <alignment horizontal="center"/>
    </xf>
    <xf numFmtId="164" fontId="8" fillId="2" borderId="46" xfId="1" applyNumberFormat="1" applyFont="1" applyFill="1" applyBorder="1" applyAlignment="1">
      <alignment horizontal="center"/>
    </xf>
    <xf numFmtId="2" fontId="8" fillId="2" borderId="43" xfId="0" applyNumberFormat="1" applyFont="1" applyFill="1" applyBorder="1" applyAlignment="1">
      <alignment horizontal="center"/>
    </xf>
    <xf numFmtId="2" fontId="8" fillId="2" borderId="30" xfId="1" applyNumberFormat="1" applyFont="1" applyFill="1" applyBorder="1" applyAlignment="1">
      <alignment horizontal="center"/>
    </xf>
    <xf numFmtId="2" fontId="16" fillId="2" borderId="30" xfId="1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16" fillId="2" borderId="11" xfId="0" applyNumberFormat="1" applyFont="1" applyFill="1" applyBorder="1" applyAlignment="1">
      <alignment horizontal="left"/>
    </xf>
    <xf numFmtId="164" fontId="8" fillId="2" borderId="14" xfId="1" applyNumberFormat="1" applyFont="1" applyFill="1" applyBorder="1" applyAlignment="1">
      <alignment horizontal="center"/>
    </xf>
    <xf numFmtId="0" fontId="25" fillId="2" borderId="7" xfId="0" applyNumberFormat="1" applyFont="1" applyFill="1" applyBorder="1" applyAlignment="1">
      <alignment horizontal="center"/>
    </xf>
    <xf numFmtId="164" fontId="8" fillId="2" borderId="30" xfId="1" applyFont="1" applyFill="1" applyBorder="1" applyAlignment="1">
      <alignment horizontal="center"/>
    </xf>
    <xf numFmtId="164" fontId="8" fillId="2" borderId="36" xfId="1" applyNumberFormat="1" applyFont="1" applyFill="1" applyBorder="1" applyAlignment="1">
      <alignment horizontal="center"/>
    </xf>
    <xf numFmtId="0" fontId="16" fillId="2" borderId="24" xfId="0" applyNumberFormat="1" applyFont="1" applyFill="1" applyBorder="1"/>
    <xf numFmtId="164" fontId="16" fillId="2" borderId="30" xfId="1" applyFont="1" applyFill="1" applyBorder="1" applyAlignment="1">
      <alignment horizontal="left"/>
    </xf>
    <xf numFmtId="164" fontId="8" fillId="2" borderId="68" xfId="1" applyFont="1" applyFill="1" applyBorder="1" applyAlignment="1">
      <alignment horizontal="center"/>
    </xf>
    <xf numFmtId="164" fontId="16" fillId="2" borderId="42" xfId="1" applyFont="1" applyFill="1" applyBorder="1"/>
    <xf numFmtId="164" fontId="22" fillId="2" borderId="30" xfId="1" applyFont="1" applyFill="1" applyBorder="1"/>
    <xf numFmtId="164" fontId="16" fillId="2" borderId="45" xfId="1" applyFont="1" applyFill="1" applyBorder="1"/>
    <xf numFmtId="164" fontId="16" fillId="2" borderId="52" xfId="1" applyFont="1" applyFill="1" applyBorder="1" applyAlignment="1">
      <alignment horizontal="left"/>
    </xf>
    <xf numFmtId="164" fontId="16" fillId="2" borderId="30" xfId="1" applyFont="1" applyFill="1" applyBorder="1"/>
    <xf numFmtId="164" fontId="8" fillId="2" borderId="18" xfId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49" fontId="21" fillId="2" borderId="54" xfId="0" applyNumberFormat="1" applyFont="1" applyFill="1" applyBorder="1" applyAlignment="1">
      <alignment horizontal="center"/>
    </xf>
    <xf numFmtId="49" fontId="21" fillId="2" borderId="55" xfId="0" applyNumberFormat="1" applyFont="1" applyFill="1" applyBorder="1" applyAlignment="1">
      <alignment horizontal="center"/>
    </xf>
    <xf numFmtId="49" fontId="21" fillId="2" borderId="57" xfId="0" applyNumberFormat="1" applyFont="1" applyFill="1" applyBorder="1" applyAlignment="1">
      <alignment horizontal="center"/>
    </xf>
    <xf numFmtId="164" fontId="21" fillId="2" borderId="57" xfId="0" applyNumberFormat="1" applyFont="1" applyFill="1" applyBorder="1" applyAlignment="1">
      <alignment horizontal="center"/>
    </xf>
    <xf numFmtId="0" fontId="21" fillId="2" borderId="6" xfId="0" applyFont="1" applyFill="1" applyBorder="1"/>
    <xf numFmtId="0" fontId="37" fillId="2" borderId="6" xfId="0" applyNumberFormat="1" applyFont="1" applyFill="1" applyBorder="1"/>
    <xf numFmtId="164" fontId="21" fillId="2" borderId="7" xfId="1" applyFont="1" applyFill="1" applyBorder="1" applyAlignment="1">
      <alignment horizontal="center"/>
    </xf>
    <xf numFmtId="164" fontId="21" fillId="2" borderId="5" xfId="1" applyFont="1" applyFill="1" applyBorder="1" applyAlignment="1">
      <alignment horizontal="center"/>
    </xf>
    <xf numFmtId="0" fontId="21" fillId="2" borderId="5" xfId="0" applyNumberFormat="1" applyFont="1" applyFill="1" applyBorder="1"/>
    <xf numFmtId="0" fontId="21" fillId="2" borderId="57" xfId="0" applyNumberFormat="1" applyFont="1" applyFill="1" applyBorder="1"/>
    <xf numFmtId="49" fontId="8" fillId="2" borderId="63" xfId="0" applyNumberFormat="1" applyFont="1" applyFill="1" applyBorder="1" applyAlignment="1">
      <alignment horizontal="center"/>
    </xf>
    <xf numFmtId="0" fontId="16" fillId="2" borderId="32" xfId="0" applyFont="1" applyFill="1" applyBorder="1"/>
    <xf numFmtId="0" fontId="22" fillId="2" borderId="32" xfId="0" applyNumberFormat="1" applyFont="1" applyFill="1" applyBorder="1"/>
    <xf numFmtId="164" fontId="8" fillId="2" borderId="36" xfId="1" applyFont="1" applyFill="1" applyBorder="1" applyAlignment="1">
      <alignment horizontal="center"/>
    </xf>
    <xf numFmtId="0" fontId="16" fillId="2" borderId="35" xfId="0" applyNumberFormat="1" applyFont="1" applyFill="1" applyBorder="1"/>
    <xf numFmtId="164" fontId="8" fillId="2" borderId="62" xfId="1" applyFont="1" applyFill="1" applyBorder="1" applyAlignment="1">
      <alignment horizontal="center"/>
    </xf>
    <xf numFmtId="164" fontId="8" fillId="2" borderId="62" xfId="1" applyFont="1" applyFill="1" applyBorder="1" applyAlignment="1">
      <alignment horizontal="right"/>
    </xf>
    <xf numFmtId="164" fontId="8" fillId="2" borderId="72" xfId="1" applyFont="1" applyFill="1" applyBorder="1" applyAlignment="1">
      <alignment horizontal="center"/>
    </xf>
    <xf numFmtId="164" fontId="16" fillId="2" borderId="33" xfId="1" applyFont="1" applyFill="1" applyBorder="1"/>
    <xf numFmtId="164" fontId="22" fillId="2" borderId="62" xfId="1" applyFont="1" applyFill="1" applyBorder="1"/>
    <xf numFmtId="164" fontId="16" fillId="2" borderId="62" xfId="1" applyFont="1" applyFill="1" applyBorder="1" applyAlignment="1">
      <alignment horizontal="center"/>
    </xf>
    <xf numFmtId="164" fontId="16" fillId="2" borderId="35" xfId="1" applyFont="1" applyFill="1" applyBorder="1"/>
    <xf numFmtId="164" fontId="16" fillId="2" borderId="27" xfId="1" applyFont="1" applyFill="1" applyBorder="1"/>
    <xf numFmtId="164" fontId="16" fillId="2" borderId="62" xfId="1" applyFont="1" applyFill="1" applyBorder="1"/>
    <xf numFmtId="164" fontId="8" fillId="2" borderId="59" xfId="1" applyFont="1" applyFill="1" applyBorder="1" applyAlignment="1">
      <alignment horizontal="center"/>
    </xf>
    <xf numFmtId="164" fontId="8" fillId="2" borderId="10" xfId="1" applyFont="1" applyFill="1" applyBorder="1" applyAlignment="1">
      <alignment horizontal="center"/>
    </xf>
    <xf numFmtId="164" fontId="16" fillId="2" borderId="11" xfId="1" applyFont="1" applyFill="1" applyBorder="1" applyAlignment="1">
      <alignment horizontal="right"/>
    </xf>
    <xf numFmtId="164" fontId="16" fillId="2" borderId="17" xfId="1" applyFont="1" applyFill="1" applyBorder="1"/>
    <xf numFmtId="164" fontId="16" fillId="2" borderId="12" xfId="1" applyFont="1" applyFill="1" applyBorder="1"/>
    <xf numFmtId="164" fontId="8" fillId="2" borderId="47" xfId="1" applyFont="1" applyFill="1" applyBorder="1" applyAlignment="1">
      <alignment horizontal="center"/>
    </xf>
    <xf numFmtId="164" fontId="8" fillId="2" borderId="48" xfId="1" applyFont="1" applyFill="1" applyBorder="1" applyAlignment="1">
      <alignment horizontal="center"/>
    </xf>
    <xf numFmtId="164" fontId="16" fillId="2" borderId="49" xfId="1" applyFont="1" applyFill="1" applyBorder="1" applyAlignment="1">
      <alignment horizontal="right"/>
    </xf>
    <xf numFmtId="164" fontId="8" fillId="2" borderId="29" xfId="1" applyFont="1" applyFill="1" applyBorder="1" applyAlignment="1">
      <alignment horizontal="center"/>
    </xf>
    <xf numFmtId="164" fontId="16" fillId="2" borderId="31" xfId="1" applyFont="1" applyFill="1" applyBorder="1" applyAlignment="1">
      <alignment horizontal="right"/>
    </xf>
    <xf numFmtId="164" fontId="16" fillId="2" borderId="32" xfId="1" applyFont="1" applyFill="1" applyBorder="1"/>
    <xf numFmtId="164" fontId="22" fillId="2" borderId="32" xfId="1" applyFont="1" applyFill="1" applyBorder="1"/>
    <xf numFmtId="49" fontId="8" fillId="2" borderId="17" xfId="0" applyNumberFormat="1" applyFont="1" applyFill="1" applyBorder="1" applyAlignment="1"/>
    <xf numFmtId="49" fontId="8" fillId="2" borderId="10" xfId="0" applyNumberFormat="1" applyFont="1" applyFill="1" applyBorder="1" applyAlignment="1"/>
    <xf numFmtId="0" fontId="24" fillId="2" borderId="18" xfId="1" applyNumberFormat="1" applyFont="1" applyFill="1" applyBorder="1" applyAlignment="1">
      <alignment horizontal="center"/>
    </xf>
    <xf numFmtId="0" fontId="33" fillId="2" borderId="57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38" fillId="2" borderId="57" xfId="0" applyNumberFormat="1" applyFont="1" applyFill="1" applyBorder="1" applyAlignment="1">
      <alignment horizontal="center"/>
    </xf>
    <xf numFmtId="164" fontId="38" fillId="2" borderId="57" xfId="0" applyNumberFormat="1" applyFont="1" applyFill="1" applyBorder="1" applyAlignment="1">
      <alignment horizontal="center"/>
    </xf>
    <xf numFmtId="0" fontId="38" fillId="2" borderId="6" xfId="0" applyFont="1" applyFill="1" applyBorder="1"/>
    <xf numFmtId="0" fontId="39" fillId="2" borderId="6" xfId="0" applyNumberFormat="1" applyFont="1" applyFill="1" applyBorder="1"/>
    <xf numFmtId="0" fontId="38" fillId="2" borderId="7" xfId="0" applyNumberFormat="1" applyFont="1" applyFill="1" applyBorder="1" applyAlignment="1">
      <alignment horizontal="center"/>
    </xf>
    <xf numFmtId="164" fontId="38" fillId="2" borderId="57" xfId="1" applyFont="1" applyFill="1" applyBorder="1" applyAlignment="1">
      <alignment horizontal="center"/>
    </xf>
    <xf numFmtId="164" fontId="38" fillId="2" borderId="6" xfId="1" applyFont="1" applyFill="1" applyBorder="1" applyAlignment="1">
      <alignment horizontal="center"/>
    </xf>
    <xf numFmtId="164" fontId="38" fillId="2" borderId="58" xfId="1" applyFont="1" applyFill="1" applyBorder="1" applyAlignment="1">
      <alignment horizontal="center"/>
    </xf>
    <xf numFmtId="0" fontId="38" fillId="2" borderId="5" xfId="0" applyNumberFormat="1" applyFont="1" applyFill="1" applyBorder="1"/>
    <xf numFmtId="0" fontId="38" fillId="2" borderId="57" xfId="0" applyNumberFormat="1" applyFont="1" applyFill="1" applyBorder="1"/>
    <xf numFmtId="49" fontId="16" fillId="2" borderId="27" xfId="1" applyNumberFormat="1" applyFont="1" applyFill="1" applyBorder="1" applyAlignment="1">
      <alignment horizontal="center"/>
    </xf>
    <xf numFmtId="3" fontId="8" fillId="2" borderId="36" xfId="1" applyNumberFormat="1" applyFont="1" applyFill="1" applyBorder="1" applyAlignment="1">
      <alignment horizontal="center"/>
    </xf>
    <xf numFmtId="3" fontId="16" fillId="2" borderId="20" xfId="1" applyNumberFormat="1" applyFont="1" applyFill="1" applyBorder="1" applyAlignment="1">
      <alignment horizontal="center"/>
    </xf>
    <xf numFmtId="0" fontId="16" fillId="2" borderId="21" xfId="0" applyNumberFormat="1" applyFont="1" applyFill="1" applyBorder="1"/>
    <xf numFmtId="4" fontId="8" fillId="2" borderId="36" xfId="1" applyNumberFormat="1" applyFont="1" applyFill="1" applyBorder="1" applyAlignment="1">
      <alignment horizontal="center"/>
    </xf>
    <xf numFmtId="49" fontId="23" fillId="2" borderId="47" xfId="0" applyNumberFormat="1" applyFont="1" applyFill="1" applyBorder="1" applyAlignment="1">
      <alignment horizontal="center"/>
    </xf>
    <xf numFmtId="49" fontId="23" fillId="2" borderId="48" xfId="0" applyNumberFormat="1" applyFont="1" applyFill="1" applyBorder="1" applyAlignment="1">
      <alignment horizontal="center"/>
    </xf>
    <xf numFmtId="49" fontId="23" fillId="2" borderId="49" xfId="0" applyNumberFormat="1" applyFont="1" applyFill="1" applyBorder="1" applyAlignment="1">
      <alignment horizontal="left"/>
    </xf>
    <xf numFmtId="0" fontId="23" fillId="2" borderId="51" xfId="1" applyNumberFormat="1" applyFont="1" applyFill="1" applyBorder="1" applyAlignment="1">
      <alignment horizontal="center"/>
    </xf>
    <xf numFmtId="0" fontId="23" fillId="2" borderId="52" xfId="1" applyNumberFormat="1" applyFont="1" applyFill="1" applyBorder="1" applyAlignment="1">
      <alignment horizontal="center"/>
    </xf>
    <xf numFmtId="0" fontId="23" fillId="2" borderId="64" xfId="1" applyNumberFormat="1" applyFont="1" applyFill="1" applyBorder="1" applyAlignment="1">
      <alignment horizontal="center"/>
    </xf>
    <xf numFmtId="0" fontId="23" fillId="2" borderId="53" xfId="1" applyNumberFormat="1" applyFont="1" applyFill="1" applyBorder="1" applyAlignment="1">
      <alignment horizontal="center"/>
    </xf>
    <xf numFmtId="164" fontId="23" fillId="2" borderId="51" xfId="1" applyFont="1" applyFill="1" applyBorder="1" applyAlignment="1">
      <alignment horizontal="center"/>
    </xf>
    <xf numFmtId="164" fontId="23" fillId="2" borderId="52" xfId="1" applyFont="1" applyFill="1" applyBorder="1" applyAlignment="1">
      <alignment horizontal="center"/>
    </xf>
    <xf numFmtId="164" fontId="23" fillId="2" borderId="50" xfId="1" applyFont="1" applyFill="1" applyBorder="1" applyAlignment="1">
      <alignment horizontal="center"/>
    </xf>
    <xf numFmtId="0" fontId="36" fillId="2" borderId="0" xfId="0" applyFont="1" applyFill="1" applyBorder="1"/>
    <xf numFmtId="0" fontId="21" fillId="2" borderId="57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40" fillId="2" borderId="57" xfId="0" applyNumberFormat="1" applyFont="1" applyFill="1" applyBorder="1" applyAlignment="1">
      <alignment horizontal="center"/>
    </xf>
    <xf numFmtId="0" fontId="21" fillId="2" borderId="57" xfId="0" applyNumberFormat="1" applyFont="1" applyFill="1" applyBorder="1" applyAlignment="1">
      <alignment horizontal="center"/>
    </xf>
    <xf numFmtId="0" fontId="21" fillId="2" borderId="7" xfId="0" applyNumberFormat="1" applyFont="1" applyFill="1" applyBorder="1" applyAlignment="1">
      <alignment horizontal="center"/>
    </xf>
    <xf numFmtId="164" fontId="21" fillId="2" borderId="6" xfId="1" applyFont="1" applyFill="1" applyBorder="1" applyAlignment="1">
      <alignment horizontal="center"/>
    </xf>
    <xf numFmtId="164" fontId="21" fillId="2" borderId="58" xfId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6" xfId="0" applyNumberFormat="1" applyFont="1" applyFill="1" applyBorder="1"/>
    <xf numFmtId="0" fontId="21" fillId="2" borderId="0" xfId="0" applyFont="1" applyFill="1" applyBorder="1"/>
    <xf numFmtId="49" fontId="21" fillId="2" borderId="59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left"/>
    </xf>
    <xf numFmtId="0" fontId="21" fillId="2" borderId="12" xfId="1" applyNumberFormat="1" applyFont="1" applyFill="1" applyBorder="1" applyAlignment="1">
      <alignment horizontal="center"/>
    </xf>
    <xf numFmtId="0" fontId="21" fillId="2" borderId="0" xfId="1" applyNumberFormat="1" applyFont="1" applyFill="1" applyBorder="1" applyAlignment="1">
      <alignment horizontal="center"/>
    </xf>
    <xf numFmtId="49" fontId="21" fillId="2" borderId="12" xfId="1" applyNumberFormat="1" applyFont="1" applyFill="1" applyBorder="1" applyAlignment="1">
      <alignment horizontal="center"/>
    </xf>
    <xf numFmtId="3" fontId="21" fillId="2" borderId="12" xfId="1" applyNumberFormat="1" applyFont="1" applyFill="1" applyBorder="1" applyAlignment="1">
      <alignment horizontal="center"/>
    </xf>
    <xf numFmtId="0" fontId="21" fillId="2" borderId="0" xfId="0" applyFont="1" applyFill="1"/>
    <xf numFmtId="1" fontId="21" fillId="2" borderId="12" xfId="1" applyNumberFormat="1" applyFont="1" applyFill="1" applyBorder="1" applyAlignment="1">
      <alignment horizontal="center"/>
    </xf>
    <xf numFmtId="0" fontId="37" fillId="2" borderId="0" xfId="0" applyNumberFormat="1" applyFont="1" applyFill="1"/>
    <xf numFmtId="3" fontId="21" fillId="2" borderId="36" xfId="1" applyNumberFormat="1" applyFont="1" applyFill="1" applyBorder="1" applyAlignment="1">
      <alignment horizontal="center"/>
    </xf>
    <xf numFmtId="164" fontId="21" fillId="2" borderId="0" xfId="1" applyFont="1" applyFill="1" applyBorder="1" applyAlignment="1">
      <alignment horizontal="center"/>
    </xf>
    <xf numFmtId="3" fontId="21" fillId="2" borderId="20" xfId="1" applyNumberFormat="1" applyFont="1" applyFill="1" applyBorder="1" applyAlignment="1">
      <alignment horizontal="center"/>
    </xf>
    <xf numFmtId="0" fontId="21" fillId="2" borderId="18" xfId="1" applyNumberFormat="1" applyFont="1" applyFill="1" applyBorder="1" applyAlignment="1">
      <alignment horizontal="center"/>
    </xf>
    <xf numFmtId="0" fontId="41" fillId="2" borderId="13" xfId="0" applyNumberFormat="1" applyFont="1" applyFill="1" applyBorder="1"/>
    <xf numFmtId="0" fontId="41" fillId="2" borderId="19" xfId="0" applyNumberFormat="1" applyFont="1" applyFill="1" applyBorder="1"/>
    <xf numFmtId="1" fontId="21" fillId="2" borderId="57" xfId="1" applyNumberFormat="1" applyFont="1" applyFill="1" applyBorder="1" applyAlignment="1">
      <alignment horizontal="center"/>
    </xf>
    <xf numFmtId="1" fontId="21" fillId="2" borderId="6" xfId="1" applyNumberFormat="1" applyFont="1" applyFill="1" applyBorder="1" applyAlignment="1">
      <alignment horizontal="center"/>
    </xf>
    <xf numFmtId="3" fontId="21" fillId="2" borderId="57" xfId="1" applyNumberFormat="1" applyFont="1" applyFill="1" applyBorder="1" applyAlignment="1">
      <alignment horizontal="center"/>
    </xf>
    <xf numFmtId="0" fontId="21" fillId="2" borderId="57" xfId="1" applyNumberFormat="1" applyFont="1" applyFill="1" applyBorder="1" applyAlignment="1">
      <alignment horizontal="center"/>
    </xf>
    <xf numFmtId="3" fontId="21" fillId="2" borderId="58" xfId="1" applyNumberFormat="1" applyFont="1" applyFill="1" applyBorder="1" applyAlignment="1">
      <alignment horizontal="center"/>
    </xf>
    <xf numFmtId="1" fontId="21" fillId="2" borderId="7" xfId="1" applyNumberFormat="1" applyFont="1" applyFill="1" applyBorder="1" applyAlignment="1">
      <alignment horizontal="center"/>
    </xf>
    <xf numFmtId="0" fontId="41" fillId="2" borderId="44" xfId="0" applyNumberFormat="1" applyFont="1" applyFill="1" applyBorder="1"/>
    <xf numFmtId="0" fontId="41" fillId="2" borderId="43" xfId="0" applyNumberFormat="1" applyFont="1" applyFill="1" applyBorder="1" applyAlignment="1">
      <alignment horizontal="center"/>
    </xf>
    <xf numFmtId="0" fontId="43" fillId="2" borderId="0" xfId="0" applyFont="1" applyFill="1" applyBorder="1"/>
    <xf numFmtId="0" fontId="44" fillId="2" borderId="0" xfId="0" applyNumberFormat="1" applyFont="1" applyFill="1" applyBorder="1"/>
    <xf numFmtId="49" fontId="16" fillId="2" borderId="32" xfId="1" applyNumberFormat="1" applyFont="1" applyFill="1" applyBorder="1" applyAlignment="1">
      <alignment horizontal="center"/>
    </xf>
    <xf numFmtId="3" fontId="16" fillId="2" borderId="33" xfId="1" applyNumberFormat="1" applyFont="1" applyFill="1" applyBorder="1" applyAlignment="1">
      <alignment horizontal="center"/>
    </xf>
    <xf numFmtId="0" fontId="16" fillId="2" borderId="36" xfId="1" applyNumberFormat="1" applyFont="1" applyFill="1" applyBorder="1" applyAlignment="1">
      <alignment horizontal="center"/>
    </xf>
    <xf numFmtId="0" fontId="45" fillId="2" borderId="42" xfId="0" applyFont="1" applyFill="1" applyBorder="1"/>
    <xf numFmtId="0" fontId="24" fillId="2" borderId="0" xfId="0" applyFont="1" applyFill="1" applyBorder="1"/>
    <xf numFmtId="0" fontId="45" fillId="2" borderId="0" xfId="0" applyFont="1" applyFill="1" applyBorder="1"/>
    <xf numFmtId="49" fontId="16" fillId="2" borderId="43" xfId="1" applyNumberFormat="1" applyFont="1" applyFill="1" applyBorder="1" applyAlignment="1">
      <alignment horizontal="center"/>
    </xf>
    <xf numFmtId="0" fontId="46" fillId="2" borderId="0" xfId="0" applyFont="1" applyFill="1" applyBorder="1"/>
    <xf numFmtId="0" fontId="47" fillId="2" borderId="0" xfId="0" applyNumberFormat="1" applyFont="1" applyFill="1" applyBorder="1"/>
    <xf numFmtId="49" fontId="16" fillId="2" borderId="44" xfId="1" applyNumberFormat="1" applyFont="1" applyFill="1" applyBorder="1" applyAlignment="1">
      <alignment horizontal="center"/>
    </xf>
    <xf numFmtId="0" fontId="16" fillId="2" borderId="46" xfId="1" applyNumberFormat="1" applyFont="1" applyFill="1" applyBorder="1" applyAlignment="1">
      <alignment horizontal="center"/>
    </xf>
    <xf numFmtId="0" fontId="46" fillId="2" borderId="42" xfId="0" applyFont="1" applyFill="1" applyBorder="1"/>
    <xf numFmtId="0" fontId="46" fillId="2" borderId="0" xfId="0" applyNumberFormat="1" applyFont="1" applyFill="1" applyBorder="1"/>
    <xf numFmtId="0" fontId="46" fillId="2" borderId="12" xfId="0" applyNumberFormat="1" applyFont="1" applyFill="1" applyBorder="1"/>
    <xf numFmtId="49" fontId="16" fillId="2" borderId="49" xfId="0" applyNumberFormat="1" applyFont="1" applyFill="1" applyBorder="1" applyAlignment="1">
      <alignment horizontal="left"/>
    </xf>
    <xf numFmtId="0" fontId="8" fillId="2" borderId="52" xfId="1" applyNumberFormat="1" applyFont="1" applyFill="1" applyBorder="1" applyAlignment="1">
      <alignment horizontal="center"/>
    </xf>
    <xf numFmtId="49" fontId="8" fillId="2" borderId="51" xfId="1" applyNumberFormat="1" applyFont="1" applyFill="1" applyBorder="1" applyAlignment="1">
      <alignment horizontal="center"/>
    </xf>
    <xf numFmtId="3" fontId="8" fillId="2" borderId="50" xfId="1" applyNumberFormat="1" applyFont="1" applyFill="1" applyBorder="1" applyAlignment="1">
      <alignment horizontal="center"/>
    </xf>
    <xf numFmtId="0" fontId="8" fillId="2" borderId="53" xfId="1" applyNumberFormat="1" applyFont="1" applyFill="1" applyBorder="1" applyAlignment="1">
      <alignment horizontal="center"/>
    </xf>
    <xf numFmtId="49" fontId="8" fillId="2" borderId="67" xfId="0" applyNumberFormat="1" applyFont="1" applyFill="1" applyBorder="1" applyAlignment="1">
      <alignment horizontal="left"/>
    </xf>
    <xf numFmtId="3" fontId="21" fillId="2" borderId="6" xfId="1" applyNumberFormat="1" applyFont="1" applyFill="1" applyBorder="1" applyAlignment="1">
      <alignment horizontal="center"/>
    </xf>
    <xf numFmtId="165" fontId="21" fillId="2" borderId="57" xfId="1" applyNumberFormat="1" applyFont="1" applyFill="1" applyBorder="1" applyAlignment="1">
      <alignment horizontal="center"/>
    </xf>
    <xf numFmtId="3" fontId="21" fillId="2" borderId="7" xfId="1" applyNumberFormat="1" applyFont="1" applyFill="1" applyBorder="1" applyAlignment="1">
      <alignment horizontal="center"/>
    </xf>
    <xf numFmtId="3" fontId="16" fillId="2" borderId="27" xfId="1" applyNumberFormat="1" applyFont="1" applyFill="1" applyBorder="1" applyAlignment="1">
      <alignment horizontal="center"/>
    </xf>
    <xf numFmtId="3" fontId="16" fillId="2" borderId="32" xfId="1" applyNumberFormat="1" applyFont="1" applyFill="1" applyBorder="1" applyAlignment="1">
      <alignment horizontal="center"/>
    </xf>
    <xf numFmtId="3" fontId="8" fillId="2" borderId="24" xfId="0" applyNumberFormat="1" applyFont="1" applyFill="1" applyBorder="1" applyAlignment="1">
      <alignment horizontal="center"/>
    </xf>
    <xf numFmtId="3" fontId="16" fillId="2" borderId="36" xfId="1" applyNumberFormat="1" applyFont="1" applyFill="1" applyBorder="1" applyAlignment="1">
      <alignment horizontal="center"/>
    </xf>
    <xf numFmtId="0" fontId="46" fillId="2" borderId="28" xfId="0" applyNumberFormat="1" applyFont="1" applyFill="1" applyBorder="1"/>
    <xf numFmtId="0" fontId="46" fillId="2" borderId="24" xfId="0" applyNumberFormat="1" applyFont="1" applyFill="1" applyBorder="1"/>
    <xf numFmtId="3" fontId="16" fillId="2" borderId="43" xfId="1" applyNumberFormat="1" applyFont="1" applyFill="1" applyBorder="1" applyAlignment="1">
      <alignment horizontal="center"/>
    </xf>
    <xf numFmtId="3" fontId="16" fillId="2" borderId="44" xfId="1" applyNumberFormat="1" applyFont="1" applyFill="1" applyBorder="1" applyAlignment="1">
      <alignment horizontal="center"/>
    </xf>
    <xf numFmtId="3" fontId="16" fillId="2" borderId="46" xfId="1" applyNumberFormat="1" applyFont="1" applyFill="1" applyBorder="1" applyAlignment="1">
      <alignment horizontal="center"/>
    </xf>
    <xf numFmtId="0" fontId="48" fillId="2" borderId="46" xfId="0" applyNumberFormat="1" applyFont="1" applyFill="1" applyBorder="1"/>
    <xf numFmtId="0" fontId="43" fillId="2" borderId="12" xfId="0" applyNumberFormat="1" applyFont="1" applyFill="1" applyBorder="1"/>
    <xf numFmtId="165" fontId="16" fillId="2" borderId="32" xfId="1" applyNumberFormat="1" applyFont="1" applyFill="1" applyBorder="1" applyAlignment="1">
      <alignment horizontal="center"/>
    </xf>
    <xf numFmtId="3" fontId="8" fillId="2" borderId="51" xfId="1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4" fontId="8" fillId="2" borderId="52" xfId="1" applyNumberFormat="1" applyFont="1" applyFill="1" applyBorder="1" applyAlignment="1">
      <alignment horizontal="center"/>
    </xf>
    <xf numFmtId="3" fontId="8" fillId="2" borderId="52" xfId="1" applyNumberFormat="1" applyFont="1" applyFill="1" applyBorder="1" applyAlignment="1">
      <alignment horizontal="center"/>
    </xf>
    <xf numFmtId="4" fontId="8" fillId="2" borderId="12" xfId="0" applyNumberFormat="1" applyFont="1" applyFill="1" applyBorder="1" applyAlignment="1">
      <alignment horizontal="center"/>
    </xf>
    <xf numFmtId="164" fontId="8" fillId="2" borderId="27" xfId="1" applyFont="1" applyFill="1" applyBorder="1" applyAlignment="1">
      <alignment horizontal="right"/>
    </xf>
    <xf numFmtId="3" fontId="8" fillId="2" borderId="12" xfId="1" applyNumberFormat="1" applyFont="1" applyFill="1" applyBorder="1" applyAlignment="1">
      <alignment horizontal="center"/>
    </xf>
    <xf numFmtId="49" fontId="40" fillId="2" borderId="54" xfId="0" applyNumberFormat="1" applyFont="1" applyFill="1" applyBorder="1" applyAlignment="1">
      <alignment horizontal="center"/>
    </xf>
    <xf numFmtId="49" fontId="40" fillId="2" borderId="55" xfId="0" applyNumberFormat="1" applyFont="1" applyFill="1" applyBorder="1" applyAlignment="1">
      <alignment horizontal="center"/>
    </xf>
    <xf numFmtId="49" fontId="21" fillId="2" borderId="57" xfId="1" applyNumberFormat="1" applyFont="1" applyFill="1" applyBorder="1" applyAlignment="1">
      <alignment horizontal="center"/>
    </xf>
    <xf numFmtId="166" fontId="8" fillId="2" borderId="57" xfId="0" applyNumberFormat="1" applyFont="1" applyFill="1" applyBorder="1" applyAlignment="1">
      <alignment horizontal="center"/>
    </xf>
    <xf numFmtId="4" fontId="21" fillId="2" borderId="6" xfId="1" applyNumberFormat="1" applyFont="1" applyFill="1" applyBorder="1" applyAlignment="1">
      <alignment horizontal="center"/>
    </xf>
    <xf numFmtId="3" fontId="8" fillId="2" borderId="57" xfId="0" applyNumberFormat="1" applyFont="1" applyFill="1" applyBorder="1" applyAlignment="1">
      <alignment horizontal="center"/>
    </xf>
    <xf numFmtId="3" fontId="49" fillId="2" borderId="6" xfId="1" applyNumberFormat="1" applyFont="1" applyFill="1" applyBorder="1" applyAlignment="1">
      <alignment horizontal="center"/>
    </xf>
    <xf numFmtId="4" fontId="8" fillId="2" borderId="57" xfId="0" applyNumberFormat="1" applyFont="1" applyFill="1" applyBorder="1" applyAlignment="1">
      <alignment horizontal="center"/>
    </xf>
    <xf numFmtId="49" fontId="8" fillId="2" borderId="57" xfId="0" applyNumberFormat="1" applyFont="1" applyFill="1" applyBorder="1" applyAlignment="1">
      <alignment horizontal="center"/>
    </xf>
    <xf numFmtId="3" fontId="8" fillId="2" borderId="57" xfId="1" applyNumberFormat="1" applyFont="1" applyFill="1" applyBorder="1" applyAlignment="1">
      <alignment horizontal="center"/>
    </xf>
    <xf numFmtId="0" fontId="21" fillId="2" borderId="16" xfId="0" applyFont="1" applyFill="1" applyBorder="1"/>
    <xf numFmtId="49" fontId="23" fillId="2" borderId="34" xfId="0" applyNumberFormat="1" applyFont="1" applyFill="1" applyBorder="1" applyAlignment="1">
      <alignment horizontal="center"/>
    </xf>
    <xf numFmtId="49" fontId="23" fillId="2" borderId="62" xfId="0" applyNumberFormat="1" applyFont="1" applyFill="1" applyBorder="1" applyAlignment="1">
      <alignment horizontal="center"/>
    </xf>
    <xf numFmtId="3" fontId="8" fillId="2" borderId="32" xfId="1" applyNumberFormat="1" applyFont="1" applyFill="1" applyBorder="1" applyAlignment="1">
      <alignment horizontal="center"/>
    </xf>
    <xf numFmtId="0" fontId="46" fillId="2" borderId="32" xfId="0" applyFont="1" applyFill="1" applyBorder="1"/>
    <xf numFmtId="0" fontId="47" fillId="2" borderId="32" xfId="0" applyNumberFormat="1" applyFont="1" applyFill="1" applyBorder="1"/>
    <xf numFmtId="0" fontId="41" fillId="2" borderId="32" xfId="0" applyNumberFormat="1" applyFont="1" applyFill="1" applyBorder="1"/>
    <xf numFmtId="0" fontId="42" fillId="2" borderId="35" xfId="0" applyNumberFormat="1" applyFont="1" applyFill="1" applyBorder="1"/>
    <xf numFmtId="0" fontId="48" fillId="2" borderId="30" xfId="0" applyFont="1" applyFill="1" applyBorder="1"/>
    <xf numFmtId="0" fontId="46" fillId="2" borderId="30" xfId="0" applyFont="1" applyFill="1" applyBorder="1"/>
    <xf numFmtId="49" fontId="40" fillId="2" borderId="41" xfId="0" applyNumberFormat="1" applyFont="1" applyFill="1" applyBorder="1" applyAlignment="1">
      <alignment horizontal="center"/>
    </xf>
    <xf numFmtId="49" fontId="21" fillId="2" borderId="75" xfId="0" applyNumberFormat="1" applyFont="1" applyFill="1" applyBorder="1" applyAlignment="1">
      <alignment horizontal="center"/>
    </xf>
    <xf numFmtId="49" fontId="21" fillId="2" borderId="76" xfId="0" applyNumberFormat="1" applyFont="1" applyFill="1" applyBorder="1" applyAlignment="1">
      <alignment horizontal="left"/>
    </xf>
    <xf numFmtId="4" fontId="21" fillId="2" borderId="19" xfId="1" applyNumberFormat="1" applyFont="1" applyFill="1" applyBorder="1" applyAlignment="1">
      <alignment horizontal="center"/>
    </xf>
    <xf numFmtId="2" fontId="21" fillId="2" borderId="13" xfId="1" applyNumberFormat="1" applyFont="1" applyFill="1" applyBorder="1" applyAlignment="1">
      <alignment horizontal="center"/>
    </xf>
    <xf numFmtId="4" fontId="21" fillId="2" borderId="13" xfId="1" applyNumberFormat="1" applyFont="1" applyFill="1" applyBorder="1" applyAlignment="1">
      <alignment horizontal="center"/>
    </xf>
    <xf numFmtId="0" fontId="21" fillId="2" borderId="13" xfId="0" applyFont="1" applyFill="1" applyBorder="1"/>
    <xf numFmtId="4" fontId="49" fillId="2" borderId="13" xfId="1" applyNumberFormat="1" applyFont="1" applyFill="1" applyBorder="1" applyAlignment="1">
      <alignment horizontal="center"/>
    </xf>
    <xf numFmtId="0" fontId="37" fillId="2" borderId="13" xfId="0" applyNumberFormat="1" applyFont="1" applyFill="1" applyBorder="1"/>
    <xf numFmtId="164" fontId="21" fillId="2" borderId="13" xfId="1" applyFont="1" applyFill="1" applyBorder="1" applyAlignment="1">
      <alignment horizontal="center"/>
    </xf>
    <xf numFmtId="4" fontId="21" fillId="2" borderId="40" xfId="1" applyNumberFormat="1" applyFont="1" applyFill="1" applyBorder="1" applyAlignment="1">
      <alignment horizontal="center"/>
    </xf>
    <xf numFmtId="4" fontId="21" fillId="2" borderId="14" xfId="1" applyNumberFormat="1" applyFont="1" applyFill="1" applyBorder="1" applyAlignment="1">
      <alignment horizontal="center"/>
    </xf>
    <xf numFmtId="4" fontId="16" fillId="2" borderId="32" xfId="1" applyNumberFormat="1" applyFont="1" applyFill="1" applyBorder="1" applyAlignment="1">
      <alignment horizontal="center"/>
    </xf>
    <xf numFmtId="4" fontId="16" fillId="2" borderId="33" xfId="1" applyNumberFormat="1" applyFont="1" applyFill="1" applyBorder="1" applyAlignment="1">
      <alignment horizontal="center"/>
    </xf>
    <xf numFmtId="4" fontId="16" fillId="2" borderId="36" xfId="1" applyNumberFormat="1" applyFont="1" applyFill="1" applyBorder="1" applyAlignment="1">
      <alignment horizontal="center"/>
    </xf>
    <xf numFmtId="0" fontId="50" fillId="2" borderId="28" xfId="0" applyNumberFormat="1" applyFont="1" applyFill="1" applyBorder="1"/>
    <xf numFmtId="0" fontId="50" fillId="2" borderId="19" xfId="0" applyNumberFormat="1" applyFont="1" applyFill="1" applyBorder="1"/>
    <xf numFmtId="0" fontId="21" fillId="2" borderId="74" xfId="0" applyFont="1" applyFill="1" applyBorder="1"/>
    <xf numFmtId="0" fontId="21" fillId="2" borderId="26" xfId="0" applyFont="1" applyFill="1" applyBorder="1"/>
    <xf numFmtId="4" fontId="8" fillId="2" borderId="35" xfId="0" applyNumberFormat="1" applyFont="1" applyFill="1" applyBorder="1" applyAlignment="1">
      <alignment horizontal="center"/>
    </xf>
    <xf numFmtId="4" fontId="16" fillId="2" borderId="46" xfId="1" applyNumberFormat="1" applyFont="1" applyFill="1" applyBorder="1" applyAlignment="1">
      <alignment horizontal="center"/>
    </xf>
    <xf numFmtId="0" fontId="46" fillId="2" borderId="36" xfId="0" applyNumberFormat="1" applyFont="1" applyFill="1" applyBorder="1"/>
    <xf numFmtId="49" fontId="23" fillId="2" borderId="37" xfId="0" applyNumberFormat="1" applyFont="1" applyFill="1" applyBorder="1" applyAlignment="1">
      <alignment horizontal="center"/>
    </xf>
    <xf numFmtId="49" fontId="23" fillId="2" borderId="38" xfId="0" applyNumberFormat="1" applyFont="1" applyFill="1" applyBorder="1" applyAlignment="1">
      <alignment horizontal="center"/>
    </xf>
    <xf numFmtId="49" fontId="24" fillId="2" borderId="39" xfId="0" applyNumberFormat="1" applyFont="1" applyFill="1" applyBorder="1" applyAlignment="1">
      <alignment horizontal="left"/>
    </xf>
    <xf numFmtId="0" fontId="23" fillId="2" borderId="66" xfId="1" applyNumberFormat="1" applyFont="1" applyFill="1" applyBorder="1" applyAlignment="1">
      <alignment horizontal="center"/>
    </xf>
    <xf numFmtId="49" fontId="23" fillId="2" borderId="64" xfId="1" applyNumberFormat="1" applyFont="1" applyFill="1" applyBorder="1" applyAlignment="1">
      <alignment horizontal="center"/>
    </xf>
    <xf numFmtId="164" fontId="23" fillId="2" borderId="64" xfId="1" applyFont="1" applyFill="1" applyBorder="1" applyAlignment="1">
      <alignment horizontal="center"/>
    </xf>
    <xf numFmtId="164" fontId="23" fillId="2" borderId="66" xfId="1" applyFont="1" applyFill="1" applyBorder="1" applyAlignment="1">
      <alignment horizontal="center"/>
    </xf>
    <xf numFmtId="164" fontId="23" fillId="2" borderId="65" xfId="1" applyFont="1" applyFill="1" applyBorder="1" applyAlignment="1">
      <alignment horizontal="center"/>
    </xf>
    <xf numFmtId="0" fontId="23" fillId="2" borderId="71" xfId="1" applyNumberFormat="1" applyFont="1" applyFill="1" applyBorder="1" applyAlignment="1">
      <alignment horizontal="center"/>
    </xf>
    <xf numFmtId="0" fontId="46" fillId="2" borderId="13" xfId="0" applyNumberFormat="1" applyFont="1" applyFill="1" applyBorder="1"/>
    <xf numFmtId="0" fontId="46" fillId="2" borderId="19" xfId="0" applyNumberFormat="1" applyFont="1" applyFill="1" applyBorder="1"/>
    <xf numFmtId="49" fontId="21" fillId="2" borderId="77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49" fontId="21" fillId="2" borderId="79" xfId="0" applyNumberFormat="1" applyFont="1" applyFill="1" applyBorder="1" applyAlignment="1">
      <alignment horizontal="left"/>
    </xf>
    <xf numFmtId="0" fontId="21" fillId="2" borderId="8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4" xfId="0" applyNumberFormat="1" applyFont="1" applyFill="1" applyBorder="1" applyAlignment="1">
      <alignment horizontal="center"/>
    </xf>
    <xf numFmtId="4" fontId="21" fillId="2" borderId="4" xfId="0" applyNumberFormat="1" applyFont="1" applyFill="1" applyBorder="1" applyAlignment="1">
      <alignment horizontal="center"/>
    </xf>
    <xf numFmtId="0" fontId="37" fillId="2" borderId="0" xfId="0" applyNumberFormat="1" applyFont="1" applyFill="1" applyBorder="1"/>
    <xf numFmtId="164" fontId="21" fillId="2" borderId="4" xfId="1" applyFont="1" applyFill="1" applyBorder="1" applyAlignment="1">
      <alignment horizontal="center"/>
    </xf>
    <xf numFmtId="164" fontId="21" fillId="2" borderId="16" xfId="1" applyFont="1" applyFill="1" applyBorder="1" applyAlignment="1">
      <alignment horizontal="center"/>
    </xf>
    <xf numFmtId="164" fontId="21" fillId="2" borderId="73" xfId="1" applyFont="1" applyFill="1" applyBorder="1" applyAlignment="1">
      <alignment horizontal="center"/>
    </xf>
    <xf numFmtId="49" fontId="21" fillId="2" borderId="56" xfId="0" applyNumberFormat="1" applyFont="1" applyFill="1" applyBorder="1" applyAlignment="1">
      <alignment horizontal="left"/>
    </xf>
    <xf numFmtId="49" fontId="16" fillId="2" borderId="72" xfId="0" applyNumberFormat="1" applyFont="1" applyFill="1" applyBorder="1" applyAlignment="1">
      <alignment horizontal="center"/>
    </xf>
    <xf numFmtId="3" fontId="8" fillId="2" borderId="33" xfId="1" applyNumberFormat="1" applyFont="1" applyFill="1" applyBorder="1" applyAlignment="1">
      <alignment horizontal="center"/>
    </xf>
    <xf numFmtId="0" fontId="16" fillId="2" borderId="28" xfId="0" applyNumberFormat="1" applyFont="1" applyFill="1" applyBorder="1"/>
    <xf numFmtId="49" fontId="16" fillId="2" borderId="31" xfId="0" applyNumberFormat="1" applyFont="1" applyFill="1" applyBorder="1" applyAlignment="1">
      <alignment horizontal="center"/>
    </xf>
    <xf numFmtId="0" fontId="8" fillId="2" borderId="44" xfId="1" applyNumberFormat="1" applyFont="1" applyFill="1" applyBorder="1" applyAlignment="1">
      <alignment horizontal="center"/>
    </xf>
    <xf numFmtId="3" fontId="8" fillId="2" borderId="44" xfId="1" applyNumberFormat="1" applyFont="1" applyFill="1" applyBorder="1" applyAlignment="1">
      <alignment horizontal="center"/>
    </xf>
    <xf numFmtId="3" fontId="8" fillId="2" borderId="42" xfId="1" applyNumberFormat="1" applyFont="1" applyFill="1" applyBorder="1" applyAlignment="1">
      <alignment horizontal="center"/>
    </xf>
    <xf numFmtId="0" fontId="8" fillId="2" borderId="46" xfId="1" applyNumberFormat="1" applyFont="1" applyFill="1" applyBorder="1" applyAlignment="1">
      <alignment horizontal="center"/>
    </xf>
    <xf numFmtId="0" fontId="24" fillId="2" borderId="46" xfId="0" applyNumberFormat="1" applyFont="1" applyFill="1" applyBorder="1"/>
    <xf numFmtId="0" fontId="24" fillId="2" borderId="43" xfId="0" applyNumberFormat="1" applyFont="1" applyFill="1" applyBorder="1"/>
    <xf numFmtId="49" fontId="16" fillId="2" borderId="47" xfId="0" applyNumberFormat="1" applyFont="1" applyFill="1" applyBorder="1" applyAlignment="1">
      <alignment horizontal="center"/>
    </xf>
    <xf numFmtId="49" fontId="16" fillId="2" borderId="48" xfId="0" applyNumberFormat="1" applyFont="1" applyFill="1" applyBorder="1" applyAlignment="1">
      <alignment horizontal="center"/>
    </xf>
    <xf numFmtId="49" fontId="16" fillId="2" borderId="49" xfId="0" applyNumberFormat="1" applyFont="1" applyFill="1" applyBorder="1" applyAlignment="1">
      <alignment horizontal="center"/>
    </xf>
    <xf numFmtId="0" fontId="43" fillId="2" borderId="0" xfId="0" applyNumberFormat="1" applyFont="1" applyFill="1" applyBorder="1"/>
    <xf numFmtId="49" fontId="24" fillId="2" borderId="34" xfId="0" applyNumberFormat="1" applyFont="1" applyFill="1" applyBorder="1" applyAlignment="1">
      <alignment horizontal="center"/>
    </xf>
    <xf numFmtId="0" fontId="25" fillId="2" borderId="0" xfId="0" applyFont="1" applyFill="1" applyBorder="1"/>
    <xf numFmtId="0" fontId="35" fillId="2" borderId="0" xfId="0" applyNumberFormat="1" applyFont="1" applyFill="1" applyBorder="1"/>
    <xf numFmtId="0" fontId="41" fillId="2" borderId="26" xfId="0" applyNumberFormat="1" applyFont="1" applyFill="1" applyBorder="1"/>
    <xf numFmtId="0" fontId="41" fillId="2" borderId="24" xfId="0" applyNumberFormat="1" applyFont="1" applyFill="1" applyBorder="1" applyAlignment="1">
      <alignment horizontal="center"/>
    </xf>
    <xf numFmtId="49" fontId="51" fillId="2" borderId="29" xfId="0" applyNumberFormat="1" applyFont="1" applyFill="1" applyBorder="1" applyAlignment="1">
      <alignment horizontal="center"/>
    </xf>
    <xf numFmtId="49" fontId="52" fillId="2" borderId="30" xfId="0" applyNumberFormat="1" applyFont="1" applyFill="1" applyBorder="1" applyAlignment="1">
      <alignment horizontal="center"/>
    </xf>
    <xf numFmtId="49" fontId="52" fillId="2" borderId="68" xfId="0" applyNumberFormat="1" applyFont="1" applyFill="1" applyBorder="1" applyAlignment="1">
      <alignment horizontal="right"/>
    </xf>
    <xf numFmtId="49" fontId="53" fillId="2" borderId="43" xfId="1" applyNumberFormat="1" applyFont="1" applyFill="1" applyBorder="1" applyAlignment="1">
      <alignment horizontal="center"/>
    </xf>
    <xf numFmtId="0" fontId="52" fillId="2" borderId="44" xfId="1" applyNumberFormat="1" applyFont="1" applyFill="1" applyBorder="1" applyAlignment="1">
      <alignment horizontal="center"/>
    </xf>
    <xf numFmtId="49" fontId="52" fillId="2" borderId="43" xfId="1" applyNumberFormat="1" applyFont="1" applyFill="1" applyBorder="1" applyAlignment="1">
      <alignment horizontal="center"/>
    </xf>
    <xf numFmtId="3" fontId="52" fillId="2" borderId="44" xfId="1" applyNumberFormat="1" applyFont="1" applyFill="1" applyBorder="1" applyAlignment="1">
      <alignment horizontal="center"/>
    </xf>
    <xf numFmtId="49" fontId="52" fillId="2" borderId="44" xfId="1" applyNumberFormat="1" applyFont="1" applyFill="1" applyBorder="1" applyAlignment="1">
      <alignment horizontal="center"/>
    </xf>
    <xf numFmtId="164" fontId="52" fillId="2" borderId="32" xfId="1" applyFont="1" applyFill="1" applyBorder="1" applyAlignment="1">
      <alignment horizontal="center"/>
    </xf>
    <xf numFmtId="3" fontId="52" fillId="2" borderId="42" xfId="1" applyNumberFormat="1" applyFont="1" applyFill="1" applyBorder="1" applyAlignment="1">
      <alignment horizontal="center"/>
    </xf>
    <xf numFmtId="0" fontId="52" fillId="2" borderId="46" xfId="1" applyNumberFormat="1" applyFont="1" applyFill="1" applyBorder="1" applyAlignment="1">
      <alignment horizontal="center"/>
    </xf>
    <xf numFmtId="0" fontId="25" fillId="2" borderId="46" xfId="0" applyNumberFormat="1" applyFont="1" applyFill="1" applyBorder="1"/>
    <xf numFmtId="49" fontId="24" fillId="2" borderId="29" xfId="0" applyNumberFormat="1" applyFont="1" applyFill="1" applyBorder="1" applyAlignment="1">
      <alignment horizontal="center"/>
    </xf>
    <xf numFmtId="49" fontId="16" fillId="2" borderId="68" xfId="0" applyNumberFormat="1" applyFont="1" applyFill="1" applyBorder="1" applyAlignment="1">
      <alignment horizontal="center"/>
    </xf>
    <xf numFmtId="0" fontId="43" fillId="2" borderId="46" xfId="0" applyNumberFormat="1" applyFont="1" applyFill="1" applyBorder="1"/>
    <xf numFmtId="0" fontId="43" fillId="2" borderId="43" xfId="0" applyNumberFormat="1" applyFont="1" applyFill="1" applyBorder="1"/>
    <xf numFmtId="49" fontId="24" fillId="2" borderId="47" xfId="0" applyNumberFormat="1" applyFont="1" applyFill="1" applyBorder="1" applyAlignment="1">
      <alignment horizontal="center"/>
    </xf>
    <xf numFmtId="49" fontId="16" fillId="2" borderId="61" xfId="0" applyNumberFormat="1" applyFont="1" applyFill="1" applyBorder="1" applyAlignment="1">
      <alignment horizontal="center"/>
    </xf>
    <xf numFmtId="49" fontId="16" fillId="2" borderId="51" xfId="1" applyNumberFormat="1" applyFont="1" applyFill="1" applyBorder="1" applyAlignment="1">
      <alignment horizontal="center"/>
    </xf>
    <xf numFmtId="3" fontId="16" fillId="2" borderId="52" xfId="1" applyNumberFormat="1" applyFont="1" applyFill="1" applyBorder="1" applyAlignment="1">
      <alignment horizontal="center"/>
    </xf>
    <xf numFmtId="49" fontId="16" fillId="2" borderId="52" xfId="1" applyNumberFormat="1" applyFont="1" applyFill="1" applyBorder="1" applyAlignment="1">
      <alignment horizontal="center"/>
    </xf>
    <xf numFmtId="3" fontId="16" fillId="2" borderId="50" xfId="1" applyNumberFormat="1" applyFont="1" applyFill="1" applyBorder="1" applyAlignment="1">
      <alignment horizontal="center"/>
    </xf>
    <xf numFmtId="0" fontId="25" fillId="2" borderId="0" xfId="0" applyNumberFormat="1" applyFont="1" applyFill="1" applyBorder="1"/>
    <xf numFmtId="49" fontId="40" fillId="2" borderId="54" xfId="0" applyNumberFormat="1" applyFont="1" applyFill="1" applyBorder="1" applyAlignment="1">
      <alignment horizontal="left"/>
    </xf>
    <xf numFmtId="49" fontId="21" fillId="2" borderId="55" xfId="0" applyNumberFormat="1" applyFont="1" applyFill="1" applyBorder="1" applyAlignment="1">
      <alignment horizontal="left"/>
    </xf>
    <xf numFmtId="0" fontId="25" fillId="2" borderId="28" xfId="0" applyNumberFormat="1" applyFont="1" applyFill="1" applyBorder="1"/>
    <xf numFmtId="0" fontId="25" fillId="2" borderId="24" xfId="0" applyNumberFormat="1" applyFont="1" applyFill="1" applyBorder="1"/>
    <xf numFmtId="3" fontId="53" fillId="2" borderId="46" xfId="1" applyNumberFormat="1" applyFont="1" applyFill="1" applyBorder="1" applyAlignment="1">
      <alignment horizontal="center"/>
    </xf>
    <xf numFmtId="3" fontId="52" fillId="2" borderId="43" xfId="1" applyNumberFormat="1" applyFont="1" applyFill="1" applyBorder="1" applyAlignment="1">
      <alignment horizontal="center"/>
    </xf>
    <xf numFmtId="3" fontId="52" fillId="2" borderId="46" xfId="1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32" fillId="2" borderId="0" xfId="0" applyNumberFormat="1" applyFont="1" applyFill="1" applyBorder="1" applyAlignment="1">
      <alignment horizontal="left"/>
    </xf>
    <xf numFmtId="165" fontId="8" fillId="2" borderId="36" xfId="1" applyNumberFormat="1" applyFont="1" applyFill="1" applyBorder="1" applyAlignment="1">
      <alignment horizontal="center"/>
    </xf>
    <xf numFmtId="0" fontId="17" fillId="2" borderId="46" xfId="0" applyNumberFormat="1" applyFont="1" applyFill="1" applyBorder="1" applyAlignment="1">
      <alignment horizontal="left"/>
    </xf>
    <xf numFmtId="0" fontId="17" fillId="2" borderId="43" xfId="0" applyNumberFormat="1" applyFont="1" applyFill="1" applyBorder="1" applyAlignment="1">
      <alignment horizontal="left"/>
    </xf>
    <xf numFmtId="3" fontId="8" fillId="2" borderId="53" xfId="1" applyNumberFormat="1" applyFont="1" applyFill="1" applyBorder="1" applyAlignment="1">
      <alignment horizontal="center"/>
    </xf>
    <xf numFmtId="3" fontId="16" fillId="2" borderId="51" xfId="1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165" fontId="8" fillId="2" borderId="64" xfId="1" applyNumberFormat="1" applyFont="1" applyFill="1" applyBorder="1" applyAlignment="1">
      <alignment horizontal="center"/>
    </xf>
    <xf numFmtId="3" fontId="16" fillId="2" borderId="53" xfId="1" applyNumberFormat="1" applyFont="1" applyFill="1" applyBorder="1" applyAlignment="1">
      <alignment horizontal="center"/>
    </xf>
    <xf numFmtId="0" fontId="25" fillId="2" borderId="13" xfId="0" applyNumberFormat="1" applyFont="1" applyFill="1" applyBorder="1"/>
    <xf numFmtId="0" fontId="25" fillId="2" borderId="19" xfId="0" applyNumberFormat="1" applyFont="1" applyFill="1" applyBorder="1"/>
    <xf numFmtId="49" fontId="54" fillId="2" borderId="54" xfId="0" applyNumberFormat="1" applyFont="1" applyFill="1" applyBorder="1" applyAlignment="1">
      <alignment horizontal="center"/>
    </xf>
    <xf numFmtId="3" fontId="17" fillId="2" borderId="7" xfId="1" applyNumberFormat="1" applyFont="1" applyFill="1" applyBorder="1" applyAlignment="1">
      <alignment horizontal="center"/>
    </xf>
    <xf numFmtId="0" fontId="17" fillId="2" borderId="6" xfId="1" applyNumberFormat="1" applyFont="1" applyFill="1" applyBorder="1" applyAlignment="1">
      <alignment horizontal="center"/>
    </xf>
    <xf numFmtId="49" fontId="17" fillId="2" borderId="57" xfId="1" applyNumberFormat="1" applyFont="1" applyFill="1" applyBorder="1" applyAlignment="1">
      <alignment horizontal="center"/>
    </xf>
    <xf numFmtId="3" fontId="17" fillId="2" borderId="57" xfId="0" applyNumberFormat="1" applyFont="1" applyFill="1" applyBorder="1" applyAlignment="1">
      <alignment horizontal="center"/>
    </xf>
    <xf numFmtId="3" fontId="17" fillId="2" borderId="57" xfId="1" applyNumberFormat="1" applyFont="1" applyFill="1" applyBorder="1" applyAlignment="1">
      <alignment horizontal="center"/>
    </xf>
    <xf numFmtId="3" fontId="17" fillId="2" borderId="6" xfId="1" applyNumberFormat="1" applyFont="1" applyFill="1" applyBorder="1" applyAlignment="1">
      <alignment horizontal="center"/>
    </xf>
    <xf numFmtId="165" fontId="17" fillId="2" borderId="57" xfId="1" applyNumberFormat="1" applyFont="1" applyFill="1" applyBorder="1" applyAlignment="1">
      <alignment horizontal="center"/>
    </xf>
    <xf numFmtId="165" fontId="8" fillId="2" borderId="19" xfId="1" applyNumberFormat="1" applyFont="1" applyFill="1" applyBorder="1" applyAlignment="1">
      <alignment horizontal="center"/>
    </xf>
    <xf numFmtId="3" fontId="17" fillId="2" borderId="58" xfId="1" applyNumberFormat="1" applyFont="1" applyFill="1" applyBorder="1" applyAlignment="1">
      <alignment horizontal="center"/>
    </xf>
    <xf numFmtId="0" fontId="17" fillId="2" borderId="7" xfId="1" applyNumberFormat="1" applyFont="1" applyFill="1" applyBorder="1" applyAlignment="1">
      <alignment horizontal="center"/>
    </xf>
    <xf numFmtId="0" fontId="17" fillId="2" borderId="36" xfId="0" applyNumberFormat="1" applyFont="1" applyFill="1" applyBorder="1" applyAlignment="1">
      <alignment horizontal="center"/>
    </xf>
    <xf numFmtId="49" fontId="21" fillId="2" borderId="80" xfId="0" applyNumberFormat="1" applyFont="1" applyFill="1" applyBorder="1" applyAlignment="1">
      <alignment horizontal="left"/>
    </xf>
    <xf numFmtId="3" fontId="21" fillId="2" borderId="14" xfId="1" applyNumberFormat="1" applyFont="1" applyFill="1" applyBorder="1" applyAlignment="1">
      <alignment horizontal="center"/>
    </xf>
    <xf numFmtId="0" fontId="21" fillId="2" borderId="13" xfId="1" applyNumberFormat="1" applyFont="1" applyFill="1" applyBorder="1" applyAlignment="1">
      <alignment horizontal="center"/>
    </xf>
    <xf numFmtId="3" fontId="21" fillId="2" borderId="19" xfId="1" applyNumberFormat="1" applyFont="1" applyFill="1" applyBorder="1" applyAlignment="1">
      <alignment horizontal="center"/>
    </xf>
    <xf numFmtId="3" fontId="21" fillId="2" borderId="13" xfId="1" applyNumberFormat="1" applyFont="1" applyFill="1" applyBorder="1" applyAlignment="1">
      <alignment horizontal="center"/>
    </xf>
    <xf numFmtId="49" fontId="21" fillId="2" borderId="19" xfId="1" applyNumberFormat="1" applyFont="1" applyFill="1" applyBorder="1" applyAlignment="1">
      <alignment horizontal="center"/>
    </xf>
    <xf numFmtId="3" fontId="21" fillId="2" borderId="40" xfId="1" applyNumberFormat="1" applyFont="1" applyFill="1" applyBorder="1" applyAlignment="1">
      <alignment horizontal="center"/>
    </xf>
    <xf numFmtId="0" fontId="21" fillId="2" borderId="14" xfId="1" applyNumberFormat="1" applyFont="1" applyFill="1" applyBorder="1" applyAlignment="1">
      <alignment horizontal="center"/>
    </xf>
    <xf numFmtId="0" fontId="21" fillId="2" borderId="13" xfId="0" applyNumberFormat="1" applyFont="1" applyFill="1" applyBorder="1"/>
    <xf numFmtId="49" fontId="16" fillId="2" borderId="60" xfId="0" applyNumberFormat="1" applyFont="1" applyFill="1" applyBorder="1" applyAlignment="1">
      <alignment horizontal="justify"/>
    </xf>
    <xf numFmtId="3" fontId="8" fillId="2" borderId="18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3" fontId="16" fillId="2" borderId="12" xfId="1" applyNumberFormat="1" applyFont="1" applyFill="1" applyBorder="1" applyAlignment="1">
      <alignment horizontal="center"/>
    </xf>
    <xf numFmtId="3" fontId="21" fillId="2" borderId="24" xfId="1" applyNumberFormat="1" applyFont="1" applyFill="1" applyBorder="1" applyAlignment="1">
      <alignment horizontal="center"/>
    </xf>
    <xf numFmtId="3" fontId="16" fillId="2" borderId="18" xfId="1" applyNumberFormat="1" applyFont="1" applyFill="1" applyBorder="1" applyAlignment="1">
      <alignment horizontal="center"/>
    </xf>
    <xf numFmtId="49" fontId="55" fillId="2" borderId="0" xfId="0" applyNumberFormat="1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49" fontId="16" fillId="2" borderId="68" xfId="0" applyNumberFormat="1" applyFont="1" applyFill="1" applyBorder="1" applyAlignment="1">
      <alignment horizontal="justify" vertical="center"/>
    </xf>
    <xf numFmtId="49" fontId="8" fillId="2" borderId="46" xfId="1" applyNumberFormat="1" applyFont="1" applyFill="1" applyBorder="1" applyAlignment="1">
      <alignment horizontal="center"/>
    </xf>
    <xf numFmtId="0" fontId="17" fillId="2" borderId="44" xfId="0" applyFont="1" applyFill="1" applyBorder="1"/>
    <xf numFmtId="0" fontId="32" fillId="2" borderId="44" xfId="0" applyNumberFormat="1" applyFont="1" applyFill="1" applyBorder="1"/>
    <xf numFmtId="0" fontId="17" fillId="2" borderId="44" xfId="0" applyNumberFormat="1" applyFont="1" applyFill="1" applyBorder="1"/>
    <xf numFmtId="0" fontId="13" fillId="2" borderId="32" xfId="0" applyFont="1" applyFill="1" applyBorder="1" applyAlignment="1">
      <alignment vertical="top"/>
    </xf>
    <xf numFmtId="0" fontId="17" fillId="2" borderId="32" xfId="0" applyFont="1" applyFill="1" applyBorder="1"/>
    <xf numFmtId="49" fontId="16" fillId="2" borderId="60" xfId="0" applyNumberFormat="1" applyFont="1" applyFill="1" applyBorder="1" applyAlignment="1">
      <alignment horizontal="justify" vertical="center"/>
    </xf>
    <xf numFmtId="49" fontId="8" fillId="2" borderId="18" xfId="1" applyNumberFormat="1" applyFont="1" applyFill="1" applyBorder="1" applyAlignment="1">
      <alignment horizontal="center"/>
    </xf>
    <xf numFmtId="1" fontId="16" fillId="2" borderId="12" xfId="1" applyNumberFormat="1" applyFont="1" applyFill="1" applyBorder="1" applyAlignment="1">
      <alignment horizontal="center"/>
    </xf>
    <xf numFmtId="0" fontId="32" fillId="2" borderId="0" xfId="0" applyNumberFormat="1" applyFont="1" applyFill="1" applyBorder="1"/>
    <xf numFmtId="0" fontId="17" fillId="2" borderId="66" xfId="0" applyNumberFormat="1" applyFont="1" applyFill="1" applyBorder="1"/>
    <xf numFmtId="0" fontId="17" fillId="2" borderId="64" xfId="0" applyNumberFormat="1" applyFont="1" applyFill="1" applyBorder="1"/>
    <xf numFmtId="49" fontId="56" fillId="2" borderId="55" xfId="0" applyNumberFormat="1" applyFont="1" applyFill="1" applyBorder="1" applyAlignment="1">
      <alignment horizontal="center"/>
    </xf>
    <xf numFmtId="4" fontId="21" fillId="2" borderId="57" xfId="1" applyNumberFormat="1" applyFont="1" applyFill="1" applyBorder="1" applyAlignment="1">
      <alignment horizontal="center"/>
    </xf>
    <xf numFmtId="2" fontId="21" fillId="2" borderId="58" xfId="1" applyNumberFormat="1" applyFont="1" applyFill="1" applyBorder="1" applyAlignment="1">
      <alignment horizontal="center"/>
    </xf>
    <xf numFmtId="4" fontId="21" fillId="2" borderId="58" xfId="1" applyNumberFormat="1" applyFont="1" applyFill="1" applyBorder="1" applyAlignment="1">
      <alignment horizontal="center"/>
    </xf>
    <xf numFmtId="4" fontId="21" fillId="2" borderId="7" xfId="1" applyNumberFormat="1" applyFont="1" applyFill="1" applyBorder="1" applyAlignment="1">
      <alignment horizontal="center"/>
    </xf>
    <xf numFmtId="0" fontId="17" fillId="2" borderId="36" xfId="0" applyNumberFormat="1" applyFont="1" applyFill="1" applyBorder="1"/>
    <xf numFmtId="0" fontId="21" fillId="2" borderId="19" xfId="0" applyNumberFormat="1" applyFont="1" applyFill="1" applyBorder="1"/>
    <xf numFmtId="49" fontId="57" fillId="2" borderId="62" xfId="0" applyNumberFormat="1" applyFont="1" applyFill="1" applyBorder="1" applyAlignment="1">
      <alignment horizontal="center"/>
    </xf>
    <xf numFmtId="49" fontId="16" fillId="2" borderId="72" xfId="0" applyNumberFormat="1" applyFont="1" applyFill="1" applyBorder="1" applyAlignment="1">
      <alignment horizontal="left"/>
    </xf>
    <xf numFmtId="4" fontId="16" fillId="2" borderId="24" xfId="1" applyNumberFormat="1" applyFont="1" applyFill="1" applyBorder="1" applyAlignment="1">
      <alignment horizontal="center"/>
    </xf>
    <xf numFmtId="0" fontId="17" fillId="2" borderId="27" xfId="0" applyNumberFormat="1" applyFont="1" applyFill="1" applyBorder="1"/>
    <xf numFmtId="49" fontId="57" fillId="2" borderId="30" xfId="0" applyNumberFormat="1" applyFont="1" applyFill="1" applyBorder="1" applyAlignment="1">
      <alignment horizontal="center"/>
    </xf>
    <xf numFmtId="0" fontId="16" fillId="2" borderId="35" xfId="0" applyFont="1" applyFill="1" applyBorder="1"/>
    <xf numFmtId="49" fontId="24" fillId="2" borderId="49" xfId="0" applyNumberFormat="1" applyFont="1" applyFill="1" applyBorder="1" applyAlignment="1">
      <alignment horizontal="left"/>
    </xf>
    <xf numFmtId="49" fontId="23" fillId="2" borderId="51" xfId="1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6" xfId="0" applyNumberFormat="1" applyFont="1" applyFill="1" applyBorder="1"/>
    <xf numFmtId="49" fontId="21" fillId="2" borderId="41" xfId="0" applyNumberFormat="1" applyFont="1" applyFill="1" applyBorder="1" applyAlignment="1">
      <alignment horizontal="center"/>
    </xf>
    <xf numFmtId="0" fontId="49" fillId="2" borderId="13" xfId="1" applyNumberFormat="1" applyFont="1" applyFill="1" applyBorder="1" applyAlignment="1">
      <alignment horizontal="center"/>
    </xf>
    <xf numFmtId="49" fontId="49" fillId="2" borderId="19" xfId="1" applyNumberFormat="1" applyFont="1" applyFill="1" applyBorder="1" applyAlignment="1">
      <alignment horizontal="center"/>
    </xf>
    <xf numFmtId="164" fontId="49" fillId="2" borderId="19" xfId="1" applyFont="1" applyFill="1" applyBorder="1" applyAlignment="1">
      <alignment horizontal="center"/>
    </xf>
    <xf numFmtId="0" fontId="49" fillId="2" borderId="13" xfId="0" applyFont="1" applyFill="1" applyBorder="1"/>
    <xf numFmtId="0" fontId="58" fillId="2" borderId="13" xfId="0" applyNumberFormat="1" applyFont="1" applyFill="1" applyBorder="1"/>
    <xf numFmtId="164" fontId="49" fillId="2" borderId="0" xfId="1" applyFont="1" applyFill="1" applyBorder="1" applyAlignment="1">
      <alignment horizontal="center"/>
    </xf>
    <xf numFmtId="164" fontId="49" fillId="2" borderId="40" xfId="1" applyFont="1" applyFill="1" applyBorder="1" applyAlignment="1">
      <alignment horizontal="center"/>
    </xf>
    <xf numFmtId="0" fontId="49" fillId="2" borderId="14" xfId="1" applyNumberFormat="1" applyFont="1" applyFill="1" applyBorder="1" applyAlignment="1">
      <alignment horizontal="center"/>
    </xf>
    <xf numFmtId="0" fontId="49" fillId="2" borderId="13" xfId="0" applyNumberFormat="1" applyFont="1" applyFill="1" applyBorder="1"/>
    <xf numFmtId="0" fontId="49" fillId="2" borderId="19" xfId="0" applyNumberFormat="1" applyFont="1" applyFill="1" applyBorder="1"/>
    <xf numFmtId="0" fontId="49" fillId="2" borderId="0" xfId="0" applyFont="1" applyFill="1" applyBorder="1"/>
    <xf numFmtId="49" fontId="21" fillId="2" borderId="6" xfId="1" applyNumberFormat="1" applyFont="1" applyFill="1" applyBorder="1" applyAlignment="1">
      <alignment horizontal="center"/>
    </xf>
    <xf numFmtId="0" fontId="49" fillId="2" borderId="6" xfId="0" applyFont="1" applyFill="1" applyBorder="1"/>
    <xf numFmtId="0" fontId="58" fillId="2" borderId="6" xfId="0" applyNumberFormat="1" applyFont="1" applyFill="1" applyBorder="1"/>
    <xf numFmtId="165" fontId="21" fillId="2" borderId="6" xfId="1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49" fillId="2" borderId="57" xfId="0" applyNumberFormat="1" applyFont="1" applyFill="1" applyBorder="1"/>
    <xf numFmtId="49" fontId="16" fillId="2" borderId="63" xfId="0" applyNumberFormat="1" applyFont="1" applyFill="1" applyBorder="1" applyAlignment="1">
      <alignment horizontal="center"/>
    </xf>
    <xf numFmtId="1" fontId="16" fillId="2" borderId="32" xfId="1" applyNumberFormat="1" applyFont="1" applyFill="1" applyBorder="1" applyAlignment="1">
      <alignment horizontal="center"/>
    </xf>
    <xf numFmtId="1" fontId="16" fillId="2" borderId="27" xfId="1" applyNumberFormat="1" applyFont="1" applyFill="1" applyBorder="1" applyAlignment="1">
      <alignment horizontal="center"/>
    </xf>
    <xf numFmtId="1" fontId="16" fillId="2" borderId="36" xfId="1" applyNumberFormat="1" applyFont="1" applyFill="1" applyBorder="1" applyAlignment="1">
      <alignment horizontal="center"/>
    </xf>
    <xf numFmtId="0" fontId="24" fillId="2" borderId="0" xfId="0" applyNumberFormat="1" applyFont="1" applyFill="1" applyBorder="1"/>
    <xf numFmtId="0" fontId="24" fillId="2" borderId="12" xfId="0" applyNumberFormat="1" applyFont="1" applyFill="1" applyBorder="1"/>
    <xf numFmtId="1" fontId="16" fillId="2" borderId="52" xfId="1" applyNumberFormat="1" applyFont="1" applyFill="1" applyBorder="1" applyAlignment="1">
      <alignment horizontal="center"/>
    </xf>
    <xf numFmtId="1" fontId="16" fillId="2" borderId="51" xfId="1" applyNumberFormat="1" applyFont="1" applyFill="1" applyBorder="1" applyAlignment="1">
      <alignment horizontal="center"/>
    </xf>
    <xf numFmtId="165" fontId="16" fillId="2" borderId="0" xfId="1" applyNumberFormat="1" applyFont="1" applyFill="1" applyBorder="1" applyAlignment="1">
      <alignment horizontal="center"/>
    </xf>
    <xf numFmtId="1" fontId="16" fillId="2" borderId="53" xfId="1" applyNumberFormat="1" applyFont="1" applyFill="1" applyBorder="1" applyAlignment="1">
      <alignment horizontal="center"/>
    </xf>
    <xf numFmtId="0" fontId="16" fillId="2" borderId="0" xfId="0" applyNumberFormat="1" applyFont="1" applyFill="1" applyBorder="1"/>
    <xf numFmtId="49" fontId="21" fillId="2" borderId="54" xfId="0" applyNumberFormat="1" applyFont="1" applyFill="1" applyBorder="1" applyAlignment="1">
      <alignment horizontal="left"/>
    </xf>
    <xf numFmtId="49" fontId="56" fillId="2" borderId="55" xfId="0" applyNumberFormat="1" applyFont="1" applyFill="1" applyBorder="1" applyAlignment="1">
      <alignment horizontal="left"/>
    </xf>
    <xf numFmtId="49" fontId="8" fillId="2" borderId="34" xfId="0" applyNumberFormat="1" applyFont="1" applyFill="1" applyBorder="1" applyAlignment="1">
      <alignment horizontal="left"/>
    </xf>
    <xf numFmtId="49" fontId="57" fillId="2" borderId="62" xfId="0" applyNumberFormat="1" applyFont="1" applyFill="1" applyBorder="1" applyAlignment="1">
      <alignment horizontal="left"/>
    </xf>
    <xf numFmtId="49" fontId="8" fillId="2" borderId="47" xfId="0" applyNumberFormat="1" applyFont="1" applyFill="1" applyBorder="1" applyAlignment="1">
      <alignment horizontal="left"/>
    </xf>
    <xf numFmtId="49" fontId="57" fillId="2" borderId="48" xfId="0" applyNumberFormat="1" applyFont="1" applyFill="1" applyBorder="1" applyAlignment="1">
      <alignment horizontal="left"/>
    </xf>
    <xf numFmtId="2" fontId="21" fillId="2" borderId="7" xfId="1" applyNumberFormat="1" applyFont="1" applyFill="1" applyBorder="1" applyAlignment="1">
      <alignment horizontal="center"/>
    </xf>
    <xf numFmtId="2" fontId="16" fillId="2" borderId="46" xfId="1" applyNumberFormat="1" applyFont="1" applyFill="1" applyBorder="1" applyAlignment="1">
      <alignment horizontal="center"/>
    </xf>
    <xf numFmtId="49" fontId="17" fillId="2" borderId="4" xfId="0" applyNumberFormat="1" applyFont="1" applyFill="1" applyBorder="1" applyAlignment="1">
      <alignment horizontal="center"/>
    </xf>
    <xf numFmtId="0" fontId="25" fillId="2" borderId="16" xfId="0" applyFont="1" applyFill="1" applyBorder="1"/>
    <xf numFmtId="0" fontId="35" fillId="2" borderId="16" xfId="0" applyNumberFormat="1" applyFont="1" applyFill="1" applyBorder="1"/>
    <xf numFmtId="0" fontId="17" fillId="2" borderId="8" xfId="0" applyFont="1" applyFill="1" applyBorder="1" applyAlignment="1">
      <alignment horizontal="center"/>
    </xf>
    <xf numFmtId="0" fontId="25" fillId="2" borderId="16" xfId="0" applyNumberFormat="1" applyFont="1" applyFill="1" applyBorder="1"/>
    <xf numFmtId="0" fontId="25" fillId="2" borderId="4" xfId="0" applyNumberFormat="1" applyFont="1" applyFill="1" applyBorder="1"/>
    <xf numFmtId="0" fontId="25" fillId="2" borderId="5" xfId="0" applyFont="1" applyFill="1" applyBorder="1"/>
    <xf numFmtId="1" fontId="49" fillId="2" borderId="6" xfId="1" applyNumberFormat="1" applyFont="1" applyFill="1" applyBorder="1" applyAlignment="1">
      <alignment horizontal="center"/>
    </xf>
    <xf numFmtId="1" fontId="49" fillId="2" borderId="57" xfId="1" applyNumberFormat="1" applyFont="1" applyFill="1" applyBorder="1" applyAlignment="1">
      <alignment horizontal="center"/>
    </xf>
    <xf numFmtId="3" fontId="49" fillId="2" borderId="57" xfId="1" applyNumberFormat="1" applyFont="1" applyFill="1" applyBorder="1" applyAlignment="1">
      <alignment horizontal="center"/>
    </xf>
    <xf numFmtId="165" fontId="8" fillId="2" borderId="27" xfId="1" applyNumberFormat="1" applyFont="1" applyFill="1" applyBorder="1" applyAlignment="1"/>
    <xf numFmtId="3" fontId="49" fillId="2" borderId="58" xfId="1" applyNumberFormat="1" applyFont="1" applyFill="1" applyBorder="1" applyAlignment="1">
      <alignment horizontal="center"/>
    </xf>
    <xf numFmtId="1" fontId="49" fillId="2" borderId="7" xfId="1" applyNumberFormat="1" applyFont="1" applyFill="1" applyBorder="1" applyAlignment="1">
      <alignment horizontal="center"/>
    </xf>
    <xf numFmtId="0" fontId="49" fillId="2" borderId="26" xfId="0" applyNumberFormat="1" applyFont="1" applyFill="1" applyBorder="1"/>
    <xf numFmtId="0" fontId="49" fillId="2" borderId="24" xfId="0" applyNumberFormat="1" applyFont="1" applyFill="1" applyBorder="1"/>
    <xf numFmtId="0" fontId="49" fillId="2" borderId="5" xfId="0" applyFont="1" applyFill="1" applyBorder="1"/>
    <xf numFmtId="1" fontId="21" fillId="2" borderId="57" xfId="1" applyNumberFormat="1" applyFont="1" applyFill="1" applyBorder="1" applyAlignment="1"/>
    <xf numFmtId="0" fontId="49" fillId="2" borderId="44" xfId="0" applyNumberFormat="1" applyFont="1" applyFill="1" applyBorder="1"/>
    <xf numFmtId="0" fontId="49" fillId="2" borderId="43" xfId="0" applyNumberFormat="1" applyFont="1" applyFill="1" applyBorder="1"/>
    <xf numFmtId="0" fontId="24" fillId="2" borderId="44" xfId="0" applyNumberFormat="1" applyFont="1" applyFill="1" applyBorder="1"/>
    <xf numFmtId="0" fontId="24" fillId="2" borderId="74" xfId="0" applyFont="1" applyFill="1" applyBorder="1"/>
    <xf numFmtId="0" fontId="24" fillId="2" borderId="26" xfId="0" applyFont="1" applyFill="1" applyBorder="1"/>
    <xf numFmtId="1" fontId="8" fillId="2" borderId="12" xfId="1" applyNumberFormat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" fontId="16" fillId="2" borderId="18" xfId="1" applyNumberFormat="1" applyFont="1" applyFill="1" applyBorder="1" applyAlignment="1">
      <alignment horizontal="center"/>
    </xf>
    <xf numFmtId="0" fontId="16" fillId="2" borderId="32" xfId="0" applyNumberFormat="1" applyFont="1" applyFill="1" applyBorder="1"/>
    <xf numFmtId="0" fontId="41" fillId="2" borderId="36" xfId="0" applyNumberFormat="1" applyFont="1" applyFill="1" applyBorder="1"/>
    <xf numFmtId="0" fontId="41" fillId="2" borderId="27" xfId="0" applyNumberFormat="1" applyFont="1" applyFill="1" applyBorder="1" applyAlignment="1">
      <alignment horizontal="center"/>
    </xf>
    <xf numFmtId="0" fontId="16" fillId="2" borderId="74" xfId="0" applyFont="1" applyFill="1" applyBorder="1"/>
    <xf numFmtId="0" fontId="16" fillId="2" borderId="26" xfId="0" applyFont="1" applyFill="1" applyBorder="1"/>
    <xf numFmtId="3" fontId="8" fillId="2" borderId="64" xfId="0" applyNumberFormat="1" applyFont="1" applyFill="1" applyBorder="1" applyAlignment="1">
      <alignment horizontal="center"/>
    </xf>
    <xf numFmtId="0" fontId="16" fillId="2" borderId="46" xfId="0" applyNumberFormat="1" applyFont="1" applyFill="1" applyBorder="1"/>
    <xf numFmtId="49" fontId="23" fillId="2" borderId="54" xfId="0" applyNumberFormat="1" applyFont="1" applyFill="1" applyBorder="1" applyAlignment="1">
      <alignment horizontal="center"/>
    </xf>
    <xf numFmtId="49" fontId="23" fillId="2" borderId="55" xfId="0" applyNumberFormat="1" applyFont="1" applyFill="1" applyBorder="1" applyAlignment="1">
      <alignment horizontal="center"/>
    </xf>
    <xf numFmtId="49" fontId="8" fillId="2" borderId="57" xfId="1" applyNumberFormat="1" applyFont="1" applyFill="1" applyBorder="1" applyAlignment="1">
      <alignment horizontal="center"/>
    </xf>
    <xf numFmtId="1" fontId="16" fillId="2" borderId="6" xfId="1" applyNumberFormat="1" applyFont="1" applyFill="1" applyBorder="1" applyAlignment="1">
      <alignment horizontal="center"/>
    </xf>
    <xf numFmtId="1" fontId="16" fillId="2" borderId="57" xfId="1" applyNumberFormat="1" applyFont="1" applyFill="1" applyBorder="1" applyAlignment="1">
      <alignment horizontal="center"/>
    </xf>
    <xf numFmtId="3" fontId="16" fillId="2" borderId="57" xfId="1" applyNumberFormat="1" applyFont="1" applyFill="1" applyBorder="1" applyAlignment="1">
      <alignment horizontal="center"/>
    </xf>
    <xf numFmtId="3" fontId="16" fillId="2" borderId="6" xfId="1" applyNumberFormat="1" applyFont="1" applyFill="1" applyBorder="1" applyAlignment="1">
      <alignment horizontal="center"/>
    </xf>
    <xf numFmtId="165" fontId="16" fillId="2" borderId="57" xfId="1" applyNumberFormat="1" applyFont="1" applyFill="1" applyBorder="1" applyAlignment="1">
      <alignment horizontal="center"/>
    </xf>
    <xf numFmtId="1" fontId="16" fillId="2" borderId="7" xfId="1" applyNumberFormat="1" applyFont="1" applyFill="1" applyBorder="1" applyAlignment="1">
      <alignment horizontal="center"/>
    </xf>
    <xf numFmtId="0" fontId="16" fillId="2" borderId="5" xfId="0" applyFont="1" applyFill="1" applyBorder="1"/>
    <xf numFmtId="2" fontId="21" fillId="2" borderId="57" xfId="1" applyNumberFormat="1" applyFont="1" applyFill="1" applyBorder="1" applyAlignment="1"/>
    <xf numFmtId="4" fontId="8" fillId="2" borderId="24" xfId="0" applyNumberFormat="1" applyFont="1" applyFill="1" applyBorder="1" applyAlignment="1">
      <alignment horizontal="center"/>
    </xf>
    <xf numFmtId="164" fontId="8" fillId="2" borderId="51" xfId="1" applyFont="1" applyFill="1" applyBorder="1" applyAlignment="1">
      <alignment horizontal="center"/>
    </xf>
    <xf numFmtId="164" fontId="8" fillId="2" borderId="52" xfId="1" applyFont="1" applyFill="1" applyBorder="1" applyAlignment="1">
      <alignment horizontal="center"/>
    </xf>
    <xf numFmtId="164" fontId="8" fillId="2" borderId="50" xfId="1" applyFont="1" applyFill="1" applyBorder="1" applyAlignment="1">
      <alignment horizontal="center"/>
    </xf>
    <xf numFmtId="0" fontId="16" fillId="2" borderId="71" xfId="0" applyNumberFormat="1" applyFont="1" applyFill="1" applyBorder="1"/>
    <xf numFmtId="49" fontId="21" fillId="2" borderId="3" xfId="0" applyNumberFormat="1" applyFont="1" applyFill="1" applyBorder="1" applyAlignment="1">
      <alignment horizontal="left"/>
    </xf>
    <xf numFmtId="0" fontId="21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1" fillId="2" borderId="28" xfId="0" applyNumberFormat="1" applyFont="1" applyFill="1" applyBorder="1"/>
    <xf numFmtId="0" fontId="21" fillId="2" borderId="24" xfId="0" applyNumberFormat="1" applyFont="1" applyFill="1" applyBorder="1"/>
    <xf numFmtId="0" fontId="21" fillId="2" borderId="46" xfId="0" applyNumberFormat="1" applyFont="1" applyFill="1" applyBorder="1"/>
    <xf numFmtId="0" fontId="21" fillId="2" borderId="43" xfId="0" applyNumberFormat="1" applyFont="1" applyFill="1" applyBorder="1"/>
    <xf numFmtId="0" fontId="8" fillId="2" borderId="0" xfId="0" applyFont="1" applyFill="1" applyBorder="1"/>
    <xf numFmtId="0" fontId="20" fillId="2" borderId="0" xfId="0" applyNumberFormat="1" applyFont="1" applyFill="1" applyBorder="1"/>
    <xf numFmtId="165" fontId="16" fillId="2" borderId="27" xfId="1" applyNumberFormat="1" applyFont="1" applyFill="1" applyBorder="1" applyAlignment="1">
      <alignment horizontal="center"/>
    </xf>
    <xf numFmtId="0" fontId="8" fillId="2" borderId="32" xfId="0" applyNumberFormat="1" applyFont="1" applyFill="1" applyBorder="1"/>
    <xf numFmtId="1" fontId="16" fillId="2" borderId="43" xfId="1" applyNumberFormat="1" applyFont="1" applyFill="1" applyBorder="1" applyAlignment="1">
      <alignment horizontal="center"/>
    </xf>
    <xf numFmtId="165" fontId="16" fillId="2" borderId="43" xfId="1" applyNumberFormat="1" applyFont="1" applyFill="1" applyBorder="1" applyAlignment="1">
      <alignment horizontal="center"/>
    </xf>
    <xf numFmtId="1" fontId="16" fillId="2" borderId="46" xfId="1" applyNumberFormat="1" applyFont="1" applyFill="1" applyBorder="1" applyAlignment="1">
      <alignment horizontal="center"/>
    </xf>
    <xf numFmtId="0" fontId="46" fillId="2" borderId="44" xfId="0" applyNumberFormat="1" applyFont="1" applyFill="1" applyBorder="1"/>
    <xf numFmtId="0" fontId="46" fillId="2" borderId="43" xfId="0" applyNumberFormat="1" applyFont="1" applyFill="1" applyBorder="1"/>
    <xf numFmtId="165" fontId="16" fillId="2" borderId="51" xfId="1" applyNumberFormat="1" applyFont="1" applyFill="1" applyBorder="1" applyAlignment="1">
      <alignment horizontal="center"/>
    </xf>
    <xf numFmtId="49" fontId="21" fillId="2" borderId="57" xfId="0" applyNumberFormat="1" applyFont="1" applyFill="1" applyBorder="1" applyAlignment="1">
      <alignment horizontal="left"/>
    </xf>
    <xf numFmtId="0" fontId="46" fillId="2" borderId="26" xfId="0" applyNumberFormat="1" applyFont="1" applyFill="1" applyBorder="1"/>
    <xf numFmtId="2" fontId="16" fillId="2" borderId="27" xfId="1" applyNumberFormat="1" applyFont="1" applyFill="1" applyBorder="1" applyAlignment="1">
      <alignment horizontal="center"/>
    </xf>
    <xf numFmtId="2" fontId="16" fillId="2" borderId="24" xfId="1" applyNumberFormat="1" applyFont="1" applyFill="1" applyBorder="1" applyAlignment="1">
      <alignment horizontal="center"/>
    </xf>
    <xf numFmtId="2" fontId="16" fillId="2" borderId="43" xfId="1" applyNumberFormat="1" applyFont="1" applyFill="1" applyBorder="1" applyAlignment="1">
      <alignment horizontal="center"/>
    </xf>
    <xf numFmtId="4" fontId="23" fillId="2" borderId="51" xfId="1" applyNumberFormat="1" applyFont="1" applyFill="1" applyBorder="1" applyAlignment="1">
      <alignment horizontal="center"/>
    </xf>
    <xf numFmtId="4" fontId="23" fillId="2" borderId="50" xfId="1" applyNumberFormat="1" applyFont="1" applyFill="1" applyBorder="1" applyAlignment="1">
      <alignment horizontal="center"/>
    </xf>
    <xf numFmtId="0" fontId="8" fillId="2" borderId="0" xfId="0" applyNumberFormat="1" applyFont="1" applyFill="1" applyBorder="1"/>
    <xf numFmtId="4" fontId="21" fillId="2" borderId="57" xfId="0" applyNumberFormat="1" applyFont="1" applyFill="1" applyBorder="1" applyAlignment="1">
      <alignment horizontal="center"/>
    </xf>
    <xf numFmtId="165" fontId="8" fillId="2" borderId="27" xfId="0" applyNumberFormat="1" applyFont="1" applyFill="1" applyBorder="1" applyAlignment="1">
      <alignment horizontal="center"/>
    </xf>
    <xf numFmtId="0" fontId="17" fillId="2" borderId="0" xfId="0" applyNumberFormat="1" applyFont="1" applyFill="1" applyBorder="1"/>
    <xf numFmtId="49" fontId="24" fillId="2" borderId="30" xfId="0" applyNumberFormat="1" applyFont="1" applyFill="1" applyBorder="1" applyAlignment="1">
      <alignment horizontal="center"/>
    </xf>
    <xf numFmtId="49" fontId="24" fillId="2" borderId="48" xfId="0" applyNumberFormat="1" applyFont="1" applyFill="1" applyBorder="1" applyAlignment="1">
      <alignment horizontal="center"/>
    </xf>
    <xf numFmtId="0" fontId="47" fillId="2" borderId="12" xfId="0" applyNumberFormat="1" applyFont="1" applyFill="1" applyBorder="1"/>
    <xf numFmtId="0" fontId="47" fillId="2" borderId="0" xfId="0" applyFont="1" applyFill="1" applyBorder="1"/>
    <xf numFmtId="164" fontId="21" fillId="2" borderId="57" xfId="1" applyNumberFormat="1" applyFont="1" applyFill="1" applyBorder="1" applyAlignment="1">
      <alignment horizontal="center"/>
    </xf>
    <xf numFmtId="49" fontId="24" fillId="2" borderId="62" xfId="0" applyNumberFormat="1" applyFont="1" applyFill="1" applyBorder="1" applyAlignment="1">
      <alignment horizontal="center"/>
    </xf>
    <xf numFmtId="164" fontId="16" fillId="2" borderId="27" xfId="1" applyNumberFormat="1" applyFont="1" applyFill="1" applyBorder="1" applyAlignment="1"/>
    <xf numFmtId="164" fontId="8" fillId="2" borderId="27" xfId="1" applyNumberFormat="1" applyFont="1" applyFill="1" applyBorder="1" applyAlignment="1">
      <alignment horizontal="center"/>
    </xf>
    <xf numFmtId="2" fontId="16" fillId="2" borderId="36" xfId="1" applyNumberFormat="1" applyFont="1" applyFill="1" applyBorder="1" applyAlignment="1">
      <alignment horizontal="center"/>
    </xf>
    <xf numFmtId="43" fontId="16" fillId="2" borderId="44" xfId="1" applyNumberFormat="1" applyFont="1" applyFill="1" applyBorder="1" applyAlignment="1">
      <alignment horizontal="center"/>
    </xf>
    <xf numFmtId="43" fontId="16" fillId="2" borderId="46" xfId="1" applyNumberFormat="1" applyFont="1" applyFill="1" applyBorder="1" applyAlignment="1">
      <alignment horizontal="center"/>
    </xf>
    <xf numFmtId="49" fontId="24" fillId="2" borderId="43" xfId="1" applyNumberFormat="1" applyFont="1" applyFill="1" applyBorder="1" applyAlignment="1">
      <alignment horizontal="center"/>
    </xf>
    <xf numFmtId="0" fontId="24" fillId="2" borderId="46" xfId="1" applyNumberFormat="1" applyFont="1" applyFill="1" applyBorder="1" applyAlignment="1">
      <alignment horizontal="center"/>
    </xf>
    <xf numFmtId="0" fontId="21" fillId="2" borderId="11" xfId="0" applyFont="1" applyFill="1" applyBorder="1"/>
    <xf numFmtId="0" fontId="16" fillId="2" borderId="49" xfId="0" applyFont="1" applyFill="1" applyBorder="1"/>
    <xf numFmtId="3" fontId="8" fillId="2" borderId="51" xfId="0" applyNumberFormat="1" applyFont="1" applyFill="1" applyBorder="1" applyAlignment="1">
      <alignment horizontal="center"/>
    </xf>
    <xf numFmtId="0" fontId="16" fillId="2" borderId="52" xfId="0" applyFont="1" applyFill="1" applyBorder="1"/>
    <xf numFmtId="0" fontId="22" fillId="2" borderId="52" xfId="0" applyNumberFormat="1" applyFont="1" applyFill="1" applyBorder="1"/>
    <xf numFmtId="49" fontId="8" fillId="2" borderId="51" xfId="0" applyNumberFormat="1" applyFont="1" applyFill="1" applyBorder="1" applyAlignment="1">
      <alignment horizontal="center"/>
    </xf>
    <xf numFmtId="165" fontId="8" fillId="2" borderId="51" xfId="1" applyNumberFormat="1" applyFont="1" applyFill="1" applyBorder="1" applyAlignment="1">
      <alignment horizontal="center"/>
    </xf>
    <xf numFmtId="0" fontId="24" fillId="2" borderId="64" xfId="0" applyNumberFormat="1" applyFont="1" applyFill="1" applyBorder="1"/>
    <xf numFmtId="0" fontId="24" fillId="2" borderId="52" xfId="0" applyFont="1" applyFill="1" applyBorder="1"/>
    <xf numFmtId="0" fontId="17" fillId="2" borderId="28" xfId="0" applyNumberFormat="1" applyFont="1" applyFill="1" applyBorder="1"/>
    <xf numFmtId="4" fontId="8" fillId="2" borderId="51" xfId="0" applyNumberFormat="1" applyFont="1" applyFill="1" applyBorder="1" applyAlignment="1">
      <alignment horizontal="center"/>
    </xf>
    <xf numFmtId="2" fontId="16" fillId="2" borderId="53" xfId="1" applyNumberFormat="1" applyFont="1" applyFill="1" applyBorder="1" applyAlignment="1">
      <alignment horizontal="center"/>
    </xf>
    <xf numFmtId="49" fontId="59" fillId="2" borderId="54" xfId="0" applyNumberFormat="1" applyFont="1" applyFill="1" applyBorder="1" applyAlignment="1">
      <alignment horizontal="center"/>
    </xf>
    <xf numFmtId="49" fontId="59" fillId="2" borderId="55" xfId="0" applyNumberFormat="1" applyFont="1" applyFill="1" applyBorder="1" applyAlignment="1">
      <alignment horizontal="center"/>
    </xf>
    <xf numFmtId="0" fontId="21" fillId="2" borderId="67" xfId="0" applyFont="1" applyFill="1" applyBorder="1"/>
    <xf numFmtId="0" fontId="60" fillId="2" borderId="6" xfId="0" applyFont="1" applyFill="1" applyBorder="1"/>
    <xf numFmtId="165" fontId="8" fillId="2" borderId="57" xfId="0" applyNumberFormat="1" applyFont="1" applyFill="1" applyBorder="1" applyAlignment="1">
      <alignment horizontal="center"/>
    </xf>
    <xf numFmtId="0" fontId="61" fillId="2" borderId="6" xfId="0" applyNumberFormat="1" applyFont="1" applyFill="1" applyBorder="1"/>
    <xf numFmtId="164" fontId="8" fillId="2" borderId="57" xfId="1" applyFont="1" applyFill="1" applyBorder="1" applyAlignment="1">
      <alignment horizontal="center"/>
    </xf>
    <xf numFmtId="164" fontId="49" fillId="2" borderId="6" xfId="1" applyFont="1" applyFill="1" applyBorder="1" applyAlignment="1">
      <alignment horizontal="center"/>
    </xf>
    <xf numFmtId="0" fontId="60" fillId="2" borderId="6" xfId="0" applyNumberFormat="1" applyFont="1" applyFill="1" applyBorder="1"/>
    <xf numFmtId="0" fontId="60" fillId="2" borderId="57" xfId="0" applyNumberFormat="1" applyFont="1" applyFill="1" applyBorder="1"/>
    <xf numFmtId="0" fontId="60" fillId="2" borderId="0" xfId="0" applyFont="1" applyFill="1" applyBorder="1"/>
    <xf numFmtId="49" fontId="62" fillId="2" borderId="59" xfId="0" applyNumberFormat="1" applyFont="1" applyFill="1" applyBorder="1" applyAlignment="1">
      <alignment horizontal="center"/>
    </xf>
    <xf numFmtId="49" fontId="62" fillId="2" borderId="10" xfId="0" applyNumberFormat="1" applyFont="1" applyFill="1" applyBorder="1" applyAlignment="1">
      <alignment horizontal="center"/>
    </xf>
    <xf numFmtId="0" fontId="16" fillId="2" borderId="11" xfId="0" applyFont="1" applyFill="1" applyBorder="1"/>
    <xf numFmtId="0" fontId="63" fillId="2" borderId="0" xfId="0" applyFont="1" applyFill="1" applyBorder="1"/>
    <xf numFmtId="0" fontId="64" fillId="2" borderId="0" xfId="0" applyNumberFormat="1" applyFont="1" applyFill="1" applyBorder="1"/>
    <xf numFmtId="0" fontId="65" fillId="2" borderId="0" xfId="0" applyNumberFormat="1" applyFont="1" applyFill="1" applyBorder="1" applyAlignment="1">
      <alignment horizontal="center"/>
    </xf>
    <xf numFmtId="0" fontId="63" fillId="2" borderId="12" xfId="0" applyNumberFormat="1" applyFont="1" applyFill="1" applyBorder="1"/>
    <xf numFmtId="49" fontId="62" fillId="2" borderId="30" xfId="0" applyNumberFormat="1" applyFont="1" applyFill="1" applyBorder="1" applyAlignment="1">
      <alignment horizontal="center"/>
    </xf>
    <xf numFmtId="0" fontId="16" fillId="2" borderId="31" xfId="0" applyFont="1" applyFill="1" applyBorder="1"/>
    <xf numFmtId="0" fontId="63" fillId="2" borderId="44" xfId="0" applyFont="1" applyFill="1" applyBorder="1"/>
    <xf numFmtId="165" fontId="8" fillId="2" borderId="43" xfId="0" applyNumberFormat="1" applyFont="1" applyFill="1" applyBorder="1" applyAlignment="1">
      <alignment horizontal="center"/>
    </xf>
    <xf numFmtId="0" fontId="64" fillId="2" borderId="44" xfId="0" applyNumberFormat="1" applyFont="1" applyFill="1" applyBorder="1"/>
    <xf numFmtId="165" fontId="8" fillId="2" borderId="43" xfId="1" applyNumberFormat="1" applyFont="1" applyFill="1" applyBorder="1" applyAlignment="1">
      <alignment horizontal="center"/>
    </xf>
    <xf numFmtId="0" fontId="65" fillId="2" borderId="44" xfId="0" applyNumberFormat="1" applyFont="1" applyFill="1" applyBorder="1" applyAlignment="1">
      <alignment horizontal="center"/>
    </xf>
    <xf numFmtId="0" fontId="63" fillId="2" borderId="43" xfId="0" applyNumberFormat="1" applyFont="1" applyFill="1" applyBorder="1"/>
    <xf numFmtId="49" fontId="59" fillId="2" borderId="41" xfId="0" applyNumberFormat="1" applyFont="1" applyFill="1" applyBorder="1" applyAlignment="1">
      <alignment horizontal="center"/>
    </xf>
    <xf numFmtId="49" fontId="59" fillId="2" borderId="75" xfId="0" applyNumberFormat="1" applyFont="1" applyFill="1" applyBorder="1" applyAlignment="1">
      <alignment horizontal="center"/>
    </xf>
    <xf numFmtId="2" fontId="21" fillId="2" borderId="19" xfId="1" applyNumberFormat="1" applyFont="1" applyFill="1" applyBorder="1" applyAlignment="1">
      <alignment horizontal="center"/>
    </xf>
    <xf numFmtId="0" fontId="66" fillId="2" borderId="13" xfId="0" applyFont="1" applyFill="1" applyBorder="1"/>
    <xf numFmtId="164" fontId="21" fillId="2" borderId="19" xfId="1" applyFont="1" applyFill="1" applyBorder="1" applyAlignment="1">
      <alignment horizontal="center"/>
    </xf>
    <xf numFmtId="0" fontId="67" fillId="2" borderId="13" xfId="0" applyNumberFormat="1" applyFont="1" applyFill="1" applyBorder="1"/>
    <xf numFmtId="2" fontId="21" fillId="2" borderId="14" xfId="1" applyNumberFormat="1" applyFont="1" applyFill="1" applyBorder="1" applyAlignment="1">
      <alignment horizontal="center"/>
    </xf>
    <xf numFmtId="49" fontId="1" fillId="2" borderId="66" xfId="0" applyNumberFormat="1" applyFont="1" applyFill="1" applyBorder="1" applyAlignment="1">
      <alignment horizontal="left"/>
    </xf>
    <xf numFmtId="0" fontId="66" fillId="2" borderId="0" xfId="0" applyFont="1" applyFill="1" applyBorder="1"/>
    <xf numFmtId="49" fontId="68" fillId="2" borderId="21" xfId="0" applyNumberFormat="1" applyFont="1" applyFill="1" applyBorder="1" applyAlignment="1">
      <alignment horizontal="center"/>
    </xf>
    <xf numFmtId="49" fontId="68" fillId="2" borderId="22" xfId="0" applyNumberFormat="1" applyFont="1" applyFill="1" applyBorder="1" applyAlignment="1">
      <alignment horizontal="center"/>
    </xf>
    <xf numFmtId="49" fontId="16" fillId="2" borderId="70" xfId="0" applyNumberFormat="1" applyFont="1" applyFill="1" applyBorder="1" applyAlignment="1">
      <alignment horizontal="left"/>
    </xf>
    <xf numFmtId="49" fontId="8" fillId="2" borderId="24" xfId="1" applyNumberFormat="1" applyFont="1" applyFill="1" applyBorder="1" applyAlignment="1">
      <alignment horizontal="center"/>
    </xf>
    <xf numFmtId="0" fontId="16" fillId="2" borderId="26" xfId="1" applyNumberFormat="1" applyFont="1" applyFill="1" applyBorder="1" applyAlignment="1">
      <alignment horizontal="center"/>
    </xf>
    <xf numFmtId="49" fontId="16" fillId="2" borderId="24" xfId="1" applyNumberFormat="1" applyFont="1" applyFill="1" applyBorder="1" applyAlignment="1">
      <alignment horizontal="center"/>
    </xf>
    <xf numFmtId="0" fontId="63" fillId="2" borderId="16" xfId="0" applyFont="1" applyFill="1" applyBorder="1"/>
    <xf numFmtId="164" fontId="8" fillId="2" borderId="24" xfId="0" applyNumberFormat="1" applyFont="1" applyFill="1" applyBorder="1" applyAlignment="1">
      <alignment horizontal="center"/>
    </xf>
    <xf numFmtId="0" fontId="64" fillId="2" borderId="16" xfId="0" applyNumberFormat="1" applyFont="1" applyFill="1" applyBorder="1"/>
    <xf numFmtId="4" fontId="16" fillId="2" borderId="25" xfId="1" applyNumberFormat="1" applyFont="1" applyFill="1" applyBorder="1" applyAlignment="1">
      <alignment horizontal="center"/>
    </xf>
    <xf numFmtId="0" fontId="16" fillId="2" borderId="28" xfId="1" applyNumberFormat="1" applyFont="1" applyFill="1" applyBorder="1" applyAlignment="1">
      <alignment horizontal="center"/>
    </xf>
    <xf numFmtId="0" fontId="63" fillId="2" borderId="24" xfId="0" applyNumberFormat="1" applyFont="1" applyFill="1" applyBorder="1"/>
    <xf numFmtId="49" fontId="68" fillId="2" borderId="37" xfId="0" applyNumberFormat="1" applyFont="1" applyFill="1" applyBorder="1" applyAlignment="1">
      <alignment horizontal="center"/>
    </xf>
    <xf numFmtId="49" fontId="68" fillId="2" borderId="38" xfId="0" applyNumberFormat="1" applyFont="1" applyFill="1" applyBorder="1" applyAlignment="1">
      <alignment horizontal="center"/>
    </xf>
    <xf numFmtId="49" fontId="8" fillId="2" borderId="64" xfId="1" applyNumberFormat="1" applyFont="1" applyFill="1" applyBorder="1" applyAlignment="1">
      <alignment horizontal="center"/>
    </xf>
    <xf numFmtId="49" fontId="16" fillId="2" borderId="64" xfId="1" applyNumberFormat="1" applyFont="1" applyFill="1" applyBorder="1" applyAlignment="1">
      <alignment horizontal="center"/>
    </xf>
    <xf numFmtId="0" fontId="63" fillId="2" borderId="13" xfId="0" applyFont="1" applyFill="1" applyBorder="1"/>
    <xf numFmtId="0" fontId="64" fillId="2" borderId="13" xfId="0" applyNumberFormat="1" applyFont="1" applyFill="1" applyBorder="1"/>
    <xf numFmtId="164" fontId="16" fillId="2" borderId="13" xfId="1" applyFont="1" applyFill="1" applyBorder="1" applyAlignment="1">
      <alignment horizontal="center"/>
    </xf>
    <xf numFmtId="0" fontId="16" fillId="2" borderId="71" xfId="1" applyNumberFormat="1" applyFont="1" applyFill="1" applyBorder="1" applyAlignment="1">
      <alignment horizontal="center"/>
    </xf>
    <xf numFmtId="0" fontId="25" fillId="2" borderId="66" xfId="0" applyNumberFormat="1" applyFont="1" applyFill="1" applyBorder="1"/>
    <xf numFmtId="164" fontId="25" fillId="2" borderId="64" xfId="1" applyFont="1" applyFill="1" applyBorder="1"/>
    <xf numFmtId="49" fontId="59" fillId="2" borderId="34" xfId="0" applyNumberFormat="1" applyFont="1" applyFill="1" applyBorder="1" applyAlignment="1">
      <alignment horizontal="center"/>
    </xf>
    <xf numFmtId="49" fontId="59" fillId="2" borderId="62" xfId="0" applyNumberFormat="1" applyFont="1" applyFill="1" applyBorder="1" applyAlignment="1">
      <alignment horizontal="center"/>
    </xf>
    <xf numFmtId="49" fontId="21" fillId="2" borderId="63" xfId="0" applyNumberFormat="1" applyFont="1" applyFill="1" applyBorder="1"/>
    <xf numFmtId="0" fontId="21" fillId="2" borderId="27" xfId="1" applyNumberFormat="1" applyFont="1" applyFill="1" applyBorder="1" applyAlignment="1">
      <alignment horizontal="center"/>
    </xf>
    <xf numFmtId="0" fontId="49" fillId="2" borderId="32" xfId="1" applyNumberFormat="1" applyFont="1" applyFill="1" applyBorder="1" applyAlignment="1">
      <alignment horizontal="center"/>
    </xf>
    <xf numFmtId="49" fontId="49" fillId="2" borderId="27" xfId="1" applyNumberFormat="1" applyFont="1" applyFill="1" applyBorder="1" applyAlignment="1">
      <alignment horizontal="center"/>
    </xf>
    <xf numFmtId="0" fontId="67" fillId="2" borderId="0" xfId="0" applyNumberFormat="1" applyFont="1" applyFill="1" applyBorder="1"/>
    <xf numFmtId="164" fontId="49" fillId="2" borderId="32" xfId="1" applyFont="1" applyFill="1" applyBorder="1" applyAlignment="1">
      <alignment horizontal="center"/>
    </xf>
    <xf numFmtId="3" fontId="49" fillId="2" borderId="33" xfId="1" applyNumberFormat="1" applyFont="1" applyFill="1" applyBorder="1" applyAlignment="1">
      <alignment horizontal="center"/>
    </xf>
    <xf numFmtId="0" fontId="49" fillId="2" borderId="36" xfId="1" applyNumberFormat="1" applyFont="1" applyFill="1" applyBorder="1" applyAlignment="1">
      <alignment horizontal="center"/>
    </xf>
    <xf numFmtId="0" fontId="60" fillId="2" borderId="28" xfId="0" applyNumberFormat="1" applyFont="1" applyFill="1" applyBorder="1"/>
    <xf numFmtId="0" fontId="60" fillId="2" borderId="12" xfId="0" applyNumberFormat="1" applyFont="1" applyFill="1" applyBorder="1"/>
    <xf numFmtId="0" fontId="60" fillId="2" borderId="13" xfId="0" applyFont="1" applyFill="1" applyBorder="1"/>
    <xf numFmtId="4" fontId="16" fillId="2" borderId="20" xfId="1" applyNumberFormat="1" applyFont="1" applyFill="1" applyBorder="1" applyAlignment="1">
      <alignment horizontal="center"/>
    </xf>
    <xf numFmtId="0" fontId="8" fillId="2" borderId="64" xfId="1" applyNumberFormat="1" applyFont="1" applyFill="1" applyBorder="1" applyAlignment="1">
      <alignment horizontal="center"/>
    </xf>
    <xf numFmtId="0" fontId="21" fillId="2" borderId="4" xfId="1" applyNumberFormat="1" applyFont="1" applyFill="1" applyBorder="1" applyAlignment="1">
      <alignment horizontal="center"/>
    </xf>
    <xf numFmtId="0" fontId="21" fillId="2" borderId="16" xfId="1" applyNumberFormat="1" applyFont="1" applyFill="1" applyBorder="1" applyAlignment="1">
      <alignment horizontal="center"/>
    </xf>
    <xf numFmtId="49" fontId="21" fillId="2" borderId="4" xfId="1" applyNumberFormat="1" applyFont="1" applyFill="1" applyBorder="1" applyAlignment="1">
      <alignment horizontal="center"/>
    </xf>
    <xf numFmtId="4" fontId="21" fillId="2" borderId="4" xfId="1" applyNumberFormat="1" applyFont="1" applyFill="1" applyBorder="1" applyAlignment="1">
      <alignment horizontal="center"/>
    </xf>
    <xf numFmtId="0" fontId="37" fillId="2" borderId="16" xfId="0" applyNumberFormat="1" applyFont="1" applyFill="1" applyBorder="1"/>
    <xf numFmtId="3" fontId="21" fillId="2" borderId="73" xfId="1" applyNumberFormat="1" applyFont="1" applyFill="1" applyBorder="1" applyAlignment="1">
      <alignment horizontal="center"/>
    </xf>
    <xf numFmtId="0" fontId="21" fillId="2" borderId="8" xfId="1" applyNumberFormat="1" applyFont="1" applyFill="1" applyBorder="1" applyAlignment="1">
      <alignment horizontal="center"/>
    </xf>
    <xf numFmtId="0" fontId="21" fillId="2" borderId="16" xfId="0" applyNumberFormat="1" applyFont="1" applyFill="1" applyBorder="1"/>
    <xf numFmtId="0" fontId="21" fillId="2" borderId="4" xfId="0" applyNumberFormat="1" applyFont="1" applyFill="1" applyBorder="1"/>
    <xf numFmtId="49" fontId="21" fillId="2" borderId="47" xfId="0" applyNumberFormat="1" applyFont="1" applyFill="1" applyBorder="1" applyAlignment="1">
      <alignment horizontal="center"/>
    </xf>
    <xf numFmtId="49" fontId="21" fillId="2" borderId="48" xfId="0" applyNumberFormat="1" applyFont="1" applyFill="1" applyBorder="1" applyAlignment="1">
      <alignment horizontal="center"/>
    </xf>
    <xf numFmtId="49" fontId="21" fillId="2" borderId="49" xfId="0" applyNumberFormat="1" applyFont="1" applyFill="1" applyBorder="1" applyAlignment="1">
      <alignment horizontal="left"/>
    </xf>
    <xf numFmtId="2" fontId="21" fillId="2" borderId="51" xfId="1" applyNumberFormat="1" applyFont="1" applyFill="1" applyBorder="1" applyAlignment="1">
      <alignment horizontal="center"/>
    </xf>
    <xf numFmtId="2" fontId="21" fillId="2" borderId="52" xfId="1" applyNumberFormat="1" applyFont="1" applyFill="1" applyBorder="1" applyAlignment="1">
      <alignment horizontal="center"/>
    </xf>
    <xf numFmtId="4" fontId="21" fillId="2" borderId="51" xfId="1" applyNumberFormat="1" applyFont="1" applyFill="1" applyBorder="1" applyAlignment="1">
      <alignment horizontal="center"/>
    </xf>
    <xf numFmtId="1" fontId="21" fillId="2" borderId="51" xfId="1" applyNumberFormat="1" applyFont="1" applyFill="1" applyBorder="1" applyAlignment="1">
      <alignment horizontal="center"/>
    </xf>
    <xf numFmtId="164" fontId="21" fillId="2" borderId="51" xfId="1" applyFont="1" applyFill="1" applyBorder="1" applyAlignment="1">
      <alignment horizontal="center"/>
    </xf>
    <xf numFmtId="164" fontId="21" fillId="2" borderId="52" xfId="1" applyFont="1" applyFill="1" applyBorder="1" applyAlignment="1">
      <alignment horizontal="center"/>
    </xf>
    <xf numFmtId="3" fontId="21" fillId="2" borderId="52" xfId="1" applyNumberFormat="1" applyFont="1" applyFill="1" applyBorder="1" applyAlignment="1">
      <alignment horizontal="center"/>
    </xf>
    <xf numFmtId="2" fontId="21" fillId="2" borderId="53" xfId="1" applyNumberFormat="1" applyFont="1" applyFill="1" applyBorder="1" applyAlignment="1">
      <alignment horizontal="center"/>
    </xf>
    <xf numFmtId="0" fontId="21" fillId="2" borderId="0" xfId="0" applyNumberFormat="1" applyFont="1" applyFill="1" applyBorder="1"/>
    <xf numFmtId="0" fontId="21" fillId="2" borderId="12" xfId="0" applyNumberFormat="1" applyFont="1" applyFill="1" applyBorder="1"/>
    <xf numFmtId="49" fontId="21" fillId="2" borderId="34" xfId="0" applyNumberFormat="1" applyFont="1" applyFill="1" applyBorder="1" applyAlignment="1">
      <alignment horizontal="center"/>
    </xf>
    <xf numFmtId="49" fontId="21" fillId="2" borderId="62" xfId="0" applyNumberFormat="1" applyFont="1" applyFill="1" applyBorder="1" applyAlignment="1">
      <alignment horizontal="center"/>
    </xf>
    <xf numFmtId="49" fontId="21" fillId="2" borderId="63" xfId="0" applyNumberFormat="1" applyFont="1" applyFill="1" applyBorder="1" applyAlignment="1">
      <alignment horizontal="left"/>
    </xf>
    <xf numFmtId="2" fontId="21" fillId="2" borderId="27" xfId="1" applyNumberFormat="1" applyFont="1" applyFill="1" applyBorder="1" applyAlignment="1">
      <alignment horizontal="center"/>
    </xf>
    <xf numFmtId="2" fontId="21" fillId="2" borderId="32" xfId="1" applyNumberFormat="1" applyFont="1" applyFill="1" applyBorder="1" applyAlignment="1">
      <alignment horizontal="center"/>
    </xf>
    <xf numFmtId="4" fontId="21" fillId="2" borderId="27" xfId="1" applyNumberFormat="1" applyFont="1" applyFill="1" applyBorder="1" applyAlignment="1">
      <alignment horizontal="center"/>
    </xf>
    <xf numFmtId="2" fontId="21" fillId="2" borderId="33" xfId="1" applyNumberFormat="1" applyFont="1" applyFill="1" applyBorder="1" applyAlignment="1">
      <alignment horizontal="center"/>
    </xf>
    <xf numFmtId="164" fontId="21" fillId="2" borderId="27" xfId="1" applyFont="1" applyFill="1" applyBorder="1" applyAlignment="1">
      <alignment horizontal="center"/>
    </xf>
    <xf numFmtId="164" fontId="21" fillId="2" borderId="32" xfId="1" applyFont="1" applyFill="1" applyBorder="1" applyAlignment="1">
      <alignment horizontal="center"/>
    </xf>
    <xf numFmtId="4" fontId="21" fillId="2" borderId="33" xfId="1" applyNumberFormat="1" applyFont="1" applyFill="1" applyBorder="1" applyAlignment="1">
      <alignment horizontal="center"/>
    </xf>
    <xf numFmtId="2" fontId="21" fillId="2" borderId="36" xfId="1" applyNumberFormat="1" applyFont="1" applyFill="1" applyBorder="1" applyAlignment="1">
      <alignment horizontal="center"/>
    </xf>
    <xf numFmtId="49" fontId="21" fillId="2" borderId="37" xfId="0" applyNumberFormat="1" applyFont="1" applyFill="1" applyBorder="1" applyAlignment="1">
      <alignment horizontal="center"/>
    </xf>
    <xf numFmtId="49" fontId="21" fillId="2" borderId="38" xfId="0" applyNumberFormat="1" applyFont="1" applyFill="1" applyBorder="1" applyAlignment="1">
      <alignment horizontal="center"/>
    </xf>
    <xf numFmtId="49" fontId="21" fillId="2" borderId="39" xfId="0" applyNumberFormat="1" applyFont="1" applyFill="1" applyBorder="1" applyAlignment="1">
      <alignment horizontal="left"/>
    </xf>
    <xf numFmtId="2" fontId="21" fillId="2" borderId="40" xfId="1" applyNumberFormat="1" applyFont="1" applyFill="1" applyBorder="1" applyAlignment="1">
      <alignment horizontal="center"/>
    </xf>
    <xf numFmtId="49" fontId="24" fillId="2" borderId="11" xfId="0" applyNumberFormat="1" applyFont="1" applyFill="1" applyBorder="1" applyAlignment="1">
      <alignment horizontal="left"/>
    </xf>
    <xf numFmtId="0" fontId="23" fillId="2" borderId="0" xfId="1" applyNumberFormat="1" applyFont="1" applyFill="1" applyBorder="1" applyAlignment="1">
      <alignment horizontal="center"/>
    </xf>
    <xf numFmtId="164" fontId="23" fillId="2" borderId="12" xfId="1" applyFont="1" applyFill="1" applyBorder="1" applyAlignment="1">
      <alignment horizontal="center"/>
    </xf>
    <xf numFmtId="164" fontId="23" fillId="2" borderId="0" xfId="1" applyFont="1" applyFill="1" applyBorder="1" applyAlignment="1">
      <alignment horizontal="center"/>
    </xf>
    <xf numFmtId="164" fontId="23" fillId="2" borderId="20" xfId="1" applyFont="1" applyFill="1" applyBorder="1" applyAlignment="1">
      <alignment horizontal="center"/>
    </xf>
    <xf numFmtId="0" fontId="23" fillId="2" borderId="18" xfId="1" applyNumberFormat="1" applyFont="1" applyFill="1" applyBorder="1" applyAlignment="1">
      <alignment horizontal="center"/>
    </xf>
    <xf numFmtId="49" fontId="49" fillId="2" borderId="67" xfId="0" applyNumberFormat="1" applyFont="1" applyFill="1" applyBorder="1" applyAlignment="1">
      <alignment horizontal="left"/>
    </xf>
    <xf numFmtId="0" fontId="21" fillId="2" borderId="6" xfId="1" applyNumberFormat="1" applyFont="1" applyFill="1" applyBorder="1" applyAlignment="1">
      <alignment horizontal="center"/>
    </xf>
    <xf numFmtId="0" fontId="21" fillId="2" borderId="7" xfId="1" applyNumberFormat="1" applyFont="1" applyFill="1" applyBorder="1" applyAlignment="1">
      <alignment horizontal="center"/>
    </xf>
    <xf numFmtId="49" fontId="16" fillId="2" borderId="59" xfId="0" applyNumberFormat="1" applyFont="1" applyFill="1" applyBorder="1" applyAlignment="1">
      <alignment horizontal="center"/>
    </xf>
    <xf numFmtId="49" fontId="16" fillId="2" borderId="79" xfId="0" applyNumberFormat="1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center"/>
    </xf>
    <xf numFmtId="168" fontId="8" fillId="2" borderId="43" xfId="1" applyNumberFormat="1" applyFont="1" applyFill="1" applyBorder="1" applyAlignment="1">
      <alignment horizontal="center"/>
    </xf>
    <xf numFmtId="164" fontId="16" fillId="2" borderId="46" xfId="1" applyFont="1" applyFill="1" applyBorder="1" applyAlignment="1">
      <alignment horizontal="center"/>
    </xf>
    <xf numFmtId="4" fontId="8" fillId="2" borderId="43" xfId="0" applyNumberFormat="1" applyFont="1" applyFill="1" applyBorder="1" applyAlignment="1">
      <alignment horizontal="center"/>
    </xf>
    <xf numFmtId="0" fontId="16" fillId="2" borderId="30" xfId="0" applyFont="1" applyFill="1" applyBorder="1"/>
    <xf numFmtId="4" fontId="8" fillId="2" borderId="30" xfId="0" applyNumberFormat="1" applyFont="1" applyFill="1" applyBorder="1" applyAlignment="1">
      <alignment horizontal="center"/>
    </xf>
    <xf numFmtId="0" fontId="22" fillId="2" borderId="30" xfId="0" applyNumberFormat="1" applyFont="1" applyFill="1" applyBorder="1"/>
    <xf numFmtId="4" fontId="16" fillId="2" borderId="30" xfId="1" applyNumberFormat="1" applyFont="1" applyFill="1" applyBorder="1" applyAlignment="1">
      <alignment horizontal="center"/>
    </xf>
    <xf numFmtId="49" fontId="24" fillId="2" borderId="60" xfId="0" applyNumberFormat="1" applyFont="1" applyFill="1" applyBorder="1" applyAlignment="1">
      <alignment horizontal="left"/>
    </xf>
    <xf numFmtId="49" fontId="49" fillId="2" borderId="56" xfId="0" applyNumberFormat="1" applyFont="1" applyFill="1" applyBorder="1" applyAlignment="1">
      <alignment horizontal="left"/>
    </xf>
    <xf numFmtId="49" fontId="16" fillId="2" borderId="60" xfId="0" applyNumberFormat="1" applyFont="1" applyFill="1" applyBorder="1" applyAlignment="1">
      <alignment horizontal="left"/>
    </xf>
    <xf numFmtId="49" fontId="8" fillId="2" borderId="44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16" fillId="2" borderId="18" xfId="1" applyFont="1" applyFill="1" applyBorder="1" applyAlignment="1">
      <alignment horizontal="center"/>
    </xf>
    <xf numFmtId="49" fontId="49" fillId="2" borderId="80" xfId="0" applyNumberFormat="1" applyFont="1" applyFill="1" applyBorder="1" applyAlignment="1">
      <alignment horizontal="left"/>
    </xf>
    <xf numFmtId="0" fontId="21" fillId="2" borderId="19" xfId="1" applyNumberFormat="1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center"/>
    </xf>
    <xf numFmtId="4" fontId="8" fillId="2" borderId="42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0" fontId="16" fillId="2" borderId="44" xfId="0" applyNumberFormat="1" applyFont="1" applyFill="1" applyBorder="1"/>
    <xf numFmtId="49" fontId="24" fillId="2" borderId="80" xfId="0" applyNumberFormat="1" applyFont="1" applyFill="1" applyBorder="1" applyAlignment="1">
      <alignment horizontal="left"/>
    </xf>
    <xf numFmtId="0" fontId="23" fillId="2" borderId="14" xfId="1" applyNumberFormat="1" applyFont="1" applyFill="1" applyBorder="1" applyAlignment="1">
      <alignment horizontal="center"/>
    </xf>
    <xf numFmtId="4" fontId="8" fillId="2" borderId="64" xfId="1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left"/>
    </xf>
    <xf numFmtId="1" fontId="16" fillId="2" borderId="26" xfId="1" applyNumberFormat="1" applyFont="1" applyFill="1" applyBorder="1" applyAlignment="1">
      <alignment horizontal="center"/>
    </xf>
    <xf numFmtId="1" fontId="16" fillId="2" borderId="24" xfId="1" applyNumberFormat="1" applyFont="1" applyFill="1" applyBorder="1" applyAlignment="1">
      <alignment horizontal="center"/>
    </xf>
    <xf numFmtId="3" fontId="16" fillId="2" borderId="26" xfId="1" applyNumberFormat="1" applyFont="1" applyFill="1" applyBorder="1" applyAlignment="1">
      <alignment horizontal="center"/>
    </xf>
    <xf numFmtId="0" fontId="25" fillId="2" borderId="26" xfId="0" applyFont="1" applyFill="1" applyBorder="1"/>
    <xf numFmtId="0" fontId="35" fillId="2" borderId="26" xfId="0" applyNumberFormat="1" applyFont="1" applyFill="1" applyBorder="1"/>
    <xf numFmtId="165" fontId="16" fillId="2" borderId="24" xfId="1" applyNumberFormat="1" applyFont="1" applyFill="1" applyBorder="1" applyAlignment="1">
      <alignment horizontal="center"/>
    </xf>
    <xf numFmtId="3" fontId="16" fillId="2" borderId="25" xfId="1" applyNumberFormat="1" applyFont="1" applyFill="1" applyBorder="1" applyAlignment="1">
      <alignment horizontal="center"/>
    </xf>
    <xf numFmtId="3" fontId="16" fillId="2" borderId="28" xfId="1" applyNumberFormat="1" applyFont="1" applyFill="1" applyBorder="1" applyAlignment="1">
      <alignment horizontal="center"/>
    </xf>
    <xf numFmtId="0" fontId="25" fillId="2" borderId="74" xfId="0" applyFont="1" applyFill="1" applyBorder="1"/>
    <xf numFmtId="0" fontId="16" fillId="2" borderId="33" xfId="0" applyFont="1" applyFill="1" applyBorder="1"/>
    <xf numFmtId="0" fontId="22" fillId="2" borderId="33" xfId="0" applyNumberFormat="1" applyFont="1" applyFill="1" applyBorder="1"/>
    <xf numFmtId="3" fontId="16" fillId="2" borderId="62" xfId="0" applyNumberFormat="1" applyFont="1" applyFill="1" applyBorder="1" applyAlignment="1">
      <alignment horizontal="center"/>
    </xf>
    <xf numFmtId="0" fontId="21" fillId="2" borderId="33" xfId="0" applyFont="1" applyFill="1" applyBorder="1"/>
    <xf numFmtId="0" fontId="16" fillId="2" borderId="62" xfId="0" applyFont="1" applyFill="1" applyBorder="1"/>
    <xf numFmtId="0" fontId="16" fillId="2" borderId="63" xfId="0" applyFont="1" applyFill="1" applyBorder="1"/>
    <xf numFmtId="0" fontId="43" fillId="2" borderId="50" xfId="0" applyFont="1" applyFill="1" applyBorder="1"/>
    <xf numFmtId="0" fontId="44" fillId="2" borderId="50" xfId="0" applyNumberFormat="1" applyFont="1" applyFill="1" applyBorder="1"/>
    <xf numFmtId="0" fontId="43" fillId="2" borderId="52" xfId="0" applyNumberFormat="1" applyFont="1" applyFill="1" applyBorder="1"/>
    <xf numFmtId="0" fontId="43" fillId="2" borderId="51" xfId="0" applyNumberFormat="1" applyFont="1" applyFill="1" applyBorder="1"/>
    <xf numFmtId="0" fontId="43" fillId="2" borderId="48" xfId="0" applyFont="1" applyFill="1" applyBorder="1"/>
    <xf numFmtId="0" fontId="43" fillId="2" borderId="49" xfId="0" applyFont="1" applyFill="1" applyBorder="1"/>
    <xf numFmtId="0" fontId="46" fillId="2" borderId="46" xfId="0" applyNumberFormat="1" applyFont="1" applyFill="1" applyBorder="1"/>
    <xf numFmtId="0" fontId="46" fillId="2" borderId="45" xfId="0" applyFont="1" applyFill="1" applyBorder="1"/>
    <xf numFmtId="0" fontId="46" fillId="2" borderId="44" xfId="0" applyFont="1" applyFill="1" applyBorder="1"/>
    <xf numFmtId="4" fontId="23" fillId="2" borderId="53" xfId="1" applyNumberFormat="1" applyFont="1" applyFill="1" applyBorder="1" applyAlignment="1">
      <alignment horizontal="center"/>
    </xf>
    <xf numFmtId="164" fontId="40" fillId="2" borderId="4" xfId="0" applyNumberFormat="1" applyFont="1" applyFill="1" applyBorder="1" applyAlignment="1">
      <alignment horizontal="center"/>
    </xf>
    <xf numFmtId="0" fontId="40" fillId="2" borderId="4" xfId="0" applyNumberFormat="1" applyFont="1" applyFill="1" applyBorder="1" applyAlignment="1">
      <alignment horizontal="center"/>
    </xf>
    <xf numFmtId="0" fontId="58" fillId="2" borderId="0" xfId="0" applyNumberFormat="1" applyFont="1" applyFill="1" applyBorder="1"/>
    <xf numFmtId="164" fontId="40" fillId="2" borderId="4" xfId="1" applyFont="1" applyFill="1" applyBorder="1" applyAlignment="1">
      <alignment horizontal="center"/>
    </xf>
    <xf numFmtId="0" fontId="49" fillId="2" borderId="0" xfId="0" applyNumberFormat="1" applyFont="1" applyFill="1" applyBorder="1"/>
    <xf numFmtId="0" fontId="49" fillId="2" borderId="12" xfId="0" applyNumberFormat="1" applyFont="1" applyFill="1" applyBorder="1"/>
    <xf numFmtId="0" fontId="37" fillId="2" borderId="28" xfId="0" applyNumberFormat="1" applyFont="1" applyFill="1" applyBorder="1"/>
    <xf numFmtId="0" fontId="37" fillId="2" borderId="24" xfId="0" applyNumberFormat="1" applyFont="1" applyFill="1" applyBorder="1"/>
    <xf numFmtId="0" fontId="37" fillId="2" borderId="0" xfId="0" applyFont="1" applyFill="1" applyBorder="1"/>
    <xf numFmtId="49" fontId="21" fillId="2" borderId="29" xfId="0" applyNumberFormat="1" applyFont="1" applyFill="1" applyBorder="1" applyAlignment="1">
      <alignment horizontal="center"/>
    </xf>
    <xf numFmtId="49" fontId="21" fillId="2" borderId="30" xfId="0" applyNumberFormat="1" applyFont="1" applyFill="1" applyBorder="1" applyAlignment="1">
      <alignment horizontal="center"/>
    </xf>
    <xf numFmtId="2" fontId="21" fillId="2" borderId="43" xfId="1" applyNumberFormat="1" applyFont="1" applyFill="1" applyBorder="1" applyAlignment="1">
      <alignment horizontal="center"/>
    </xf>
    <xf numFmtId="2" fontId="21" fillId="2" borderId="44" xfId="1" applyNumberFormat="1" applyFont="1" applyFill="1" applyBorder="1" applyAlignment="1">
      <alignment horizontal="center"/>
    </xf>
    <xf numFmtId="2" fontId="21" fillId="2" borderId="46" xfId="1" applyNumberFormat="1" applyFont="1" applyFill="1" applyBorder="1" applyAlignment="1">
      <alignment horizontal="center"/>
    </xf>
    <xf numFmtId="49" fontId="21" fillId="2" borderId="47" xfId="0" applyNumberFormat="1" applyFont="1" applyFill="1" applyBorder="1" applyAlignment="1">
      <alignment horizontal="left"/>
    </xf>
    <xf numFmtId="0" fontId="21" fillId="2" borderId="51" xfId="1" applyNumberFormat="1" applyFont="1" applyFill="1" applyBorder="1" applyAlignment="1">
      <alignment horizontal="center"/>
    </xf>
    <xf numFmtId="164" fontId="21" fillId="2" borderId="50" xfId="1" applyFont="1" applyFill="1" applyBorder="1" applyAlignment="1">
      <alignment horizontal="center"/>
    </xf>
    <xf numFmtId="1" fontId="21" fillId="2" borderId="6" xfId="0" applyNumberFormat="1" applyFont="1" applyFill="1" applyBorder="1"/>
    <xf numFmtId="1" fontId="37" fillId="2" borderId="6" xfId="0" applyNumberFormat="1" applyFont="1" applyFill="1" applyBorder="1"/>
    <xf numFmtId="1" fontId="21" fillId="2" borderId="58" xfId="1" applyNumberFormat="1" applyFont="1" applyFill="1" applyBorder="1" applyAlignment="1">
      <alignment horizontal="center"/>
    </xf>
    <xf numFmtId="0" fontId="21" fillId="2" borderId="7" xfId="0" applyNumberFormat="1" applyFont="1" applyFill="1" applyBorder="1"/>
    <xf numFmtId="49" fontId="21" fillId="2" borderId="27" xfId="1" applyNumberFormat="1" applyFont="1" applyFill="1" applyBorder="1" applyAlignment="1">
      <alignment horizontal="center"/>
    </xf>
    <xf numFmtId="4" fontId="21" fillId="2" borderId="36" xfId="1" applyNumberFormat="1" applyFont="1" applyFill="1" applyBorder="1" applyAlignment="1">
      <alignment horizontal="center"/>
    </xf>
    <xf numFmtId="0" fontId="21" fillId="2" borderId="36" xfId="0" applyNumberFormat="1" applyFont="1" applyFill="1" applyBorder="1"/>
    <xf numFmtId="2" fontId="21" fillId="2" borderId="0" xfId="0" applyNumberFormat="1" applyFont="1" applyFill="1" applyBorder="1"/>
    <xf numFmtId="2" fontId="37" fillId="2" borderId="0" xfId="0" applyNumberFormat="1" applyFont="1" applyFill="1" applyBorder="1"/>
    <xf numFmtId="49" fontId="23" fillId="2" borderId="12" xfId="1" applyNumberFormat="1" applyFont="1" applyFill="1" applyBorder="1" applyAlignment="1">
      <alignment horizontal="center"/>
    </xf>
    <xf numFmtId="1" fontId="21" fillId="2" borderId="0" xfId="1" applyNumberFormat="1" applyFont="1" applyFill="1" applyBorder="1" applyAlignment="1">
      <alignment horizontal="center"/>
    </xf>
    <xf numFmtId="165" fontId="21" fillId="2" borderId="59" xfId="1" applyNumberFormat="1" applyFont="1" applyFill="1" applyBorder="1" applyAlignment="1">
      <alignment horizontal="center"/>
    </xf>
    <xf numFmtId="1" fontId="21" fillId="2" borderId="20" xfId="1" applyNumberFormat="1" applyFont="1" applyFill="1" applyBorder="1" applyAlignment="1">
      <alignment horizontal="center"/>
    </xf>
    <xf numFmtId="165" fontId="21" fillId="2" borderId="12" xfId="1" applyNumberFormat="1" applyFont="1" applyFill="1" applyBorder="1" applyAlignment="1">
      <alignment horizontal="center"/>
    </xf>
    <xf numFmtId="165" fontId="21" fillId="2" borderId="0" xfId="1" applyNumberFormat="1" applyFont="1" applyFill="1" applyBorder="1" applyAlignment="1">
      <alignment horizontal="center"/>
    </xf>
    <xf numFmtId="164" fontId="21" fillId="2" borderId="20" xfId="1" applyFont="1" applyFill="1" applyBorder="1" applyAlignment="1">
      <alignment horizontal="center"/>
    </xf>
    <xf numFmtId="1" fontId="21" fillId="2" borderId="18" xfId="1" applyNumberFormat="1" applyFont="1" applyFill="1" applyBorder="1" applyAlignment="1">
      <alignment horizontal="center"/>
    </xf>
    <xf numFmtId="164" fontId="21" fillId="2" borderId="54" xfId="1" applyFont="1" applyFill="1" applyBorder="1" applyAlignment="1">
      <alignment horizontal="center"/>
    </xf>
    <xf numFmtId="49" fontId="40" fillId="2" borderId="34" xfId="0" applyNumberFormat="1" applyFont="1" applyFill="1" applyBorder="1" applyAlignment="1">
      <alignment horizontal="center"/>
    </xf>
    <xf numFmtId="49" fontId="40" fillId="2" borderId="62" xfId="0" applyNumberFormat="1" applyFont="1" applyFill="1" applyBorder="1" applyAlignment="1">
      <alignment horizontal="center"/>
    </xf>
    <xf numFmtId="164" fontId="21" fillId="2" borderId="34" xfId="1" applyFont="1" applyFill="1" applyBorder="1" applyAlignment="1">
      <alignment horizontal="center"/>
    </xf>
    <xf numFmtId="164" fontId="21" fillId="2" borderId="33" xfId="1" applyFont="1" applyFill="1" applyBorder="1" applyAlignment="1">
      <alignment horizontal="center"/>
    </xf>
    <xf numFmtId="0" fontId="40" fillId="2" borderId="28" xfId="0" applyNumberFormat="1" applyFont="1" applyFill="1" applyBorder="1"/>
    <xf numFmtId="0" fontId="40" fillId="2" borderId="24" xfId="0" applyNumberFormat="1" applyFont="1" applyFill="1" applyBorder="1"/>
    <xf numFmtId="0" fontId="40" fillId="2" borderId="0" xfId="0" applyFont="1" applyFill="1" applyBorder="1"/>
    <xf numFmtId="49" fontId="40" fillId="2" borderId="29" xfId="0" applyNumberFormat="1" applyFont="1" applyFill="1" applyBorder="1" applyAlignment="1">
      <alignment horizontal="center"/>
    </xf>
    <xf numFmtId="49" fontId="40" fillId="2" borderId="30" xfId="0" applyNumberFormat="1" applyFont="1" applyFill="1" applyBorder="1" applyAlignment="1">
      <alignment horizontal="center"/>
    </xf>
    <xf numFmtId="164" fontId="21" fillId="2" borderId="29" xfId="1" applyFont="1" applyFill="1" applyBorder="1" applyAlignment="1">
      <alignment horizontal="center"/>
    </xf>
    <xf numFmtId="2" fontId="21" fillId="2" borderId="42" xfId="1" applyNumberFormat="1" applyFont="1" applyFill="1" applyBorder="1" applyAlignment="1">
      <alignment horizontal="center"/>
    </xf>
    <xf numFmtId="164" fontId="21" fillId="2" borderId="43" xfId="1" applyFont="1" applyFill="1" applyBorder="1" applyAlignment="1">
      <alignment horizontal="center"/>
    </xf>
    <xf numFmtId="164" fontId="21" fillId="2" borderId="44" xfId="1" applyFont="1" applyFill="1" applyBorder="1" applyAlignment="1">
      <alignment horizontal="center"/>
    </xf>
    <xf numFmtId="164" fontId="21" fillId="2" borderId="42" xfId="1" applyFont="1" applyFill="1" applyBorder="1" applyAlignment="1">
      <alignment horizontal="center"/>
    </xf>
    <xf numFmtId="49" fontId="40" fillId="2" borderId="47" xfId="0" applyNumberFormat="1" applyFont="1" applyFill="1" applyBorder="1" applyAlignment="1">
      <alignment horizontal="center"/>
    </xf>
    <xf numFmtId="49" fontId="40" fillId="2" borderId="48" xfId="0" applyNumberFormat="1" applyFont="1" applyFill="1" applyBorder="1" applyAlignment="1">
      <alignment horizontal="center"/>
    </xf>
    <xf numFmtId="49" fontId="40" fillId="2" borderId="49" xfId="0" applyNumberFormat="1" applyFont="1" applyFill="1" applyBorder="1" applyAlignment="1">
      <alignment horizontal="left"/>
    </xf>
    <xf numFmtId="2" fontId="40" fillId="2" borderId="51" xfId="1" applyNumberFormat="1" applyFont="1" applyFill="1" applyBorder="1" applyAlignment="1">
      <alignment horizontal="center"/>
    </xf>
    <xf numFmtId="2" fontId="40" fillId="2" borderId="52" xfId="1" applyNumberFormat="1" applyFont="1" applyFill="1" applyBorder="1" applyAlignment="1">
      <alignment horizontal="center"/>
    </xf>
    <xf numFmtId="164" fontId="40" fillId="2" borderId="47" xfId="1" applyFont="1" applyFill="1" applyBorder="1" applyAlignment="1">
      <alignment horizontal="center"/>
    </xf>
    <xf numFmtId="2" fontId="21" fillId="2" borderId="50" xfId="1" applyNumberFormat="1" applyFont="1" applyFill="1" applyBorder="1" applyAlignment="1">
      <alignment horizontal="center"/>
    </xf>
    <xf numFmtId="164" fontId="40" fillId="2" borderId="51" xfId="1" applyFont="1" applyFill="1" applyBorder="1" applyAlignment="1">
      <alignment horizontal="center"/>
    </xf>
    <xf numFmtId="164" fontId="40" fillId="2" borderId="52" xfId="1" applyFont="1" applyFill="1" applyBorder="1" applyAlignment="1">
      <alignment horizontal="center"/>
    </xf>
    <xf numFmtId="164" fontId="40" fillId="2" borderId="50" xfId="1" applyFont="1" applyFill="1" applyBorder="1" applyAlignment="1">
      <alignment horizontal="center"/>
    </xf>
    <xf numFmtId="2" fontId="40" fillId="2" borderId="53" xfId="1" applyNumberFormat="1" applyFont="1" applyFill="1" applyBorder="1" applyAlignment="1">
      <alignment horizontal="center"/>
    </xf>
    <xf numFmtId="49" fontId="21" fillId="2" borderId="29" xfId="0" applyNumberFormat="1" applyFont="1" applyFill="1" applyBorder="1" applyAlignment="1">
      <alignment horizontal="left"/>
    </xf>
    <xf numFmtId="1" fontId="21" fillId="2" borderId="52" xfId="1" applyNumberFormat="1" applyFont="1" applyFill="1" applyBorder="1" applyAlignment="1">
      <alignment horizontal="center"/>
    </xf>
    <xf numFmtId="165" fontId="21" fillId="2" borderId="47" xfId="1" applyNumberFormat="1" applyFont="1" applyFill="1" applyBorder="1" applyAlignment="1">
      <alignment horizontal="center"/>
    </xf>
    <xf numFmtId="1" fontId="21" fillId="2" borderId="50" xfId="1" applyNumberFormat="1" applyFont="1" applyFill="1" applyBorder="1" applyAlignment="1">
      <alignment horizontal="center"/>
    </xf>
    <xf numFmtId="165" fontId="21" fillId="2" borderId="51" xfId="1" applyNumberFormat="1" applyFont="1" applyFill="1" applyBorder="1" applyAlignment="1">
      <alignment horizontal="center"/>
    </xf>
    <xf numFmtId="165" fontId="21" fillId="2" borderId="52" xfId="1" applyNumberFormat="1" applyFont="1" applyFill="1" applyBorder="1" applyAlignment="1">
      <alignment horizontal="center"/>
    </xf>
    <xf numFmtId="1" fontId="21" fillId="2" borderId="53" xfId="1" applyNumberFormat="1" applyFont="1" applyFill="1" applyBorder="1" applyAlignment="1">
      <alignment horizontal="center"/>
    </xf>
    <xf numFmtId="2" fontId="21" fillId="2" borderId="12" xfId="1" applyNumberFormat="1" applyFont="1" applyFill="1" applyBorder="1" applyAlignment="1">
      <alignment horizontal="center"/>
    </xf>
    <xf numFmtId="164" fontId="21" fillId="2" borderId="41" xfId="1" applyFont="1" applyFill="1" applyBorder="1" applyAlignment="1">
      <alignment horizontal="center"/>
    </xf>
    <xf numFmtId="164" fontId="21" fillId="2" borderId="40" xfId="1" applyFont="1" applyFill="1" applyBorder="1" applyAlignment="1">
      <alignment horizontal="center"/>
    </xf>
    <xf numFmtId="49" fontId="21" fillId="2" borderId="21" xfId="0" applyNumberFormat="1" applyFont="1" applyFill="1" applyBorder="1" applyAlignment="1">
      <alignment horizontal="center"/>
    </xf>
    <xf numFmtId="49" fontId="21" fillId="2" borderId="22" xfId="0" applyNumberFormat="1" applyFont="1" applyFill="1" applyBorder="1" applyAlignment="1">
      <alignment horizontal="center"/>
    </xf>
    <xf numFmtId="49" fontId="21" fillId="2" borderId="23" xfId="0" applyNumberFormat="1" applyFont="1" applyFill="1" applyBorder="1" applyAlignment="1">
      <alignment horizontal="left"/>
    </xf>
    <xf numFmtId="0" fontId="21" fillId="2" borderId="2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49" fontId="40" fillId="2" borderId="24" xfId="0" applyNumberFormat="1" applyFont="1" applyFill="1" applyBorder="1" applyAlignment="1">
      <alignment horizontal="center"/>
    </xf>
    <xf numFmtId="164" fontId="40" fillId="2" borderId="26" xfId="0" applyNumberFormat="1" applyFont="1" applyFill="1" applyBorder="1" applyAlignment="1">
      <alignment horizontal="center"/>
    </xf>
    <xf numFmtId="0" fontId="40" fillId="2" borderId="24" xfId="0" applyNumberFormat="1" applyFont="1" applyFill="1" applyBorder="1" applyAlignment="1">
      <alignment horizontal="center"/>
    </xf>
    <xf numFmtId="164" fontId="40" fillId="2" borderId="24" xfId="1" applyFont="1" applyFill="1" applyBorder="1" applyAlignment="1">
      <alignment horizontal="center"/>
    </xf>
    <xf numFmtId="164" fontId="40" fillId="2" borderId="26" xfId="1" applyFont="1" applyFill="1" applyBorder="1" applyAlignment="1">
      <alignment horizontal="center"/>
    </xf>
    <xf numFmtId="164" fontId="21" fillId="2" borderId="25" xfId="1" applyFont="1" applyFill="1" applyBorder="1" applyAlignment="1">
      <alignment horizontal="center"/>
    </xf>
    <xf numFmtId="0" fontId="21" fillId="2" borderId="17" xfId="0" applyNumberFormat="1" applyFont="1" applyFill="1" applyBorder="1"/>
    <xf numFmtId="2" fontId="21" fillId="2" borderId="64" xfId="1" applyNumberFormat="1" applyFont="1" applyFill="1" applyBorder="1" applyAlignment="1">
      <alignment horizontal="center"/>
    </xf>
    <xf numFmtId="2" fontId="21" fillId="2" borderId="66" xfId="1" applyNumberFormat="1" applyFont="1" applyFill="1" applyBorder="1" applyAlignment="1">
      <alignment horizontal="center"/>
    </xf>
    <xf numFmtId="164" fontId="21" fillId="2" borderId="37" xfId="1" applyFont="1" applyFill="1" applyBorder="1" applyAlignment="1">
      <alignment horizontal="center"/>
    </xf>
    <xf numFmtId="0" fontId="21" fillId="2" borderId="66" xfId="0" applyFont="1" applyFill="1" applyBorder="1"/>
    <xf numFmtId="164" fontId="21" fillId="2" borderId="64" xfId="1" applyFont="1" applyFill="1" applyBorder="1" applyAlignment="1">
      <alignment horizontal="center"/>
    </xf>
    <xf numFmtId="0" fontId="37" fillId="2" borderId="66" xfId="0" applyNumberFormat="1" applyFont="1" applyFill="1" applyBorder="1"/>
    <xf numFmtId="164" fontId="21" fillId="2" borderId="66" xfId="1" applyFont="1" applyFill="1" applyBorder="1" applyAlignment="1">
      <alignment horizontal="center"/>
    </xf>
    <xf numFmtId="164" fontId="21" fillId="2" borderId="65" xfId="1" applyFont="1" applyFill="1" applyBorder="1" applyAlignment="1">
      <alignment horizontal="center"/>
    </xf>
    <xf numFmtId="0" fontId="21" fillId="2" borderId="78" xfId="0" applyNumberFormat="1" applyFont="1" applyFill="1" applyBorder="1"/>
    <xf numFmtId="0" fontId="21" fillId="2" borderId="64" xfId="0" applyNumberFormat="1" applyFont="1" applyFill="1" applyBorder="1"/>
    <xf numFmtId="49" fontId="8" fillId="2" borderId="59" xfId="0" applyNumberFormat="1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center"/>
    </xf>
    <xf numFmtId="0" fontId="54" fillId="2" borderId="17" xfId="0" applyNumberFormat="1" applyFont="1" applyFill="1" applyBorder="1"/>
    <xf numFmtId="0" fontId="54" fillId="2" borderId="12" xfId="0" applyNumberFormat="1" applyFont="1" applyFill="1" applyBorder="1"/>
    <xf numFmtId="0" fontId="54" fillId="2" borderId="0" xfId="0" applyFont="1" applyFill="1" applyBorder="1"/>
    <xf numFmtId="0" fontId="8" fillId="2" borderId="24" xfId="0" applyNumberFormat="1" applyFont="1" applyFill="1" applyBorder="1"/>
    <xf numFmtId="49" fontId="16" fillId="2" borderId="61" xfId="0" applyNumberFormat="1" applyFont="1" applyFill="1" applyBorder="1" applyAlignment="1">
      <alignment horizontal="left"/>
    </xf>
    <xf numFmtId="49" fontId="16" fillId="2" borderId="54" xfId="0" applyNumberFormat="1" applyFont="1" applyFill="1" applyBorder="1" applyAlignment="1">
      <alignment horizontal="center"/>
    </xf>
    <xf numFmtId="49" fontId="16" fillId="2" borderId="55" xfId="0" applyNumberFormat="1" applyFont="1" applyFill="1" applyBorder="1" applyAlignment="1">
      <alignment horizontal="center"/>
    </xf>
    <xf numFmtId="49" fontId="16" fillId="2" borderId="56" xfId="0" applyNumberFormat="1" applyFont="1" applyFill="1" applyBorder="1" applyAlignment="1">
      <alignment horizontal="left"/>
    </xf>
    <xf numFmtId="0" fontId="8" fillId="2" borderId="57" xfId="1" applyNumberFormat="1" applyFont="1" applyFill="1" applyBorder="1" applyAlignment="1">
      <alignment horizontal="center"/>
    </xf>
    <xf numFmtId="0" fontId="16" fillId="2" borderId="6" xfId="1" applyNumberFormat="1" applyFont="1" applyFill="1" applyBorder="1" applyAlignment="1">
      <alignment horizontal="center"/>
    </xf>
    <xf numFmtId="4" fontId="16" fillId="2" borderId="57" xfId="1" applyNumberFormat="1" applyFont="1" applyFill="1" applyBorder="1" applyAlignment="1">
      <alignment horizontal="center"/>
    </xf>
    <xf numFmtId="164" fontId="8" fillId="2" borderId="57" xfId="0" applyNumberFormat="1" applyFont="1" applyFill="1" applyBorder="1" applyAlignment="1">
      <alignment horizontal="center"/>
    </xf>
    <xf numFmtId="49" fontId="16" fillId="2" borderId="57" xfId="1" applyNumberFormat="1" applyFont="1" applyFill="1" applyBorder="1" applyAlignment="1">
      <alignment horizontal="center"/>
    </xf>
    <xf numFmtId="164" fontId="16" fillId="2" borderId="57" xfId="1" applyNumberFormat="1" applyFont="1" applyFill="1" applyBorder="1" applyAlignment="1">
      <alignment horizontal="center"/>
    </xf>
    <xf numFmtId="0" fontId="25" fillId="2" borderId="5" xfId="0" applyNumberFormat="1" applyFont="1" applyFill="1" applyBorder="1"/>
    <xf numFmtId="0" fontId="24" fillId="2" borderId="57" xfId="0" applyNumberFormat="1" applyFont="1" applyFill="1" applyBorder="1"/>
    <xf numFmtId="0" fontId="24" fillId="2" borderId="6" xfId="0" applyFont="1" applyFill="1" applyBorder="1"/>
    <xf numFmtId="49" fontId="16" fillId="2" borderId="67" xfId="0" applyNumberFormat="1" applyFont="1" applyFill="1" applyBorder="1" applyAlignment="1">
      <alignment horizontal="left"/>
    </xf>
    <xf numFmtId="0" fontId="8" fillId="2" borderId="6" xfId="1" applyNumberFormat="1" applyFont="1" applyFill="1" applyBorder="1" applyAlignment="1">
      <alignment horizontal="center"/>
    </xf>
    <xf numFmtId="164" fontId="8" fillId="2" borderId="7" xfId="1" applyFont="1" applyFill="1" applyBorder="1" applyAlignment="1">
      <alignment horizontal="center"/>
    </xf>
    <xf numFmtId="0" fontId="43" fillId="2" borderId="6" xfId="0" applyFont="1" applyFill="1" applyBorder="1"/>
    <xf numFmtId="0" fontId="44" fillId="2" borderId="6" xfId="0" applyNumberFormat="1" applyFont="1" applyFill="1" applyBorder="1"/>
    <xf numFmtId="164" fontId="8" fillId="2" borderId="6" xfId="1" applyFont="1" applyFill="1" applyBorder="1" applyAlignment="1">
      <alignment horizontal="center"/>
    </xf>
    <xf numFmtId="164" fontId="8" fillId="2" borderId="58" xfId="1" applyFont="1" applyFill="1" applyBorder="1" applyAlignment="1">
      <alignment horizontal="center"/>
    </xf>
    <xf numFmtId="0" fontId="43" fillId="2" borderId="5" xfId="0" applyNumberFormat="1" applyFont="1" applyFill="1" applyBorder="1"/>
    <xf numFmtId="0" fontId="43" fillId="2" borderId="57" xfId="0" applyNumberFormat="1" applyFont="1" applyFill="1" applyBorder="1"/>
    <xf numFmtId="49" fontId="21" fillId="2" borderId="19" xfId="0" applyNumberFormat="1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164" fontId="21" fillId="2" borderId="19" xfId="0" applyNumberFormat="1" applyFont="1" applyFill="1" applyBorder="1" applyAlignment="1">
      <alignment horizontal="center"/>
    </xf>
    <xf numFmtId="0" fontId="49" fillId="2" borderId="15" xfId="0" applyNumberFormat="1" applyFont="1" applyFill="1" applyBorder="1"/>
    <xf numFmtId="0" fontId="16" fillId="2" borderId="74" xfId="0" applyNumberFormat="1" applyFont="1" applyFill="1" applyBorder="1"/>
    <xf numFmtId="0" fontId="36" fillId="2" borderId="30" xfId="0" applyNumberFormat="1" applyFont="1" applyFill="1" applyBorder="1"/>
    <xf numFmtId="0" fontId="8" fillId="2" borderId="30" xfId="0" applyFont="1" applyFill="1" applyBorder="1" applyAlignment="1">
      <alignment horizontal="center"/>
    </xf>
    <xf numFmtId="164" fontId="24" fillId="2" borderId="30" xfId="1" applyFont="1" applyFill="1" applyBorder="1"/>
    <xf numFmtId="0" fontId="43" fillId="2" borderId="15" xfId="0" applyNumberFormat="1" applyFont="1" applyFill="1" applyBorder="1"/>
    <xf numFmtId="0" fontId="49" fillId="2" borderId="5" xfId="0" applyNumberFormat="1" applyFont="1" applyFill="1" applyBorder="1"/>
    <xf numFmtId="49" fontId="16" fillId="2" borderId="77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0" fontId="8" fillId="2" borderId="4" xfId="1" applyNumberFormat="1" applyFont="1" applyFill="1" applyBorder="1" applyAlignment="1">
      <alignment horizontal="center"/>
    </xf>
    <xf numFmtId="1" fontId="16" fillId="2" borderId="4" xfId="1" applyNumberFormat="1" applyFont="1" applyFill="1" applyBorder="1" applyAlignment="1">
      <alignment horizontal="center"/>
    </xf>
    <xf numFmtId="164" fontId="8" fillId="2" borderId="43" xfId="0" applyNumberFormat="1" applyFont="1" applyFill="1" applyBorder="1" applyAlignment="1">
      <alignment horizontal="center"/>
    </xf>
    <xf numFmtId="0" fontId="22" fillId="2" borderId="44" xfId="0" applyNumberFormat="1" applyFont="1" applyFill="1" applyBorder="1"/>
    <xf numFmtId="0" fontId="36" fillId="2" borderId="45" xfId="0" applyNumberFormat="1" applyFont="1" applyFill="1" applyBorder="1"/>
    <xf numFmtId="49" fontId="23" fillId="2" borderId="63" xfId="0" applyNumberFormat="1" applyFont="1" applyFill="1" applyBorder="1" applyAlignment="1">
      <alignment horizontal="left"/>
    </xf>
    <xf numFmtId="0" fontId="23" fillId="2" borderId="27" xfId="1" applyNumberFormat="1" applyFont="1" applyFill="1" applyBorder="1" applyAlignment="1">
      <alignment horizontal="center"/>
    </xf>
    <xf numFmtId="0" fontId="23" fillId="2" borderId="32" xfId="1" applyNumberFormat="1" applyFont="1" applyFill="1" applyBorder="1" applyAlignment="1">
      <alignment horizontal="center"/>
    </xf>
    <xf numFmtId="49" fontId="23" fillId="2" borderId="27" xfId="1" applyNumberFormat="1" applyFont="1" applyFill="1" applyBorder="1" applyAlignment="1">
      <alignment horizontal="center"/>
    </xf>
    <xf numFmtId="164" fontId="23" fillId="2" borderId="27" xfId="1" applyFont="1" applyFill="1" applyBorder="1" applyAlignment="1">
      <alignment horizontal="center"/>
    </xf>
    <xf numFmtId="164" fontId="23" fillId="2" borderId="32" xfId="1" applyFont="1" applyFill="1" applyBorder="1" applyAlignment="1">
      <alignment horizontal="center"/>
    </xf>
    <xf numFmtId="164" fontId="23" fillId="2" borderId="33" xfId="1" applyFont="1" applyFill="1" applyBorder="1" applyAlignment="1">
      <alignment horizontal="center"/>
    </xf>
    <xf numFmtId="0" fontId="24" fillId="2" borderId="19" xfId="0" applyNumberFormat="1" applyFont="1" applyFill="1" applyBorder="1"/>
    <xf numFmtId="49" fontId="21" fillId="2" borderId="24" xfId="0" applyNumberFormat="1" applyFont="1" applyFill="1" applyBorder="1" applyAlignment="1">
      <alignment horizontal="center"/>
    </xf>
    <xf numFmtId="164" fontId="21" fillId="2" borderId="24" xfId="0" applyNumberFormat="1" applyFont="1" applyFill="1" applyBorder="1" applyAlignment="1">
      <alignment horizontal="center"/>
    </xf>
    <xf numFmtId="0" fontId="21" fillId="2" borderId="24" xfId="0" applyNumberFormat="1" applyFont="1" applyFill="1" applyBorder="1" applyAlignment="1">
      <alignment horizontal="center"/>
    </xf>
    <xf numFmtId="164" fontId="21" fillId="2" borderId="24" xfId="1" applyFont="1" applyFill="1" applyBorder="1" applyAlignment="1">
      <alignment horizontal="center"/>
    </xf>
    <xf numFmtId="164" fontId="21" fillId="2" borderId="26" xfId="1" applyFont="1" applyFill="1" applyBorder="1" applyAlignment="1">
      <alignment horizontal="center"/>
    </xf>
    <xf numFmtId="1" fontId="21" fillId="2" borderId="43" xfId="1" applyNumberFormat="1" applyFont="1" applyFill="1" applyBorder="1" applyAlignment="1">
      <alignment horizontal="center"/>
    </xf>
    <xf numFmtId="1" fontId="21" fillId="2" borderId="44" xfId="1" applyNumberFormat="1" applyFont="1" applyFill="1" applyBorder="1" applyAlignment="1">
      <alignment horizontal="center"/>
    </xf>
    <xf numFmtId="165" fontId="21" fillId="2" borderId="43" xfId="1" applyNumberFormat="1" applyFont="1" applyFill="1" applyBorder="1" applyAlignment="1">
      <alignment horizontal="center"/>
    </xf>
    <xf numFmtId="0" fontId="21" fillId="2" borderId="43" xfId="1" applyNumberFormat="1" applyFont="1" applyFill="1" applyBorder="1" applyAlignment="1">
      <alignment horizontal="center"/>
    </xf>
    <xf numFmtId="1" fontId="21" fillId="2" borderId="46" xfId="1" applyNumberFormat="1" applyFont="1" applyFill="1" applyBorder="1" applyAlignment="1">
      <alignment horizontal="center"/>
    </xf>
    <xf numFmtId="1" fontId="37" fillId="2" borderId="46" xfId="1" applyNumberFormat="1" applyFont="1" applyFill="1" applyBorder="1" applyAlignment="1">
      <alignment horizontal="center"/>
    </xf>
    <xf numFmtId="164" fontId="21" fillId="2" borderId="45" xfId="1" applyFont="1" applyFill="1" applyBorder="1" applyAlignment="1">
      <alignment horizontal="center"/>
    </xf>
    <xf numFmtId="0" fontId="21" fillId="2" borderId="64" xfId="1" applyNumberFormat="1" applyFont="1" applyFill="1" applyBorder="1" applyAlignment="1">
      <alignment horizontal="center"/>
    </xf>
    <xf numFmtId="0" fontId="40" fillId="2" borderId="64" xfId="0" applyNumberFormat="1" applyFont="1" applyFill="1" applyBorder="1"/>
    <xf numFmtId="0" fontId="40" fillId="2" borderId="0" xfId="0" applyFont="1" applyFill="1"/>
    <xf numFmtId="165" fontId="16" fillId="2" borderId="12" xfId="1" applyNumberFormat="1" applyFont="1" applyFill="1" applyBorder="1" applyAlignment="1">
      <alignment horizontal="center"/>
    </xf>
    <xf numFmtId="1" fontId="8" fillId="2" borderId="57" xfId="1" applyNumberFormat="1" applyFont="1" applyFill="1" applyBorder="1" applyAlignment="1">
      <alignment horizontal="center"/>
    </xf>
    <xf numFmtId="1" fontId="8" fillId="2" borderId="57" xfId="0" applyNumberFormat="1" applyFont="1" applyFill="1" applyBorder="1" applyAlignment="1">
      <alignment horizontal="center"/>
    </xf>
    <xf numFmtId="1" fontId="16" fillId="2" borderId="6" xfId="0" applyNumberFormat="1" applyFont="1" applyFill="1" applyBorder="1"/>
    <xf numFmtId="1" fontId="22" fillId="2" borderId="6" xfId="0" applyNumberFormat="1" applyFont="1" applyFill="1" applyBorder="1"/>
    <xf numFmtId="1" fontId="16" fillId="2" borderId="58" xfId="1" applyNumberFormat="1" applyFont="1" applyFill="1" applyBorder="1" applyAlignment="1">
      <alignment horizontal="center"/>
    </xf>
    <xf numFmtId="0" fontId="36" fillId="2" borderId="43" xfId="0" applyNumberFormat="1" applyFont="1" applyFill="1" applyBorder="1"/>
    <xf numFmtId="0" fontId="49" fillId="2" borderId="6" xfId="1" applyNumberFormat="1" applyFont="1" applyFill="1" applyBorder="1" applyAlignment="1">
      <alignment horizontal="center"/>
    </xf>
    <xf numFmtId="49" fontId="49" fillId="2" borderId="57" xfId="1" applyNumberFormat="1" applyFont="1" applyFill="1" applyBorder="1" applyAlignment="1">
      <alignment horizontal="center"/>
    </xf>
    <xf numFmtId="164" fontId="49" fillId="2" borderId="57" xfId="1" applyFont="1" applyFill="1" applyBorder="1" applyAlignment="1">
      <alignment horizontal="center"/>
    </xf>
    <xf numFmtId="0" fontId="49" fillId="2" borderId="57" xfId="1" applyNumberFormat="1" applyFont="1" applyFill="1" applyBorder="1" applyAlignment="1">
      <alignment horizontal="center"/>
    </xf>
    <xf numFmtId="164" fontId="49" fillId="2" borderId="58" xfId="1" applyFont="1" applyFill="1" applyBorder="1" applyAlignment="1">
      <alignment horizontal="center"/>
    </xf>
    <xf numFmtId="2" fontId="16" fillId="2" borderId="7" xfId="1" applyNumberFormat="1" applyFont="1" applyFill="1" applyBorder="1" applyAlignment="1">
      <alignment horizontal="center"/>
    </xf>
    <xf numFmtId="165" fontId="16" fillId="2" borderId="57" xfId="1" applyNumberFormat="1" applyFont="1" applyFill="1" applyBorder="1" applyAlignment="1"/>
    <xf numFmtId="2" fontId="22" fillId="2" borderId="7" xfId="1" applyNumberFormat="1" applyFont="1" applyFill="1" applyBorder="1" applyAlignment="1">
      <alignment horizontal="center"/>
    </xf>
    <xf numFmtId="165" fontId="8" fillId="2" borderId="57" xfId="1" applyNumberFormat="1" applyFont="1" applyFill="1" applyBorder="1" applyAlignment="1">
      <alignment horizontal="center"/>
    </xf>
    <xf numFmtId="164" fontId="16" fillId="2" borderId="5" xfId="1" applyFont="1" applyFill="1" applyBorder="1" applyAlignment="1">
      <alignment horizontal="center"/>
    </xf>
    <xf numFmtId="165" fontId="16" fillId="2" borderId="27" xfId="1" applyNumberFormat="1" applyFont="1" applyFill="1" applyBorder="1" applyAlignment="1"/>
    <xf numFmtId="165" fontId="16" fillId="2" borderId="51" xfId="1" applyNumberFormat="1" applyFont="1" applyFill="1" applyBorder="1" applyAlignment="1"/>
    <xf numFmtId="2" fontId="8" fillId="2" borderId="57" xfId="1" applyNumberFormat="1" applyFont="1" applyFill="1" applyBorder="1" applyAlignment="1">
      <alignment horizontal="center"/>
    </xf>
    <xf numFmtId="2" fontId="16" fillId="2" borderId="57" xfId="1" applyNumberFormat="1" applyFont="1" applyFill="1" applyBorder="1" applyAlignment="1">
      <alignment horizontal="center"/>
    </xf>
    <xf numFmtId="49" fontId="16" fillId="2" borderId="0" xfId="1" applyNumberFormat="1" applyFont="1" applyFill="1" applyBorder="1" applyAlignment="1">
      <alignment horizontal="center"/>
    </xf>
    <xf numFmtId="164" fontId="16" fillId="2" borderId="57" xfId="1" applyFont="1" applyFill="1" applyBorder="1" applyAlignment="1"/>
    <xf numFmtId="164" fontId="8" fillId="2" borderId="57" xfId="0" applyNumberFormat="1" applyFont="1" applyFill="1" applyBorder="1" applyAlignment="1"/>
    <xf numFmtId="0" fontId="17" fillId="2" borderId="5" xfId="0" applyFont="1" applyFill="1" applyBorder="1"/>
    <xf numFmtId="0" fontId="17" fillId="2" borderId="57" xfId="0" applyFont="1" applyFill="1" applyBorder="1"/>
    <xf numFmtId="49" fontId="24" fillId="2" borderId="59" xfId="0" applyNumberFormat="1" applyFont="1" applyFill="1" applyBorder="1" applyAlignment="1">
      <alignment horizontal="center"/>
    </xf>
    <xf numFmtId="49" fontId="24" fillId="2" borderId="10" xfId="0" applyNumberFormat="1" applyFont="1" applyFill="1" applyBorder="1" applyAlignment="1">
      <alignment horizontal="center"/>
    </xf>
    <xf numFmtId="49" fontId="24" fillId="2" borderId="12" xfId="1" applyNumberFormat="1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left"/>
    </xf>
    <xf numFmtId="169" fontId="21" fillId="2" borderId="6" xfId="1" applyNumberFormat="1" applyFont="1" applyFill="1" applyBorder="1" applyAlignment="1">
      <alignment horizontal="center"/>
    </xf>
    <xf numFmtId="49" fontId="21" fillId="2" borderId="34" xfId="0" applyNumberFormat="1" applyFont="1" applyFill="1" applyBorder="1" applyAlignment="1">
      <alignment horizontal="left"/>
    </xf>
    <xf numFmtId="0" fontId="21" fillId="2" borderId="62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49" fontId="21" fillId="2" borderId="17" xfId="0" applyNumberFormat="1" applyFont="1" applyFill="1" applyBorder="1" applyAlignment="1">
      <alignment horizontal="left"/>
    </xf>
    <xf numFmtId="1" fontId="21" fillId="2" borderId="42" xfId="1" applyNumberFormat="1" applyFont="1" applyFill="1" applyBorder="1" applyAlignment="1">
      <alignment horizontal="center"/>
    </xf>
    <xf numFmtId="49" fontId="21" fillId="2" borderId="37" xfId="0" applyNumberFormat="1" applyFont="1" applyFill="1" applyBorder="1" applyAlignment="1">
      <alignment horizontal="left"/>
    </xf>
    <xf numFmtId="2" fontId="21" fillId="2" borderId="65" xfId="1" applyNumberFormat="1" applyFont="1" applyFill="1" applyBorder="1" applyAlignment="1">
      <alignment horizontal="center"/>
    </xf>
    <xf numFmtId="2" fontId="21" fillId="2" borderId="13" xfId="0" applyNumberFormat="1" applyFont="1" applyFill="1" applyBorder="1"/>
    <xf numFmtId="2" fontId="37" fillId="2" borderId="13" xfId="0" applyNumberFormat="1" applyFont="1" applyFill="1" applyBorder="1"/>
    <xf numFmtId="0" fontId="21" fillId="2" borderId="15" xfId="0" applyNumberFormat="1" applyFont="1" applyFill="1" applyBorder="1"/>
    <xf numFmtId="49" fontId="16" fillId="2" borderId="47" xfId="0" applyNumberFormat="1" applyFont="1" applyFill="1" applyBorder="1" applyAlignment="1">
      <alignment horizontal="left"/>
    </xf>
    <xf numFmtId="41" fontId="16" fillId="2" borderId="52" xfId="1" applyNumberFormat="1" applyFont="1" applyFill="1" applyBorder="1" applyAlignment="1">
      <alignment horizontal="center"/>
    </xf>
    <xf numFmtId="49" fontId="49" fillId="2" borderId="55" xfId="0" applyNumberFormat="1" applyFont="1" applyFill="1" applyBorder="1" applyAlignment="1">
      <alignment horizontal="center"/>
    </xf>
    <xf numFmtId="41" fontId="49" fillId="2" borderId="6" xfId="1" applyNumberFormat="1" applyFont="1" applyFill="1" applyBorder="1" applyAlignment="1">
      <alignment horizontal="center"/>
    </xf>
    <xf numFmtId="49" fontId="16" fillId="2" borderId="34" xfId="0" applyNumberFormat="1" applyFont="1" applyFill="1" applyBorder="1" applyAlignment="1">
      <alignment horizontal="left"/>
    </xf>
    <xf numFmtId="169" fontId="16" fillId="2" borderId="32" xfId="1" applyNumberFormat="1" applyFont="1" applyFill="1" applyBorder="1" applyAlignment="1">
      <alignment horizontal="center"/>
    </xf>
    <xf numFmtId="169" fontId="16" fillId="2" borderId="52" xfId="1" applyNumberFormat="1" applyFont="1" applyFill="1" applyBorder="1" applyAlignment="1">
      <alignment horizontal="center"/>
    </xf>
    <xf numFmtId="49" fontId="49" fillId="2" borderId="54" xfId="0" applyNumberFormat="1" applyFont="1" applyFill="1" applyBorder="1" applyAlignment="1">
      <alignment horizontal="left"/>
    </xf>
    <xf numFmtId="169" fontId="49" fillId="2" borderId="6" xfId="1" applyNumberFormat="1" applyFont="1" applyFill="1" applyBorder="1" applyAlignment="1">
      <alignment horizontal="center"/>
    </xf>
    <xf numFmtId="49" fontId="16" fillId="2" borderId="24" xfId="0" applyNumberFormat="1" applyFont="1" applyFill="1" applyBorder="1"/>
    <xf numFmtId="164" fontId="16" fillId="2" borderId="24" xfId="0" applyNumberFormat="1" applyFont="1" applyFill="1" applyBorder="1"/>
    <xf numFmtId="49" fontId="16" fillId="2" borderId="59" xfId="0" applyNumberFormat="1" applyFont="1" applyFill="1" applyBorder="1" applyAlignment="1">
      <alignment horizontal="left"/>
    </xf>
    <xf numFmtId="169" fontId="16" fillId="2" borderId="0" xfId="1" applyNumberFormat="1" applyFont="1" applyFill="1" applyBorder="1" applyAlignment="1">
      <alignment horizontal="center"/>
    </xf>
    <xf numFmtId="41" fontId="16" fillId="2" borderId="32" xfId="1" applyNumberFormat="1" applyFont="1" applyFill="1" applyBorder="1" applyAlignment="1">
      <alignment horizontal="center"/>
    </xf>
    <xf numFmtId="49" fontId="16" fillId="2" borderId="29" xfId="0" applyNumberFormat="1" applyFont="1" applyFill="1" applyBorder="1" applyAlignment="1">
      <alignment horizontal="left"/>
    </xf>
    <xf numFmtId="169" fontId="16" fillId="2" borderId="44" xfId="1" applyNumberFormat="1" applyFont="1" applyFill="1" applyBorder="1" applyAlignment="1">
      <alignment horizontal="center"/>
    </xf>
    <xf numFmtId="166" fontId="16" fillId="2" borderId="43" xfId="1" applyNumberFormat="1" applyFont="1" applyFill="1" applyBorder="1" applyAlignment="1">
      <alignment horizontal="center"/>
    </xf>
    <xf numFmtId="49" fontId="16" fillId="2" borderId="21" xfId="0" applyNumberFormat="1" applyFont="1" applyFill="1" applyBorder="1" applyAlignment="1">
      <alignment horizontal="left"/>
    </xf>
    <xf numFmtId="169" fontId="16" fillId="2" borderId="26" xfId="1" applyNumberFormat="1" applyFont="1" applyFill="1" applyBorder="1" applyAlignment="1">
      <alignment horizontal="center"/>
    </xf>
    <xf numFmtId="0" fontId="22" fillId="2" borderId="26" xfId="0" applyNumberFormat="1" applyFont="1" applyFill="1" applyBorder="1"/>
    <xf numFmtId="2" fontId="16" fillId="2" borderId="12" xfId="1" applyNumberFormat="1" applyFont="1" applyFill="1" applyBorder="1" applyAlignment="1">
      <alignment horizontal="center"/>
    </xf>
    <xf numFmtId="49" fontId="17" fillId="2" borderId="54" xfId="0" applyNumberFormat="1" applyFont="1" applyFill="1" applyBorder="1" applyAlignment="1">
      <alignment horizontal="left"/>
    </xf>
    <xf numFmtId="0" fontId="17" fillId="2" borderId="57" xfId="1" applyNumberFormat="1" applyFont="1" applyFill="1" applyBorder="1" applyAlignment="1">
      <alignment horizontal="center"/>
    </xf>
    <xf numFmtId="169" fontId="17" fillId="2" borderId="6" xfId="1" applyNumberFormat="1" applyFont="1" applyFill="1" applyBorder="1" applyAlignment="1">
      <alignment horizontal="center"/>
    </xf>
    <xf numFmtId="49" fontId="17" fillId="2" borderId="41" xfId="0" applyNumberFormat="1" applyFont="1" applyFill="1" applyBorder="1" applyAlignment="1">
      <alignment horizontal="left"/>
    </xf>
    <xf numFmtId="2" fontId="17" fillId="2" borderId="19" xfId="1" applyNumberFormat="1" applyFont="1" applyFill="1" applyBorder="1" applyAlignment="1">
      <alignment horizontal="center"/>
    </xf>
    <xf numFmtId="2" fontId="17" fillId="2" borderId="13" xfId="1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0" fontId="32" fillId="2" borderId="13" xfId="0" applyNumberFormat="1" applyFont="1" applyFill="1" applyBorder="1"/>
    <xf numFmtId="49" fontId="17" fillId="2" borderId="19" xfId="1" applyNumberFormat="1" applyFont="1" applyFill="1" applyBorder="1" applyAlignment="1">
      <alignment horizontal="center"/>
    </xf>
    <xf numFmtId="49" fontId="17" fillId="2" borderId="59" xfId="0" applyNumberFormat="1" applyFont="1" applyFill="1" applyBorder="1" applyAlignment="1">
      <alignment horizontal="left"/>
    </xf>
    <xf numFmtId="49" fontId="17" fillId="2" borderId="10" xfId="0" applyNumberFormat="1" applyFont="1" applyFill="1" applyBorder="1" applyAlignment="1">
      <alignment horizontal="center"/>
    </xf>
    <xf numFmtId="2" fontId="17" fillId="2" borderId="12" xfId="1" applyNumberFormat="1" applyFont="1" applyFill="1" applyBorder="1" applyAlignment="1">
      <alignment horizontal="center"/>
    </xf>
    <xf numFmtId="2" fontId="17" fillId="2" borderId="0" xfId="1" applyNumberFormat="1" applyFont="1" applyFill="1" applyBorder="1" applyAlignment="1">
      <alignment horizontal="center"/>
    </xf>
    <xf numFmtId="164" fontId="17" fillId="2" borderId="12" xfId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49" fontId="17" fillId="2" borderId="12" xfId="1" applyNumberFormat="1" applyFont="1" applyFill="1" applyBorder="1" applyAlignment="1">
      <alignment horizontal="center"/>
    </xf>
    <xf numFmtId="49" fontId="17" fillId="2" borderId="54" xfId="0" applyNumberFormat="1" applyFont="1" applyFill="1" applyBorder="1" applyAlignment="1">
      <alignment horizontal="right"/>
    </xf>
    <xf numFmtId="164" fontId="16" fillId="2" borderId="57" xfId="0" applyNumberFormat="1" applyFont="1" applyFill="1" applyBorder="1"/>
    <xf numFmtId="49" fontId="21" fillId="2" borderId="21" xfId="0" applyNumberFormat="1" applyFont="1" applyFill="1" applyBorder="1" applyAlignment="1">
      <alignment horizontal="left"/>
    </xf>
    <xf numFmtId="0" fontId="21" fillId="2" borderId="24" xfId="1" applyNumberFormat="1" applyFont="1" applyFill="1" applyBorder="1" applyAlignment="1">
      <alignment horizontal="center"/>
    </xf>
    <xf numFmtId="0" fontId="21" fillId="2" borderId="26" xfId="1" applyNumberFormat="1" applyFont="1" applyFill="1" applyBorder="1" applyAlignment="1">
      <alignment horizontal="center"/>
    </xf>
    <xf numFmtId="49" fontId="21" fillId="2" borderId="24" xfId="1" applyNumberFormat="1" applyFont="1" applyFill="1" applyBorder="1" applyAlignment="1">
      <alignment horizontal="center"/>
    </xf>
    <xf numFmtId="165" fontId="21" fillId="2" borderId="50" xfId="1" applyNumberFormat="1" applyFont="1" applyFill="1" applyBorder="1" applyAlignment="1">
      <alignment horizontal="center"/>
    </xf>
    <xf numFmtId="167" fontId="21" fillId="2" borderId="51" xfId="1" applyNumberFormat="1" applyFont="1" applyFill="1" applyBorder="1" applyAlignment="1">
      <alignment horizontal="center"/>
    </xf>
    <xf numFmtId="1" fontId="37" fillId="2" borderId="50" xfId="1" applyNumberFormat="1" applyFont="1" applyFill="1" applyBorder="1" applyAlignment="1">
      <alignment horizontal="center"/>
    </xf>
    <xf numFmtId="49" fontId="21" fillId="2" borderId="51" xfId="1" applyNumberFormat="1" applyFont="1" applyFill="1" applyBorder="1" applyAlignment="1">
      <alignment horizontal="center"/>
    </xf>
    <xf numFmtId="165" fontId="21" fillId="2" borderId="9" xfId="1" applyNumberFormat="1" applyFont="1" applyFill="1" applyBorder="1" applyAlignment="1">
      <alignment horizontal="center"/>
    </xf>
    <xf numFmtId="2" fontId="21" fillId="2" borderId="6" xfId="0" applyNumberFormat="1" applyFont="1" applyFill="1" applyBorder="1" applyAlignment="1">
      <alignment horizontal="center"/>
    </xf>
    <xf numFmtId="2" fontId="21" fillId="2" borderId="5" xfId="0" applyNumberFormat="1" applyFont="1" applyFill="1" applyBorder="1" applyAlignment="1">
      <alignment horizontal="center"/>
    </xf>
    <xf numFmtId="2" fontId="21" fillId="2" borderId="35" xfId="1" applyNumberFormat="1" applyFont="1" applyFill="1" applyBorder="1" applyAlignment="1">
      <alignment horizontal="center"/>
    </xf>
    <xf numFmtId="0" fontId="17" fillId="2" borderId="74" xfId="0" applyNumberFormat="1" applyFont="1" applyFill="1" applyBorder="1"/>
    <xf numFmtId="2" fontId="21" fillId="2" borderId="78" xfId="1" applyNumberFormat="1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49" fontId="8" fillId="2" borderId="67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3" fontId="1" fillId="2" borderId="57" xfId="0" applyNumberFormat="1" applyFont="1" applyFill="1" applyBorder="1" applyAlignment="1">
      <alignment horizontal="center"/>
    </xf>
    <xf numFmtId="0" fontId="1" fillId="2" borderId="58" xfId="0" applyFont="1" applyFill="1" applyBorder="1"/>
    <xf numFmtId="0" fontId="1" fillId="2" borderId="57" xfId="0" applyNumberFormat="1" applyFont="1" applyFill="1" applyBorder="1" applyAlignment="1">
      <alignment horizontal="center"/>
    </xf>
    <xf numFmtId="0" fontId="22" fillId="2" borderId="58" xfId="0" applyNumberFormat="1" applyFont="1" applyFill="1" applyBorder="1"/>
    <xf numFmtId="164" fontId="1" fillId="2" borderId="57" xfId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64" fontId="1" fillId="2" borderId="6" xfId="1" applyFont="1" applyFill="1" applyBorder="1" applyAlignment="1">
      <alignment horizontal="center"/>
    </xf>
    <xf numFmtId="0" fontId="0" fillId="2" borderId="5" xfId="0" applyNumberFormat="1" applyFill="1" applyBorder="1"/>
    <xf numFmtId="0" fontId="0" fillId="2" borderId="57" xfId="0" applyNumberFormat="1" applyFill="1" applyBorder="1"/>
    <xf numFmtId="0" fontId="0" fillId="2" borderId="55" xfId="0" applyFill="1" applyBorder="1"/>
    <xf numFmtId="0" fontId="46" fillId="2" borderId="5" xfId="0" applyFont="1" applyFill="1" applyBorder="1" applyAlignment="1">
      <alignment horizontal="center"/>
    </xf>
    <xf numFmtId="49" fontId="46" fillId="2" borderId="6" xfId="0" applyNumberFormat="1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46" fillId="2" borderId="6" xfId="0" applyNumberFormat="1" applyFont="1" applyFill="1" applyBorder="1" applyAlignment="1">
      <alignment horizontal="center"/>
    </xf>
    <xf numFmtId="166" fontId="46" fillId="2" borderId="6" xfId="0" applyNumberFormat="1" applyFont="1" applyFill="1" applyBorder="1" applyAlignment="1">
      <alignment horizontal="center"/>
    </xf>
    <xf numFmtId="0" fontId="46" fillId="2" borderId="6" xfId="0" applyFont="1" applyFill="1" applyBorder="1"/>
    <xf numFmtId="0" fontId="46" fillId="2" borderId="5" xfId="0" applyNumberFormat="1" applyFont="1" applyFill="1" applyBorder="1" applyAlignment="1">
      <alignment horizontal="center"/>
    </xf>
    <xf numFmtId="0" fontId="47" fillId="2" borderId="6" xfId="0" applyNumberFormat="1" applyFont="1" applyFill="1" applyBorder="1"/>
    <xf numFmtId="0" fontId="46" fillId="2" borderId="57" xfId="0" applyNumberFormat="1" applyFont="1" applyFill="1" applyBorder="1" applyAlignment="1">
      <alignment horizontal="center"/>
    </xf>
    <xf numFmtId="164" fontId="46" fillId="2" borderId="57" xfId="1" applyFont="1" applyFill="1" applyBorder="1" applyAlignment="1">
      <alignment horizontal="center"/>
    </xf>
    <xf numFmtId="164" fontId="46" fillId="2" borderId="6" xfId="1" applyFont="1" applyFill="1" applyBorder="1" applyAlignment="1">
      <alignment horizontal="center"/>
    </xf>
    <xf numFmtId="0" fontId="46" fillId="2" borderId="5" xfId="0" applyNumberFormat="1" applyFont="1" applyFill="1" applyBorder="1"/>
    <xf numFmtId="0" fontId="46" fillId="2" borderId="57" xfId="0" applyNumberFormat="1" applyFont="1" applyFill="1" applyBorder="1"/>
    <xf numFmtId="0" fontId="69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/>
    <xf numFmtId="164" fontId="1" fillId="2" borderId="0" xfId="1" applyFont="1" applyFill="1" applyAlignment="1">
      <alignment horizontal="center"/>
    </xf>
    <xf numFmtId="0" fontId="0" fillId="2" borderId="0" xfId="0" applyNumberFormat="1" applyFill="1"/>
    <xf numFmtId="0" fontId="0" fillId="2" borderId="0" xfId="0" applyFill="1"/>
    <xf numFmtId="2" fontId="46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70" fillId="2" borderId="0" xfId="0" applyFont="1" applyFill="1" applyAlignment="1">
      <alignment horizontal="center"/>
    </xf>
    <xf numFmtId="49" fontId="70" fillId="2" borderId="0" xfId="0" applyNumberFormat="1" applyFont="1" applyFill="1" applyAlignment="1">
      <alignment horizontal="left"/>
    </xf>
    <xf numFmtId="49" fontId="70" fillId="2" borderId="0" xfId="0" applyNumberFormat="1" applyFont="1" applyFill="1" applyAlignment="1">
      <alignment horizontal="center"/>
    </xf>
    <xf numFmtId="164" fontId="70" fillId="2" borderId="0" xfId="1" applyFont="1" applyFill="1" applyAlignment="1">
      <alignment horizontal="center"/>
    </xf>
    <xf numFmtId="0" fontId="70" fillId="2" borderId="0" xfId="0" applyFont="1" applyFill="1"/>
    <xf numFmtId="0" fontId="70" fillId="2" borderId="0" xfId="0" applyNumberFormat="1" applyFont="1" applyFill="1" applyAlignment="1">
      <alignment horizontal="center"/>
    </xf>
    <xf numFmtId="2" fontId="70" fillId="2" borderId="0" xfId="0" applyNumberFormat="1" applyFont="1" applyFill="1" applyAlignment="1">
      <alignment horizontal="center"/>
    </xf>
    <xf numFmtId="0" fontId="71" fillId="2" borderId="0" xfId="0" applyNumberFormat="1" applyFont="1" applyFill="1"/>
    <xf numFmtId="0" fontId="70" fillId="2" borderId="0" xfId="0" applyNumberFormat="1" applyFont="1" applyFill="1"/>
    <xf numFmtId="0" fontId="42" fillId="2" borderId="17" xfId="0" applyFont="1" applyFill="1" applyBorder="1" applyAlignment="1">
      <alignment horizontal="left"/>
    </xf>
    <xf numFmtId="0" fontId="42" fillId="2" borderId="0" xfId="0" applyFont="1" applyFill="1" applyAlignment="1">
      <alignment horizontal="left"/>
    </xf>
    <xf numFmtId="0" fontId="42" fillId="2" borderId="5" xfId="0" applyFont="1" applyFill="1" applyBorder="1" applyAlignment="1">
      <alignment horizontal="left"/>
    </xf>
    <xf numFmtId="0" fontId="42" fillId="2" borderId="6" xfId="0" applyFont="1" applyFill="1" applyBorder="1" applyAlignment="1">
      <alignment horizontal="left"/>
    </xf>
    <xf numFmtId="0" fontId="42" fillId="2" borderId="7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horizontal="left"/>
    </xf>
    <xf numFmtId="0" fontId="42" fillId="2" borderId="16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S4611"/>
  <sheetViews>
    <sheetView tabSelected="1" zoomScale="75" zoomScaleNormal="65" zoomScaleSheetLayoutView="75" workbookViewId="0">
      <pane xSplit="4" ySplit="10" topLeftCell="V359" activePane="bottomRight" state="frozenSplit"/>
      <selection pane="topRight" activeCell="D1" sqref="D1"/>
      <selection pane="bottomLeft" activeCell="A107" sqref="A107"/>
      <selection pane="bottomRight" activeCell="AH360" sqref="AH360"/>
    </sheetView>
  </sheetViews>
  <sheetFormatPr defaultRowHeight="12.75"/>
  <cols>
    <col min="1" max="1" width="7.5703125" style="1823" customWidth="1"/>
    <col min="2" max="2" width="9.42578125" style="5" customWidth="1"/>
    <col min="3" max="3" width="46.85546875" style="1815" customWidth="1"/>
    <col min="4" max="4" width="13.85546875" style="1816" hidden="1" customWidth="1"/>
    <col min="5" max="5" width="10.85546875" style="1819" hidden="1" customWidth="1"/>
    <col min="6" max="7" width="10.28515625" style="1815" hidden="1" customWidth="1"/>
    <col min="8" max="8" width="17" style="1815" hidden="1" customWidth="1"/>
    <col min="9" max="9" width="13.85546875" style="1815" hidden="1" customWidth="1"/>
    <col min="10" max="10" width="18.5703125" style="1815" hidden="1" customWidth="1"/>
    <col min="11" max="11" width="12.28515625" style="1815" hidden="1" customWidth="1"/>
    <col min="12" max="12" width="1.42578125" style="1818" hidden="1" customWidth="1"/>
    <col min="13" max="13" width="11" style="1817" hidden="1" customWidth="1"/>
    <col min="14" max="14" width="11.42578125" style="1817" hidden="1" customWidth="1"/>
    <col min="15" max="15" width="11.85546875" style="1817" hidden="1" customWidth="1"/>
    <col min="16" max="16" width="15" style="1817" hidden="1" customWidth="1"/>
    <col min="17" max="17" width="15.140625" style="1817" hidden="1" customWidth="1"/>
    <col min="18" max="18" width="15" style="1817" hidden="1" customWidth="1"/>
    <col min="19" max="19" width="13.5703125" style="1817" hidden="1" customWidth="1"/>
    <col min="20" max="20" width="1.7109375" style="380" hidden="1" customWidth="1"/>
    <col min="21" max="21" width="8.7109375" style="1817" hidden="1" customWidth="1"/>
    <col min="22" max="22" width="11.42578125" style="1817" hidden="1" customWidth="1"/>
    <col min="23" max="23" width="14.42578125" style="1817" hidden="1" customWidth="1"/>
    <col min="24" max="24" width="18.7109375" style="1817" hidden="1" customWidth="1"/>
    <col min="25" max="25" width="11.7109375" style="1817" hidden="1" customWidth="1"/>
    <col min="26" max="26" width="15.42578125" style="1817" hidden="1" customWidth="1"/>
    <col min="27" max="27" width="12.7109375" style="1817" hidden="1" customWidth="1"/>
    <col min="28" max="28" width="12" style="1817" hidden="1" customWidth="1"/>
    <col min="29" max="29" width="11.42578125" style="1817" hidden="1" customWidth="1"/>
    <col min="30" max="30" width="8.85546875" style="1817" hidden="1" customWidth="1"/>
    <col min="31" max="31" width="12.7109375" style="1817" customWidth="1"/>
    <col min="32" max="32" width="13.140625" style="1817" customWidth="1"/>
    <col min="33" max="33" width="14" style="1819" customWidth="1"/>
    <col min="34" max="34" width="14" style="1817" customWidth="1"/>
    <col min="35" max="35" width="1.140625" style="1817" customWidth="1"/>
    <col min="36" max="37" width="14.42578125" style="1819" customWidth="1"/>
    <col min="38" max="38" width="57.42578125" style="1820" hidden="1" customWidth="1"/>
    <col min="39" max="39" width="16.42578125" style="1820" hidden="1" customWidth="1"/>
    <col min="40" max="16384" width="9.140625" style="1821"/>
  </cols>
  <sheetData>
    <row r="1" spans="1:39" s="13" customFormat="1" ht="15">
      <c r="A1" s="4"/>
      <c r="B1" s="5"/>
      <c r="C1" s="6"/>
      <c r="D1" s="7"/>
      <c r="E1" s="8"/>
      <c r="F1" s="9"/>
      <c r="G1" s="9"/>
      <c r="H1" s="10"/>
      <c r="I1" s="11"/>
      <c r="J1" s="12"/>
      <c r="K1" s="11"/>
      <c r="M1" s="9"/>
      <c r="N1" s="9"/>
      <c r="O1" s="9"/>
      <c r="P1" s="10"/>
      <c r="Q1" s="11"/>
      <c r="R1" s="12"/>
      <c r="S1" s="11"/>
      <c r="T1" s="14"/>
      <c r="U1" s="9"/>
      <c r="V1" s="9"/>
      <c r="W1" s="9"/>
      <c r="X1" s="10"/>
      <c r="Y1" s="11"/>
      <c r="Z1" s="12"/>
      <c r="AA1" s="11"/>
      <c r="AB1" s="9"/>
      <c r="AC1" s="9"/>
      <c r="AD1" s="9"/>
      <c r="AE1" s="10"/>
      <c r="AF1" s="11"/>
      <c r="AG1" s="15"/>
      <c r="AH1" s="11"/>
      <c r="AI1" s="16"/>
      <c r="AJ1" s="17"/>
      <c r="AK1" s="18"/>
      <c r="AL1" s="19"/>
    </row>
    <row r="2" spans="1:39" s="13" customFormat="1" ht="15">
      <c r="A2" s="20"/>
      <c r="B2" s="5"/>
      <c r="D2" s="21"/>
      <c r="E2" s="22"/>
      <c r="F2" s="23"/>
      <c r="G2" s="24" t="s">
        <v>0</v>
      </c>
      <c r="H2" s="23"/>
      <c r="I2" s="23"/>
      <c r="J2" s="6"/>
      <c r="K2" s="10"/>
      <c r="M2" s="25"/>
      <c r="O2" s="23"/>
      <c r="P2" s="24" t="s">
        <v>0</v>
      </c>
      <c r="Q2" s="23"/>
      <c r="R2" s="23"/>
      <c r="S2" s="26"/>
      <c r="T2" s="27"/>
      <c r="U2" s="25"/>
      <c r="V2" s="25"/>
      <c r="W2" s="25"/>
      <c r="X2" s="23"/>
      <c r="Y2" s="24" t="s">
        <v>0</v>
      </c>
      <c r="Z2" s="23"/>
      <c r="AA2" s="23"/>
      <c r="AB2" s="25"/>
      <c r="AC2" s="25"/>
      <c r="AD2" s="23"/>
      <c r="AE2" s="24" t="s">
        <v>0</v>
      </c>
      <c r="AF2" s="23"/>
      <c r="AG2" s="28"/>
      <c r="AH2" s="26"/>
      <c r="AI2" s="23"/>
      <c r="AJ2" s="28"/>
      <c r="AK2" s="28"/>
      <c r="AL2" s="29"/>
      <c r="AM2" s="29"/>
    </row>
    <row r="3" spans="1:39" s="13" customFormat="1" ht="15">
      <c r="A3" s="20"/>
      <c r="B3" s="5"/>
      <c r="D3" s="21"/>
      <c r="E3" s="22"/>
      <c r="F3" s="30"/>
      <c r="G3" s="31" t="s">
        <v>1</v>
      </c>
      <c r="H3" s="32"/>
      <c r="I3" s="32"/>
      <c r="J3" s="6"/>
      <c r="K3" s="10"/>
      <c r="M3" s="33"/>
      <c r="O3" s="30"/>
      <c r="P3" s="31" t="s">
        <v>1</v>
      </c>
      <c r="Q3" s="32"/>
      <c r="R3" s="32"/>
      <c r="S3" s="26"/>
      <c r="T3" s="27"/>
      <c r="U3" s="33"/>
      <c r="V3" s="33"/>
      <c r="W3" s="33"/>
      <c r="X3" s="30"/>
      <c r="Y3" s="31" t="s">
        <v>1</v>
      </c>
      <c r="Z3" s="32"/>
      <c r="AA3" s="32"/>
      <c r="AB3" s="33"/>
      <c r="AC3" s="33"/>
      <c r="AD3" s="30"/>
      <c r="AE3" s="31" t="s">
        <v>2</v>
      </c>
      <c r="AF3" s="32"/>
      <c r="AG3" s="34"/>
      <c r="AH3" s="26"/>
      <c r="AI3" s="32"/>
      <c r="AJ3" s="35" t="s">
        <v>3</v>
      </c>
      <c r="AK3" s="35"/>
      <c r="AL3" s="29"/>
      <c r="AM3" s="29"/>
    </row>
    <row r="4" spans="1:39" s="30" customFormat="1" ht="15">
      <c r="A4" s="36"/>
      <c r="B4" s="23"/>
      <c r="C4" s="37"/>
      <c r="D4" s="38"/>
      <c r="E4" s="39"/>
      <c r="F4" s="40"/>
      <c r="G4" s="41" t="s">
        <v>4</v>
      </c>
      <c r="H4" s="42"/>
      <c r="I4" s="42"/>
      <c r="J4" s="23"/>
      <c r="K4" s="23"/>
      <c r="M4" s="43"/>
      <c r="O4" s="40"/>
      <c r="P4" s="41" t="s">
        <v>4</v>
      </c>
      <c r="Q4" s="42"/>
      <c r="R4" s="42"/>
      <c r="S4" s="25"/>
      <c r="T4" s="44"/>
      <c r="U4" s="43"/>
      <c r="V4" s="43"/>
      <c r="W4" s="43"/>
      <c r="X4" s="40"/>
      <c r="Y4" s="41" t="s">
        <v>4</v>
      </c>
      <c r="Z4" s="42"/>
      <c r="AA4" s="42"/>
      <c r="AB4" s="43"/>
      <c r="AC4" s="43"/>
      <c r="AD4" s="40"/>
      <c r="AE4" s="41" t="s">
        <v>4</v>
      </c>
      <c r="AF4" s="42"/>
      <c r="AG4" s="45"/>
      <c r="AH4" s="25"/>
      <c r="AI4" s="42"/>
      <c r="AJ4" s="45"/>
      <c r="AK4" s="45"/>
      <c r="AL4" s="46"/>
      <c r="AM4" s="46"/>
    </row>
    <row r="5" spans="1:39" s="30" customFormat="1" ht="15.75" thickBot="1">
      <c r="A5" s="36"/>
      <c r="B5" s="32"/>
      <c r="E5" s="39"/>
      <c r="G5" s="30" t="s">
        <v>5</v>
      </c>
      <c r="K5" s="32"/>
      <c r="M5" s="46"/>
      <c r="N5" s="46"/>
      <c r="P5" s="30" t="s">
        <v>6</v>
      </c>
      <c r="S5" s="33"/>
      <c r="T5" s="44"/>
      <c r="U5" s="46"/>
      <c r="V5" s="46"/>
      <c r="W5" s="46"/>
      <c r="Y5" s="30" t="s">
        <v>7</v>
      </c>
      <c r="AB5" s="46"/>
      <c r="AC5" s="46"/>
      <c r="AE5" s="30" t="s">
        <v>8</v>
      </c>
      <c r="AG5" s="39"/>
      <c r="AH5" s="33"/>
      <c r="AJ5" s="39"/>
      <c r="AK5" s="39"/>
      <c r="AL5" s="46"/>
      <c r="AM5" s="46"/>
    </row>
    <row r="6" spans="1:39" s="40" customFormat="1" ht="15.75" hidden="1" customHeight="1" thickBot="1">
      <c r="A6" s="47"/>
      <c r="D6" s="48"/>
      <c r="E6" s="49"/>
      <c r="G6" s="42"/>
      <c r="H6" s="42"/>
      <c r="I6" s="42"/>
      <c r="K6" s="42"/>
      <c r="M6" s="50"/>
      <c r="N6" s="50"/>
      <c r="O6" s="43"/>
      <c r="P6" s="43"/>
      <c r="Q6" s="43"/>
      <c r="R6" s="50"/>
      <c r="S6" s="43"/>
      <c r="T6" s="51"/>
      <c r="U6" s="50"/>
      <c r="V6" s="50"/>
      <c r="W6" s="43"/>
      <c r="X6" s="43"/>
      <c r="Y6" s="43"/>
      <c r="Z6" s="50"/>
      <c r="AA6" s="43"/>
      <c r="AB6" s="50"/>
      <c r="AC6" s="50"/>
      <c r="AD6" s="43"/>
      <c r="AE6" s="43"/>
      <c r="AF6" s="43"/>
      <c r="AG6" s="49"/>
      <c r="AH6" s="43"/>
      <c r="AI6" s="43"/>
      <c r="AJ6" s="45"/>
      <c r="AK6" s="45"/>
      <c r="AL6" s="50"/>
      <c r="AM6" s="50"/>
    </row>
    <row r="7" spans="1:39" s="40" customFormat="1" ht="13.5" hidden="1" customHeight="1" thickBot="1">
      <c r="A7" s="47"/>
      <c r="D7" s="52"/>
      <c r="E7" s="53"/>
      <c r="F7" s="54"/>
      <c r="G7" s="54"/>
      <c r="H7" s="54"/>
      <c r="I7" s="54"/>
      <c r="J7" s="54"/>
      <c r="K7" s="54"/>
      <c r="M7" s="55"/>
      <c r="N7" s="55"/>
      <c r="O7" s="55"/>
      <c r="P7" s="55"/>
      <c r="Q7" s="55"/>
      <c r="R7" s="55"/>
      <c r="S7" s="55"/>
      <c r="T7" s="5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3"/>
      <c r="AH7" s="55"/>
      <c r="AI7" s="55"/>
      <c r="AJ7" s="53"/>
      <c r="AK7" s="53"/>
      <c r="AL7" s="50"/>
      <c r="AM7" s="50"/>
    </row>
    <row r="8" spans="1:39" s="60" customFormat="1" ht="15" thickBot="1">
      <c r="A8" s="56" t="s">
        <v>9</v>
      </c>
      <c r="B8" s="57"/>
      <c r="C8" s="58"/>
      <c r="D8" s="59"/>
      <c r="E8" s="1842" t="s">
        <v>10</v>
      </c>
      <c r="F8" s="1843"/>
      <c r="G8" s="1843"/>
      <c r="H8" s="1843"/>
      <c r="I8" s="1843"/>
      <c r="J8" s="1843"/>
      <c r="K8" s="1844"/>
      <c r="M8" s="1845" t="s">
        <v>11</v>
      </c>
      <c r="N8" s="1846"/>
      <c r="O8" s="1846"/>
      <c r="P8" s="1846"/>
      <c r="Q8" s="1846"/>
      <c r="R8" s="1846"/>
      <c r="S8" s="61"/>
      <c r="T8" s="62"/>
      <c r="U8" s="1845" t="s">
        <v>12</v>
      </c>
      <c r="V8" s="1846"/>
      <c r="W8" s="1846"/>
      <c r="X8" s="1846"/>
      <c r="Y8" s="1846"/>
      <c r="Z8" s="1846"/>
      <c r="AA8" s="1847"/>
      <c r="AB8" s="1845" t="s">
        <v>13</v>
      </c>
      <c r="AC8" s="1846"/>
      <c r="AD8" s="1846"/>
      <c r="AE8" s="1846"/>
      <c r="AF8" s="1846"/>
      <c r="AG8" s="1846"/>
      <c r="AH8" s="1847"/>
      <c r="AI8" s="63"/>
      <c r="AJ8" s="64" t="s">
        <v>14</v>
      </c>
      <c r="AK8" s="65"/>
      <c r="AL8" s="1845" t="s">
        <v>15</v>
      </c>
      <c r="AM8" s="1847"/>
    </row>
    <row r="9" spans="1:39" s="77" customFormat="1" ht="15" thickBot="1">
      <c r="A9" s="66" t="s">
        <v>16</v>
      </c>
      <c r="B9" s="67" t="s">
        <v>17</v>
      </c>
      <c r="C9" s="68" t="s">
        <v>18</v>
      </c>
      <c r="D9" s="69" t="s">
        <v>19</v>
      </c>
      <c r="E9" s="70" t="s">
        <v>20</v>
      </c>
      <c r="F9" s="71"/>
      <c r="G9" s="72"/>
      <c r="H9" s="73" t="s">
        <v>21</v>
      </c>
      <c r="I9" s="74" t="s">
        <v>22</v>
      </c>
      <c r="J9" s="75" t="s">
        <v>23</v>
      </c>
      <c r="K9" s="76"/>
      <c r="M9" s="78" t="s">
        <v>20</v>
      </c>
      <c r="N9" s="79"/>
      <c r="O9" s="79"/>
      <c r="P9" s="80" t="s">
        <v>21</v>
      </c>
      <c r="Q9" s="81" t="s">
        <v>22</v>
      </c>
      <c r="R9" s="82" t="s">
        <v>24</v>
      </c>
      <c r="S9" s="80" t="s">
        <v>25</v>
      </c>
      <c r="T9" s="83"/>
      <c r="U9" s="78" t="s">
        <v>20</v>
      </c>
      <c r="V9" s="79"/>
      <c r="W9" s="84"/>
      <c r="X9" s="85" t="s">
        <v>21</v>
      </c>
      <c r="Y9" s="86" t="s">
        <v>22</v>
      </c>
      <c r="Z9" s="80" t="s">
        <v>24</v>
      </c>
      <c r="AA9" s="87" t="s">
        <v>25</v>
      </c>
      <c r="AB9" s="78" t="s">
        <v>20</v>
      </c>
      <c r="AC9" s="79"/>
      <c r="AD9" s="79"/>
      <c r="AE9" s="80" t="s">
        <v>21</v>
      </c>
      <c r="AF9" s="85" t="s">
        <v>22</v>
      </c>
      <c r="AG9" s="88" t="s">
        <v>26</v>
      </c>
      <c r="AH9" s="80" t="s">
        <v>25</v>
      </c>
      <c r="AI9" s="89"/>
      <c r="AJ9" s="90" t="s">
        <v>27</v>
      </c>
      <c r="AK9" s="90" t="s">
        <v>28</v>
      </c>
      <c r="AL9" s="91"/>
      <c r="AM9" s="91" t="s">
        <v>29</v>
      </c>
    </row>
    <row r="10" spans="1:39" s="77" customFormat="1" ht="15" thickBot="1">
      <c r="A10" s="92" t="s">
        <v>30</v>
      </c>
      <c r="B10" s="67"/>
      <c r="C10" s="68" t="s">
        <v>31</v>
      </c>
      <c r="D10" s="93" t="s">
        <v>32</v>
      </c>
      <c r="E10" s="94" t="s">
        <v>33</v>
      </c>
      <c r="F10" s="95" t="s">
        <v>34</v>
      </c>
      <c r="G10" s="73" t="s">
        <v>35</v>
      </c>
      <c r="H10" s="96" t="s">
        <v>36</v>
      </c>
      <c r="I10" s="96" t="s">
        <v>36</v>
      </c>
      <c r="J10" s="73" t="s">
        <v>37</v>
      </c>
      <c r="K10" s="97" t="s">
        <v>38</v>
      </c>
      <c r="M10" s="98" t="s">
        <v>39</v>
      </c>
      <c r="N10" s="98" t="s">
        <v>40</v>
      </c>
      <c r="O10" s="85" t="s">
        <v>41</v>
      </c>
      <c r="P10" s="99" t="s">
        <v>42</v>
      </c>
      <c r="Q10" s="99" t="s">
        <v>42</v>
      </c>
      <c r="R10" s="85" t="s">
        <v>37</v>
      </c>
      <c r="S10" s="91" t="s">
        <v>38</v>
      </c>
      <c r="T10" s="83"/>
      <c r="U10" s="98" t="s">
        <v>43</v>
      </c>
      <c r="V10" s="98" t="s">
        <v>44</v>
      </c>
      <c r="W10" s="98" t="s">
        <v>45</v>
      </c>
      <c r="X10" s="85" t="s">
        <v>46</v>
      </c>
      <c r="Y10" s="85" t="s">
        <v>46</v>
      </c>
      <c r="Z10" s="91" t="s">
        <v>37</v>
      </c>
      <c r="AA10" s="87" t="s">
        <v>38</v>
      </c>
      <c r="AB10" s="85" t="s">
        <v>47</v>
      </c>
      <c r="AC10" s="80" t="s">
        <v>48</v>
      </c>
      <c r="AD10" s="85" t="s">
        <v>49</v>
      </c>
      <c r="AE10" s="91" t="s">
        <v>50</v>
      </c>
      <c r="AF10" s="85" t="s">
        <v>50</v>
      </c>
      <c r="AG10" s="88" t="s">
        <v>51</v>
      </c>
      <c r="AH10" s="91" t="s">
        <v>38</v>
      </c>
      <c r="AI10" s="86"/>
      <c r="AJ10" s="90"/>
      <c r="AK10" s="90"/>
      <c r="AL10" s="91" t="s">
        <v>52</v>
      </c>
      <c r="AM10" s="91" t="s">
        <v>53</v>
      </c>
    </row>
    <row r="11" spans="1:39" s="108" customFormat="1" ht="15" hidden="1">
      <c r="A11" s="100" t="s">
        <v>54</v>
      </c>
      <c r="B11" s="101" t="s">
        <v>55</v>
      </c>
      <c r="C11" s="102" t="s">
        <v>56</v>
      </c>
      <c r="D11" s="103"/>
      <c r="E11" s="104"/>
      <c r="F11" s="105"/>
      <c r="G11" s="105"/>
      <c r="H11" s="106"/>
      <c r="I11" s="107"/>
      <c r="J11" s="106"/>
      <c r="K11" s="107"/>
      <c r="M11" s="105"/>
      <c r="N11" s="105"/>
      <c r="O11" s="107"/>
      <c r="P11" s="109"/>
      <c r="Q11" s="107"/>
      <c r="R11" s="110"/>
      <c r="S11" s="111"/>
      <c r="T11" s="112"/>
      <c r="U11" s="105"/>
      <c r="V11" s="105"/>
      <c r="W11" s="105"/>
      <c r="X11" s="110"/>
      <c r="Y11" s="107"/>
      <c r="Z11" s="110"/>
      <c r="AA11" s="107"/>
      <c r="AB11" s="107"/>
      <c r="AC11" s="106"/>
      <c r="AD11" s="107"/>
      <c r="AE11" s="110"/>
      <c r="AF11" s="107"/>
      <c r="AG11" s="113"/>
      <c r="AH11" s="111"/>
      <c r="AI11" s="107"/>
      <c r="AJ11" s="114"/>
      <c r="AK11" s="104"/>
      <c r="AL11" s="115"/>
      <c r="AM11" s="115"/>
    </row>
    <row r="12" spans="1:39" s="125" customFormat="1" ht="15" hidden="1">
      <c r="A12" s="116"/>
      <c r="B12" s="117"/>
      <c r="C12" s="118" t="s">
        <v>57</v>
      </c>
      <c r="D12" s="119">
        <f t="shared" ref="D12:I13" si="0">D16+D28</f>
        <v>0</v>
      </c>
      <c r="E12" s="120">
        <f t="shared" si="0"/>
        <v>0</v>
      </c>
      <c r="F12" s="121">
        <f t="shared" si="0"/>
        <v>0</v>
      </c>
      <c r="G12" s="122">
        <f t="shared" si="0"/>
        <v>0</v>
      </c>
      <c r="H12" s="119">
        <f t="shared" si="0"/>
        <v>0</v>
      </c>
      <c r="I12" s="123">
        <f t="shared" si="0"/>
        <v>0</v>
      </c>
      <c r="J12" s="124">
        <f t="shared" ref="J12:J19" si="1">((D12+E12)+(D12+E12+F12)+(D12+E12+F12+G12))/3</f>
        <v>0</v>
      </c>
      <c r="K12" s="123">
        <f>K16+K28</f>
        <v>0</v>
      </c>
      <c r="M12" s="126">
        <f t="shared" ref="M12:O13" si="2">M16+M28</f>
        <v>0</v>
      </c>
      <c r="N12" s="126">
        <f t="shared" si="2"/>
        <v>0</v>
      </c>
      <c r="O12" s="127">
        <f t="shared" si="2"/>
        <v>0</v>
      </c>
      <c r="P12" s="109">
        <f>P16+P28</f>
        <v>0</v>
      </c>
      <c r="Q12" s="123">
        <f>Q16+Q28</f>
        <v>0</v>
      </c>
      <c r="R12" s="109">
        <f>R16+R28</f>
        <v>0</v>
      </c>
      <c r="S12" s="128">
        <f>S16+S28</f>
        <v>0</v>
      </c>
      <c r="T12" s="129"/>
      <c r="U12" s="126">
        <f t="shared" ref="U12:AH13" si="3">U16+U28</f>
        <v>0</v>
      </c>
      <c r="V12" s="126">
        <f t="shared" si="3"/>
        <v>0</v>
      </c>
      <c r="W12" s="126">
        <f t="shared" si="3"/>
        <v>0</v>
      </c>
      <c r="X12" s="109">
        <f t="shared" si="3"/>
        <v>0</v>
      </c>
      <c r="Y12" s="123">
        <f t="shared" si="3"/>
        <v>0</v>
      </c>
      <c r="Z12" s="109">
        <f t="shared" si="3"/>
        <v>0</v>
      </c>
      <c r="AA12" s="123">
        <f t="shared" si="3"/>
        <v>0</v>
      </c>
      <c r="AB12" s="127">
        <f t="shared" si="3"/>
        <v>0</v>
      </c>
      <c r="AC12" s="119">
        <f t="shared" si="3"/>
        <v>0</v>
      </c>
      <c r="AD12" s="123">
        <f t="shared" si="3"/>
        <v>0</v>
      </c>
      <c r="AE12" s="109">
        <f t="shared" si="3"/>
        <v>0</v>
      </c>
      <c r="AF12" s="123">
        <f t="shared" si="3"/>
        <v>0</v>
      </c>
      <c r="AG12" s="130">
        <f t="shared" si="3"/>
        <v>0</v>
      </c>
      <c r="AH12" s="128">
        <f t="shared" si="3"/>
        <v>0</v>
      </c>
      <c r="AI12" s="127"/>
      <c r="AJ12" s="131">
        <f>D12+E12</f>
        <v>0</v>
      </c>
      <c r="AK12" s="132">
        <f>AK16+AK28</f>
        <v>0</v>
      </c>
      <c r="AL12" s="133"/>
      <c r="AM12" s="133"/>
    </row>
    <row r="13" spans="1:39" s="143" customFormat="1" ht="15.75" hidden="1" thickBot="1">
      <c r="A13" s="134"/>
      <c r="B13" s="135"/>
      <c r="C13" s="136" t="s">
        <v>58</v>
      </c>
      <c r="D13" s="137">
        <f t="shared" si="0"/>
        <v>0</v>
      </c>
      <c r="E13" s="138">
        <f t="shared" si="0"/>
        <v>0</v>
      </c>
      <c r="F13" s="139">
        <f t="shared" si="0"/>
        <v>0</v>
      </c>
      <c r="G13" s="140">
        <f t="shared" si="0"/>
        <v>0</v>
      </c>
      <c r="H13" s="137">
        <f t="shared" si="0"/>
        <v>0</v>
      </c>
      <c r="I13" s="141">
        <f t="shared" si="0"/>
        <v>0</v>
      </c>
      <c r="J13" s="142">
        <f t="shared" si="1"/>
        <v>0</v>
      </c>
      <c r="K13" s="141">
        <f>K17+K29</f>
        <v>0</v>
      </c>
      <c r="M13" s="144">
        <f t="shared" si="2"/>
        <v>0</v>
      </c>
      <c r="N13" s="144">
        <f t="shared" si="2"/>
        <v>0</v>
      </c>
      <c r="O13" s="145">
        <f t="shared" si="2"/>
        <v>0</v>
      </c>
      <c r="P13" s="146">
        <f>P17+P29</f>
        <v>0</v>
      </c>
      <c r="Q13" s="141">
        <f>Q17+Q29</f>
        <v>0</v>
      </c>
      <c r="R13" s="147">
        <f>(M13*3+N13*2+O13+H13*3+J13*3)/6</f>
        <v>0</v>
      </c>
      <c r="S13" s="148">
        <f>S17+S29</f>
        <v>0</v>
      </c>
      <c r="T13" s="149"/>
      <c r="U13" s="144">
        <f t="shared" si="3"/>
        <v>0</v>
      </c>
      <c r="V13" s="144">
        <f t="shared" si="3"/>
        <v>0</v>
      </c>
      <c r="W13" s="144">
        <f t="shared" si="3"/>
        <v>0</v>
      </c>
      <c r="X13" s="146">
        <f t="shared" si="3"/>
        <v>0</v>
      </c>
      <c r="Y13" s="141">
        <f t="shared" si="3"/>
        <v>0</v>
      </c>
      <c r="Z13" s="146">
        <f t="shared" si="3"/>
        <v>0</v>
      </c>
      <c r="AA13" s="141">
        <f t="shared" si="3"/>
        <v>0</v>
      </c>
      <c r="AB13" s="145">
        <f t="shared" si="3"/>
        <v>0</v>
      </c>
      <c r="AC13" s="137">
        <f t="shared" si="3"/>
        <v>0</v>
      </c>
      <c r="AD13" s="141">
        <f t="shared" si="3"/>
        <v>0</v>
      </c>
      <c r="AE13" s="146">
        <f t="shared" si="3"/>
        <v>0</v>
      </c>
      <c r="AF13" s="141">
        <f t="shared" si="3"/>
        <v>0</v>
      </c>
      <c r="AG13" s="142">
        <f t="shared" si="3"/>
        <v>0</v>
      </c>
      <c r="AH13" s="148">
        <f t="shared" si="3"/>
        <v>0</v>
      </c>
      <c r="AI13" s="150"/>
      <c r="AJ13" s="151">
        <f t="shared" ref="AJ13:AJ82" si="4">D13+E13</f>
        <v>0</v>
      </c>
      <c r="AK13" s="152">
        <f>AK17+AK29</f>
        <v>0</v>
      </c>
      <c r="AL13" s="153"/>
      <c r="AM13" s="153"/>
    </row>
    <row r="14" spans="1:39" s="77" customFormat="1" ht="14.25" hidden="1">
      <c r="A14" s="154" t="s">
        <v>59</v>
      </c>
      <c r="B14" s="155"/>
      <c r="C14" s="156"/>
      <c r="D14" s="157"/>
      <c r="E14" s="158"/>
      <c r="F14" s="159"/>
      <c r="G14" s="159"/>
      <c r="H14" s="160"/>
      <c r="I14" s="161"/>
      <c r="J14" s="162">
        <f t="shared" si="1"/>
        <v>0</v>
      </c>
      <c r="K14" s="161"/>
      <c r="M14" s="159"/>
      <c r="N14" s="159"/>
      <c r="O14" s="161"/>
      <c r="P14" s="163"/>
      <c r="Q14" s="161"/>
      <c r="R14" s="163"/>
      <c r="S14" s="164"/>
      <c r="T14" s="83"/>
      <c r="U14" s="159"/>
      <c r="V14" s="159"/>
      <c r="W14" s="159"/>
      <c r="X14" s="163"/>
      <c r="Y14" s="161"/>
      <c r="Z14" s="163"/>
      <c r="AA14" s="161"/>
      <c r="AB14" s="161"/>
      <c r="AC14" s="160"/>
      <c r="AD14" s="161"/>
      <c r="AE14" s="163"/>
      <c r="AF14" s="161"/>
      <c r="AG14" s="165"/>
      <c r="AH14" s="164"/>
      <c r="AI14" s="166"/>
      <c r="AJ14" s="167">
        <f t="shared" si="4"/>
        <v>0</v>
      </c>
      <c r="AK14" s="158"/>
      <c r="AL14" s="91"/>
      <c r="AM14" s="91"/>
    </row>
    <row r="15" spans="1:39" s="125" customFormat="1" ht="15" hidden="1">
      <c r="A15" s="100"/>
      <c r="B15" s="101" t="s">
        <v>60</v>
      </c>
      <c r="C15" s="102" t="s">
        <v>61</v>
      </c>
      <c r="D15" s="103"/>
      <c r="E15" s="104"/>
      <c r="F15" s="105"/>
      <c r="G15" s="105"/>
      <c r="H15" s="106"/>
      <c r="I15" s="107"/>
      <c r="J15" s="113">
        <f t="shared" si="1"/>
        <v>0</v>
      </c>
      <c r="K15" s="107"/>
      <c r="M15" s="105"/>
      <c r="N15" s="105"/>
      <c r="O15" s="107"/>
      <c r="P15" s="110"/>
      <c r="Q15" s="107"/>
      <c r="R15" s="110"/>
      <c r="S15" s="111"/>
      <c r="T15" s="129"/>
      <c r="U15" s="105"/>
      <c r="V15" s="105"/>
      <c r="W15" s="105"/>
      <c r="X15" s="110"/>
      <c r="Y15" s="107"/>
      <c r="Z15" s="110"/>
      <c r="AA15" s="107"/>
      <c r="AB15" s="107"/>
      <c r="AC15" s="106"/>
      <c r="AD15" s="107"/>
      <c r="AE15" s="110"/>
      <c r="AF15" s="107"/>
      <c r="AG15" s="113"/>
      <c r="AH15" s="111"/>
      <c r="AI15" s="168"/>
      <c r="AJ15" s="114">
        <f>D15+E15</f>
        <v>0</v>
      </c>
      <c r="AK15" s="104"/>
      <c r="AL15" s="133"/>
      <c r="AM15" s="133"/>
    </row>
    <row r="16" spans="1:39" s="178" customFormat="1" ht="15" hidden="1">
      <c r="A16" s="169"/>
      <c r="B16" s="170"/>
      <c r="C16" s="171" t="s">
        <v>57</v>
      </c>
      <c r="D16" s="172">
        <f t="shared" ref="D16:AK17" si="5">D20+D24</f>
        <v>0</v>
      </c>
      <c r="E16" s="173">
        <f t="shared" si="5"/>
        <v>0</v>
      </c>
      <c r="F16" s="174">
        <f t="shared" si="5"/>
        <v>0</v>
      </c>
      <c r="G16" s="175">
        <f t="shared" si="5"/>
        <v>0</v>
      </c>
      <c r="H16" s="176">
        <f t="shared" si="5"/>
        <v>0</v>
      </c>
      <c r="I16" s="177">
        <f t="shared" si="5"/>
        <v>0</v>
      </c>
      <c r="J16" s="176">
        <f t="shared" si="5"/>
        <v>0</v>
      </c>
      <c r="K16" s="177">
        <f t="shared" si="5"/>
        <v>0</v>
      </c>
      <c r="L16" s="178">
        <f t="shared" si="5"/>
        <v>0</v>
      </c>
      <c r="M16" s="173">
        <f t="shared" si="5"/>
        <v>0</v>
      </c>
      <c r="N16" s="173">
        <f t="shared" si="5"/>
        <v>0</v>
      </c>
      <c r="O16" s="179">
        <f t="shared" si="5"/>
        <v>0</v>
      </c>
      <c r="P16" s="176">
        <f t="shared" si="5"/>
        <v>0</v>
      </c>
      <c r="Q16" s="177">
        <f t="shared" si="5"/>
        <v>0</v>
      </c>
      <c r="R16" s="176">
        <f t="shared" si="5"/>
        <v>0</v>
      </c>
      <c r="S16" s="180">
        <f t="shared" si="5"/>
        <v>0</v>
      </c>
      <c r="T16" s="181">
        <f t="shared" si="5"/>
        <v>0</v>
      </c>
      <c r="U16" s="173">
        <f t="shared" si="5"/>
        <v>0</v>
      </c>
      <c r="V16" s="173">
        <f t="shared" si="5"/>
        <v>0</v>
      </c>
      <c r="W16" s="173">
        <f t="shared" si="5"/>
        <v>0</v>
      </c>
      <c r="X16" s="176">
        <f t="shared" si="5"/>
        <v>0</v>
      </c>
      <c r="Y16" s="177">
        <f t="shared" si="5"/>
        <v>0</v>
      </c>
      <c r="Z16" s="176">
        <f t="shared" si="5"/>
        <v>0</v>
      </c>
      <c r="AA16" s="177">
        <f t="shared" si="5"/>
        <v>0</v>
      </c>
      <c r="AB16" s="179">
        <f t="shared" si="5"/>
        <v>0</v>
      </c>
      <c r="AC16" s="176">
        <f t="shared" si="5"/>
        <v>0</v>
      </c>
      <c r="AD16" s="177">
        <f t="shared" si="5"/>
        <v>0</v>
      </c>
      <c r="AE16" s="176">
        <f t="shared" si="5"/>
        <v>0</v>
      </c>
      <c r="AF16" s="177">
        <f t="shared" si="5"/>
        <v>0</v>
      </c>
      <c r="AG16" s="176">
        <f t="shared" si="5"/>
        <v>0</v>
      </c>
      <c r="AH16" s="180">
        <f t="shared" si="5"/>
        <v>0</v>
      </c>
      <c r="AI16" s="179">
        <f t="shared" si="5"/>
        <v>0</v>
      </c>
      <c r="AJ16" s="173">
        <f t="shared" si="5"/>
        <v>0</v>
      </c>
      <c r="AK16" s="173">
        <f t="shared" si="5"/>
        <v>0</v>
      </c>
      <c r="AL16" s="182"/>
      <c r="AM16" s="182"/>
    </row>
    <row r="17" spans="1:39" s="125" customFormat="1" ht="15" hidden="1">
      <c r="A17" s="183"/>
      <c r="B17" s="184"/>
      <c r="C17" s="185" t="s">
        <v>58</v>
      </c>
      <c r="D17" s="186">
        <f t="shared" si="5"/>
        <v>0</v>
      </c>
      <c r="E17" s="187">
        <f t="shared" si="5"/>
        <v>0</v>
      </c>
      <c r="F17" s="188">
        <f t="shared" si="5"/>
        <v>0</v>
      </c>
      <c r="G17" s="189">
        <f t="shared" si="5"/>
        <v>0</v>
      </c>
      <c r="H17" s="190">
        <f t="shared" si="5"/>
        <v>0</v>
      </c>
      <c r="I17" s="191">
        <f t="shared" si="5"/>
        <v>0</v>
      </c>
      <c r="J17" s="192">
        <f t="shared" si="5"/>
        <v>0</v>
      </c>
      <c r="K17" s="191">
        <f t="shared" si="5"/>
        <v>0</v>
      </c>
      <c r="L17" s="193">
        <f t="shared" si="5"/>
        <v>0</v>
      </c>
      <c r="M17" s="194">
        <f t="shared" si="5"/>
        <v>0</v>
      </c>
      <c r="N17" s="194">
        <f t="shared" si="5"/>
        <v>0</v>
      </c>
      <c r="O17" s="195">
        <f t="shared" si="5"/>
        <v>0</v>
      </c>
      <c r="P17" s="190">
        <f t="shared" si="5"/>
        <v>0</v>
      </c>
      <c r="Q17" s="191">
        <f t="shared" si="5"/>
        <v>0</v>
      </c>
      <c r="R17" s="190">
        <f t="shared" si="5"/>
        <v>0</v>
      </c>
      <c r="S17" s="196">
        <f t="shared" si="5"/>
        <v>0</v>
      </c>
      <c r="T17" s="197">
        <f t="shared" si="5"/>
        <v>0</v>
      </c>
      <c r="U17" s="194">
        <f t="shared" si="5"/>
        <v>0</v>
      </c>
      <c r="V17" s="194">
        <f t="shared" si="5"/>
        <v>0</v>
      </c>
      <c r="W17" s="194">
        <f t="shared" si="5"/>
        <v>0</v>
      </c>
      <c r="X17" s="190">
        <f t="shared" si="5"/>
        <v>0</v>
      </c>
      <c r="Y17" s="191">
        <f t="shared" si="5"/>
        <v>0</v>
      </c>
      <c r="Z17" s="190">
        <f t="shared" si="5"/>
        <v>0</v>
      </c>
      <c r="AA17" s="191">
        <f t="shared" si="5"/>
        <v>0</v>
      </c>
      <c r="AB17" s="195">
        <f t="shared" si="5"/>
        <v>0</v>
      </c>
      <c r="AC17" s="190">
        <f t="shared" si="5"/>
        <v>0</v>
      </c>
      <c r="AD17" s="191">
        <f t="shared" si="5"/>
        <v>0</v>
      </c>
      <c r="AE17" s="190">
        <f t="shared" si="5"/>
        <v>0</v>
      </c>
      <c r="AF17" s="191">
        <f t="shared" si="5"/>
        <v>0</v>
      </c>
      <c r="AG17" s="192">
        <f t="shared" si="5"/>
        <v>0</v>
      </c>
      <c r="AH17" s="196">
        <f t="shared" si="5"/>
        <v>0</v>
      </c>
      <c r="AI17" s="198">
        <f t="shared" si="5"/>
        <v>0</v>
      </c>
      <c r="AJ17" s="187">
        <f t="shared" si="5"/>
        <v>0</v>
      </c>
      <c r="AK17" s="187">
        <f t="shared" si="5"/>
        <v>0</v>
      </c>
      <c r="AL17" s="133"/>
      <c r="AM17" s="133"/>
    </row>
    <row r="18" spans="1:39" s="208" customFormat="1" ht="15" hidden="1" thickBot="1">
      <c r="A18" s="199"/>
      <c r="B18" s="200"/>
      <c r="C18" s="201" t="s">
        <v>62</v>
      </c>
      <c r="D18" s="202"/>
      <c r="E18" s="203"/>
      <c r="F18" s="204"/>
      <c r="G18" s="204"/>
      <c r="H18" s="205"/>
      <c r="I18" s="206"/>
      <c r="J18" s="207">
        <f t="shared" si="1"/>
        <v>0</v>
      </c>
      <c r="K18" s="206"/>
      <c r="M18" s="204"/>
      <c r="N18" s="204"/>
      <c r="O18" s="209"/>
      <c r="P18" s="210"/>
      <c r="Q18" s="206"/>
      <c r="R18" s="210"/>
      <c r="S18" s="205"/>
      <c r="T18" s="211"/>
      <c r="U18" s="204"/>
      <c r="V18" s="204"/>
      <c r="W18" s="204"/>
      <c r="X18" s="210"/>
      <c r="Y18" s="206"/>
      <c r="Z18" s="210"/>
      <c r="AA18" s="206"/>
      <c r="AB18" s="209"/>
      <c r="AC18" s="205"/>
      <c r="AD18" s="209"/>
      <c r="AE18" s="210"/>
      <c r="AF18" s="209"/>
      <c r="AG18" s="207"/>
      <c r="AH18" s="212"/>
      <c r="AI18" s="213"/>
      <c r="AJ18" s="214">
        <f t="shared" si="4"/>
        <v>0</v>
      </c>
      <c r="AK18" s="203"/>
      <c r="AL18" s="215"/>
      <c r="AM18" s="215"/>
    </row>
    <row r="19" spans="1:39" s="77" customFormat="1" ht="15.75" hidden="1" thickBot="1">
      <c r="A19" s="216"/>
      <c r="B19" s="67"/>
      <c r="C19" s="217" t="s">
        <v>63</v>
      </c>
      <c r="D19" s="157"/>
      <c r="E19" s="218"/>
      <c r="F19" s="219"/>
      <c r="G19" s="220"/>
      <c r="H19" s="221"/>
      <c r="I19" s="222"/>
      <c r="J19" s="223">
        <f t="shared" si="1"/>
        <v>0</v>
      </c>
      <c r="K19" s="222"/>
      <c r="M19" s="224"/>
      <c r="N19" s="224"/>
      <c r="O19" s="225"/>
      <c r="P19" s="226"/>
      <c r="Q19" s="222"/>
      <c r="R19" s="210"/>
      <c r="S19" s="227"/>
      <c r="T19" s="83"/>
      <c r="U19" s="224"/>
      <c r="V19" s="224"/>
      <c r="W19" s="224"/>
      <c r="X19" s="226"/>
      <c r="Y19" s="222"/>
      <c r="Z19" s="226"/>
      <c r="AA19" s="222"/>
      <c r="AB19" s="225"/>
      <c r="AC19" s="227"/>
      <c r="AD19" s="225"/>
      <c r="AE19" s="226"/>
      <c r="AF19" s="225"/>
      <c r="AG19" s="223"/>
      <c r="AH19" s="228"/>
      <c r="AI19" s="229"/>
      <c r="AJ19" s="230">
        <f t="shared" si="4"/>
        <v>0</v>
      </c>
      <c r="AK19" s="231"/>
      <c r="AL19" s="91"/>
      <c r="AM19" s="91"/>
    </row>
    <row r="20" spans="1:39" s="241" customFormat="1" ht="14.25" hidden="1">
      <c r="A20" s="232"/>
      <c r="B20" s="233"/>
      <c r="C20" s="234" t="s">
        <v>57</v>
      </c>
      <c r="D20" s="235" t="s">
        <v>64</v>
      </c>
      <c r="E20" s="236"/>
      <c r="F20" s="237"/>
      <c r="G20" s="238"/>
      <c r="H20" s="235">
        <f>D20+E20+F20+G20</f>
        <v>0</v>
      </c>
      <c r="I20" s="239"/>
      <c r="J20" s="240">
        <f>(D20*3+E20*3+F20*2+G20)/3</f>
        <v>0</v>
      </c>
      <c r="K20" s="239"/>
      <c r="M20" s="238"/>
      <c r="N20" s="238"/>
      <c r="O20" s="242"/>
      <c r="P20" s="235">
        <f>H20+M20+N20+O20</f>
        <v>0</v>
      </c>
      <c r="Q20" s="239"/>
      <c r="R20" s="243">
        <f>(D20*6+E20*6+F20*5+G20*4+M20*3+N20*2+O20)/6</f>
        <v>0</v>
      </c>
      <c r="S20" s="244"/>
      <c r="T20" s="245"/>
      <c r="U20" s="238"/>
      <c r="V20" s="238"/>
      <c r="W20" s="238"/>
      <c r="X20" s="235">
        <f>P20+U20+V20+W20</f>
        <v>0</v>
      </c>
      <c r="Y20" s="239"/>
      <c r="Z20" s="240">
        <f>(D20*9+E20*9+F20*8+G20*7+M20*6+N20*5+O20*4+U20*3+V20*2+W20)/9</f>
        <v>0</v>
      </c>
      <c r="AA20" s="239"/>
      <c r="AB20" s="242"/>
      <c r="AC20" s="246"/>
      <c r="AD20" s="242"/>
      <c r="AE20" s="235">
        <f>X20+AB20+AC20+AD20</f>
        <v>0</v>
      </c>
      <c r="AF20" s="239"/>
      <c r="AG20" s="247">
        <f>(D20*12+E20*12+F20*11+G20*10+M20*9+N20*8+O20*7+U20*6+V20*5+W20*4+AB20*3+AC20*2+AD20)/12</f>
        <v>0</v>
      </c>
      <c r="AH20" s="244"/>
      <c r="AI20" s="248"/>
      <c r="AJ20" s="249">
        <f>D20+E20</f>
        <v>0</v>
      </c>
      <c r="AK20" s="250"/>
      <c r="AL20" s="80"/>
      <c r="AM20" s="80"/>
    </row>
    <row r="21" spans="1:39" s="77" customFormat="1" ht="14.25" hidden="1">
      <c r="A21" s="251"/>
      <c r="B21" s="252"/>
      <c r="C21" s="253" t="s">
        <v>58</v>
      </c>
      <c r="D21" s="254" t="s">
        <v>64</v>
      </c>
      <c r="E21" s="255"/>
      <c r="F21" s="256"/>
      <c r="G21" s="256"/>
      <c r="H21" s="257">
        <f>D21+E21+F21+G21</f>
        <v>0</v>
      </c>
      <c r="I21" s="258"/>
      <c r="J21" s="243">
        <f>(D21*3+E21*3+F21*2+G21)/3</f>
        <v>0</v>
      </c>
      <c r="K21" s="258"/>
      <c r="M21" s="256"/>
      <c r="N21" s="256"/>
      <c r="O21" s="259"/>
      <c r="P21" s="257">
        <f>H21+M21+N21+O21</f>
        <v>0</v>
      </c>
      <c r="Q21" s="258"/>
      <c r="R21" s="243">
        <f>(D21*6+E21*6+F21*5+G21*4+M21*3+N21*2+O21)/6</f>
        <v>0</v>
      </c>
      <c r="S21" s="260"/>
      <c r="T21" s="83"/>
      <c r="U21" s="256"/>
      <c r="V21" s="256"/>
      <c r="W21" s="256"/>
      <c r="X21" s="257">
        <f>P21+U21+V21+W21</f>
        <v>0</v>
      </c>
      <c r="Y21" s="258"/>
      <c r="Z21" s="243">
        <f>(D21*9+E21*9+F21*8+G21*7+M21*6+N21*5+O21*4+U21*3+V21*2+W21)/9</f>
        <v>0</v>
      </c>
      <c r="AA21" s="258"/>
      <c r="AB21" s="259"/>
      <c r="AC21" s="261"/>
      <c r="AD21" s="259"/>
      <c r="AE21" s="257">
        <f>X21+AB21+AC21+AD21</f>
        <v>0</v>
      </c>
      <c r="AF21" s="258"/>
      <c r="AG21" s="243">
        <f>(D21*12+E21*12+F21*11+G21*10+M21*9+N21*8+O21*7+U21*6+V21*5+W21*4+AB21*3+AC21*2+AD21)/12</f>
        <v>0</v>
      </c>
      <c r="AH21" s="260"/>
      <c r="AI21" s="262"/>
      <c r="AJ21" s="263">
        <f t="shared" si="4"/>
        <v>0</v>
      </c>
      <c r="AK21" s="255"/>
      <c r="AL21" s="91"/>
      <c r="AM21" s="91"/>
    </row>
    <row r="22" spans="1:39" s="77" customFormat="1" ht="13.5" hidden="1" customHeight="1" thickBot="1">
      <c r="A22" s="264"/>
      <c r="B22" s="265"/>
      <c r="C22" s="266"/>
      <c r="D22" s="267"/>
      <c r="E22" s="268"/>
      <c r="F22" s="269"/>
      <c r="G22" s="269"/>
      <c r="H22" s="270"/>
      <c r="I22" s="271"/>
      <c r="J22" s="272">
        <f>((D22+E22)+(D22+E22+F22)+(D22+E22+F22+G22))/3</f>
        <v>0</v>
      </c>
      <c r="K22" s="271"/>
      <c r="M22" s="269"/>
      <c r="N22" s="269"/>
      <c r="O22" s="271"/>
      <c r="P22" s="273"/>
      <c r="Q22" s="271"/>
      <c r="R22" s="273"/>
      <c r="S22" s="274"/>
      <c r="T22" s="83"/>
      <c r="U22" s="269"/>
      <c r="V22" s="269"/>
      <c r="W22" s="269"/>
      <c r="X22" s="273"/>
      <c r="Y22" s="271"/>
      <c r="Z22" s="273"/>
      <c r="AA22" s="271"/>
      <c r="AB22" s="271"/>
      <c r="AC22" s="270"/>
      <c r="AD22" s="271"/>
      <c r="AE22" s="273"/>
      <c r="AF22" s="271"/>
      <c r="AG22" s="272"/>
      <c r="AH22" s="274"/>
      <c r="AI22" s="275"/>
      <c r="AJ22" s="276">
        <f t="shared" si="4"/>
        <v>0</v>
      </c>
      <c r="AK22" s="277"/>
      <c r="AL22" s="91"/>
      <c r="AM22" s="91"/>
    </row>
    <row r="23" spans="1:39" s="208" customFormat="1" ht="13.5" hidden="1" customHeight="1" thickBot="1">
      <c r="A23" s="278"/>
      <c r="B23" s="279"/>
      <c r="C23" s="280" t="s">
        <v>65</v>
      </c>
      <c r="D23" s="281"/>
      <c r="E23" s="282"/>
      <c r="F23" s="283"/>
      <c r="G23" s="283"/>
      <c r="H23" s="281"/>
      <c r="I23" s="284"/>
      <c r="J23" s="285">
        <f>((D23+E23)+(D23+E23+F23)+(D23+E23+F23+G23))/3</f>
        <v>0</v>
      </c>
      <c r="K23" s="284"/>
      <c r="M23" s="283"/>
      <c r="N23" s="283"/>
      <c r="O23" s="284"/>
      <c r="P23" s="286"/>
      <c r="Q23" s="284"/>
      <c r="R23" s="286"/>
      <c r="S23" s="287"/>
      <c r="T23" s="211"/>
      <c r="U23" s="283"/>
      <c r="V23" s="283"/>
      <c r="W23" s="283"/>
      <c r="X23" s="286"/>
      <c r="Y23" s="284"/>
      <c r="Z23" s="286"/>
      <c r="AA23" s="284"/>
      <c r="AB23" s="284"/>
      <c r="AC23" s="288"/>
      <c r="AD23" s="284"/>
      <c r="AE23" s="286"/>
      <c r="AF23" s="284"/>
      <c r="AG23" s="285"/>
      <c r="AH23" s="287"/>
      <c r="AI23" s="289"/>
      <c r="AJ23" s="290">
        <f t="shared" si="4"/>
        <v>0</v>
      </c>
      <c r="AK23" s="291"/>
      <c r="AL23" s="215"/>
      <c r="AM23" s="215"/>
    </row>
    <row r="24" spans="1:39" s="77" customFormat="1" ht="14.25" hidden="1">
      <c r="A24" s="292"/>
      <c r="B24" s="293"/>
      <c r="C24" s="294" t="s">
        <v>57</v>
      </c>
      <c r="D24" s="257" t="s">
        <v>64</v>
      </c>
      <c r="E24" s="295"/>
      <c r="F24" s="296"/>
      <c r="G24" s="296"/>
      <c r="H24" s="257">
        <f>D24+E24+F24+G24</f>
        <v>0</v>
      </c>
      <c r="I24" s="258"/>
      <c r="J24" s="243">
        <f>(D24*3+E24*3+F24*2+G24)/3</f>
        <v>0</v>
      </c>
      <c r="K24" s="258"/>
      <c r="M24" s="296"/>
      <c r="N24" s="296"/>
      <c r="O24" s="297"/>
      <c r="P24" s="257">
        <f>H24+M24+N24+O24</f>
        <v>0</v>
      </c>
      <c r="Q24" s="258"/>
      <c r="R24" s="298">
        <f>(D24*6+E24*6+F24*5+G24*4+M24*3+N24*2+O24)/6</f>
        <v>0</v>
      </c>
      <c r="S24" s="260"/>
      <c r="T24" s="83"/>
      <c r="U24" s="296"/>
      <c r="V24" s="296"/>
      <c r="W24" s="296"/>
      <c r="X24" s="257">
        <f>P24+U24+V24+W24</f>
        <v>0</v>
      </c>
      <c r="Y24" s="258"/>
      <c r="Z24" s="243">
        <f>(D24*9+E24*9+F24*8+G24*7+M24*6+N24*5+O24*4+U24*3+V24*2+W24)/9</f>
        <v>0</v>
      </c>
      <c r="AA24" s="258"/>
      <c r="AB24" s="297"/>
      <c r="AC24" s="299"/>
      <c r="AD24" s="297"/>
      <c r="AE24" s="257">
        <f>X24+AB24+AC24+AD24</f>
        <v>0</v>
      </c>
      <c r="AF24" s="258"/>
      <c r="AG24" s="243">
        <f>(D24*12+E24*12+F24*11+G24*10+M24*9+N24*8+O24*7+U24*6+V24*5+W24*4+AB24*3+AC24*2+AD24)/12</f>
        <v>0</v>
      </c>
      <c r="AH24" s="260"/>
      <c r="AI24" s="262"/>
      <c r="AJ24" s="300">
        <f t="shared" si="4"/>
        <v>0</v>
      </c>
      <c r="AK24" s="295"/>
      <c r="AL24" s="91"/>
      <c r="AM24" s="91"/>
    </row>
    <row r="25" spans="1:39" s="77" customFormat="1" ht="14.25" hidden="1">
      <c r="A25" s="251"/>
      <c r="B25" s="252"/>
      <c r="C25" s="253" t="s">
        <v>58</v>
      </c>
      <c r="D25" s="254" t="s">
        <v>64</v>
      </c>
      <c r="E25" s="255"/>
      <c r="F25" s="256"/>
      <c r="G25" s="256"/>
      <c r="H25" s="257">
        <f>D25+E25+F25+G25</f>
        <v>0</v>
      </c>
      <c r="I25" s="258"/>
      <c r="J25" s="243">
        <f>(D25*3+E25*3+F25*2+G25)/3</f>
        <v>0</v>
      </c>
      <c r="K25" s="258"/>
      <c r="M25" s="256"/>
      <c r="N25" s="256"/>
      <c r="O25" s="259"/>
      <c r="P25" s="257">
        <f>H25+M25+N25+O25</f>
        <v>0</v>
      </c>
      <c r="Q25" s="258"/>
      <c r="R25" s="243">
        <f>(D25*6+E25*6+F25*5+G25*4+M25*3+N25*2+O25)/6</f>
        <v>0</v>
      </c>
      <c r="S25" s="260"/>
      <c r="T25" s="83"/>
      <c r="U25" s="256"/>
      <c r="V25" s="256"/>
      <c r="W25" s="256"/>
      <c r="X25" s="257">
        <f>P25+U25+V25+W25</f>
        <v>0</v>
      </c>
      <c r="Y25" s="258"/>
      <c r="Z25" s="243">
        <f>(D25*9+E25*9+F25*8+G25*7+M25*6+N25*5+O25*4+U25*3+V25*2+W25)/9</f>
        <v>0</v>
      </c>
      <c r="AA25" s="258"/>
      <c r="AB25" s="259"/>
      <c r="AC25" s="261"/>
      <c r="AD25" s="259"/>
      <c r="AE25" s="257">
        <f>X25+AB25+AC25+AD25</f>
        <v>0</v>
      </c>
      <c r="AF25" s="258"/>
      <c r="AG25" s="243">
        <f>(D25*12+E25*12+F25*11+G25*10+M25*9+N25*8+O25*7+U25*6+V25*5+W25*4+AB25*3+AC25*2+AD25)/12</f>
        <v>0</v>
      </c>
      <c r="AH25" s="260"/>
      <c r="AI25" s="262"/>
      <c r="AJ25" s="263">
        <f t="shared" si="4"/>
        <v>0</v>
      </c>
      <c r="AK25" s="255"/>
      <c r="AL25" s="91"/>
      <c r="AM25" s="91"/>
    </row>
    <row r="26" spans="1:39" s="310" customFormat="1" ht="15" hidden="1" thickBot="1">
      <c r="A26" s="301"/>
      <c r="B26" s="302"/>
      <c r="C26" s="303"/>
      <c r="D26" s="304"/>
      <c r="E26" s="305"/>
      <c r="F26" s="306"/>
      <c r="G26" s="306"/>
      <c r="H26" s="307"/>
      <c r="I26" s="308"/>
      <c r="J26" s="309">
        <f>((D26+E26)+(D26+E26+F26)+(D26+E26+F26+G26))/3</f>
        <v>0</v>
      </c>
      <c r="K26" s="308"/>
      <c r="M26" s="306"/>
      <c r="N26" s="306"/>
      <c r="O26" s="311"/>
      <c r="P26" s="307"/>
      <c r="Q26" s="308"/>
      <c r="R26" s="309"/>
      <c r="S26" s="312"/>
      <c r="T26" s="313"/>
      <c r="U26" s="306"/>
      <c r="V26" s="306"/>
      <c r="W26" s="306"/>
      <c r="X26" s="307"/>
      <c r="Y26" s="308"/>
      <c r="Z26" s="309"/>
      <c r="AA26" s="308"/>
      <c r="AB26" s="311"/>
      <c r="AC26" s="314"/>
      <c r="AD26" s="311"/>
      <c r="AE26" s="307"/>
      <c r="AF26" s="308"/>
      <c r="AG26" s="309"/>
      <c r="AH26" s="312"/>
      <c r="AI26" s="315"/>
      <c r="AJ26" s="316">
        <f t="shared" si="4"/>
        <v>0</v>
      </c>
      <c r="AK26" s="305"/>
      <c r="AL26" s="99"/>
      <c r="AM26" s="99"/>
    </row>
    <row r="27" spans="1:39" s="333" customFormat="1" ht="14.25" hidden="1">
      <c r="A27" s="317"/>
      <c r="B27" s="318" t="s">
        <v>66</v>
      </c>
      <c r="C27" s="319" t="s">
        <v>67</v>
      </c>
      <c r="D27" s="320"/>
      <c r="E27" s="321"/>
      <c r="F27" s="322"/>
      <c r="G27" s="322"/>
      <c r="H27" s="323"/>
      <c r="I27" s="324"/>
      <c r="J27" s="323"/>
      <c r="K27" s="324"/>
      <c r="L27" s="325"/>
      <c r="M27" s="322"/>
      <c r="N27" s="322"/>
      <c r="O27" s="324"/>
      <c r="P27" s="326"/>
      <c r="Q27" s="324"/>
      <c r="R27" s="326"/>
      <c r="S27" s="327"/>
      <c r="T27" s="328"/>
      <c r="U27" s="322"/>
      <c r="V27" s="322"/>
      <c r="W27" s="322"/>
      <c r="X27" s="326"/>
      <c r="Y27" s="324"/>
      <c r="Z27" s="326"/>
      <c r="AA27" s="324"/>
      <c r="AB27" s="324"/>
      <c r="AC27" s="323"/>
      <c r="AD27" s="324"/>
      <c r="AE27" s="326"/>
      <c r="AF27" s="324"/>
      <c r="AG27" s="329"/>
      <c r="AH27" s="327"/>
      <c r="AI27" s="330"/>
      <c r="AJ27" s="331">
        <f t="shared" si="4"/>
        <v>0</v>
      </c>
      <c r="AK27" s="321"/>
      <c r="AL27" s="332"/>
      <c r="AM27" s="332"/>
    </row>
    <row r="28" spans="1:39" s="325" customFormat="1" ht="14.25" hidden="1">
      <c r="A28" s="334"/>
      <c r="B28" s="335"/>
      <c r="C28" s="118" t="s">
        <v>57</v>
      </c>
      <c r="D28" s="336">
        <f t="shared" ref="D28:AK29" si="6">SUM(D32+D36+D40)</f>
        <v>0</v>
      </c>
      <c r="E28" s="337">
        <f t="shared" si="6"/>
        <v>0</v>
      </c>
      <c r="F28" s="337">
        <f t="shared" si="6"/>
        <v>0</v>
      </c>
      <c r="G28" s="337">
        <f t="shared" si="6"/>
        <v>0</v>
      </c>
      <c r="H28" s="337">
        <f t="shared" si="6"/>
        <v>0</v>
      </c>
      <c r="I28" s="337">
        <f t="shared" si="6"/>
        <v>0</v>
      </c>
      <c r="J28" s="337">
        <f t="shared" si="6"/>
        <v>0</v>
      </c>
      <c r="K28" s="337">
        <f t="shared" si="6"/>
        <v>0</v>
      </c>
      <c r="L28" s="337">
        <f t="shared" si="6"/>
        <v>0</v>
      </c>
      <c r="M28" s="337">
        <f t="shared" si="6"/>
        <v>0</v>
      </c>
      <c r="N28" s="337">
        <f t="shared" si="6"/>
        <v>0</v>
      </c>
      <c r="O28" s="337">
        <f t="shared" si="6"/>
        <v>0</v>
      </c>
      <c r="P28" s="337">
        <f t="shared" si="6"/>
        <v>0</v>
      </c>
      <c r="Q28" s="337">
        <f t="shared" si="6"/>
        <v>0</v>
      </c>
      <c r="R28" s="337">
        <f t="shared" si="6"/>
        <v>0</v>
      </c>
      <c r="S28" s="337">
        <f t="shared" si="6"/>
        <v>0</v>
      </c>
      <c r="T28" s="337">
        <f t="shared" si="6"/>
        <v>0</v>
      </c>
      <c r="U28" s="337">
        <f t="shared" si="6"/>
        <v>0</v>
      </c>
      <c r="V28" s="337">
        <f t="shared" si="6"/>
        <v>0</v>
      </c>
      <c r="W28" s="337">
        <f t="shared" si="6"/>
        <v>0</v>
      </c>
      <c r="X28" s="337">
        <f t="shared" si="6"/>
        <v>0</v>
      </c>
      <c r="Y28" s="337">
        <f t="shared" si="6"/>
        <v>0</v>
      </c>
      <c r="Z28" s="337">
        <f t="shared" si="6"/>
        <v>0</v>
      </c>
      <c r="AA28" s="337">
        <f t="shared" si="6"/>
        <v>0</v>
      </c>
      <c r="AB28" s="338">
        <f t="shared" si="6"/>
        <v>0</v>
      </c>
      <c r="AC28" s="337">
        <f t="shared" si="6"/>
        <v>0</v>
      </c>
      <c r="AD28" s="339">
        <f t="shared" si="6"/>
        <v>0</v>
      </c>
      <c r="AE28" s="337">
        <f t="shared" si="6"/>
        <v>0</v>
      </c>
      <c r="AF28" s="340">
        <f t="shared" si="6"/>
        <v>0</v>
      </c>
      <c r="AG28" s="337">
        <f t="shared" si="6"/>
        <v>0</v>
      </c>
      <c r="AH28" s="337">
        <f t="shared" si="6"/>
        <v>0</v>
      </c>
      <c r="AI28" s="337">
        <f t="shared" si="6"/>
        <v>0</v>
      </c>
      <c r="AJ28" s="337">
        <f t="shared" si="6"/>
        <v>0</v>
      </c>
      <c r="AK28" s="337">
        <f t="shared" si="6"/>
        <v>0</v>
      </c>
      <c r="AL28" s="341"/>
      <c r="AM28" s="341"/>
    </row>
    <row r="29" spans="1:39" s="325" customFormat="1" ht="15" hidden="1" thickBot="1">
      <c r="A29" s="342"/>
      <c r="B29" s="343"/>
      <c r="C29" s="136" t="s">
        <v>58</v>
      </c>
      <c r="D29" s="344">
        <f t="shared" si="6"/>
        <v>0</v>
      </c>
      <c r="E29" s="345">
        <f t="shared" si="6"/>
        <v>0</v>
      </c>
      <c r="F29" s="345">
        <f t="shared" si="6"/>
        <v>0</v>
      </c>
      <c r="G29" s="345">
        <f t="shared" si="6"/>
        <v>0</v>
      </c>
      <c r="H29" s="345">
        <f t="shared" si="6"/>
        <v>0</v>
      </c>
      <c r="I29" s="345">
        <f t="shared" si="6"/>
        <v>0</v>
      </c>
      <c r="J29" s="345">
        <f t="shared" si="6"/>
        <v>0</v>
      </c>
      <c r="K29" s="345">
        <f t="shared" si="6"/>
        <v>0</v>
      </c>
      <c r="L29" s="345">
        <f t="shared" si="6"/>
        <v>0</v>
      </c>
      <c r="M29" s="345">
        <f t="shared" si="6"/>
        <v>0</v>
      </c>
      <c r="N29" s="345">
        <f t="shared" si="6"/>
        <v>0</v>
      </c>
      <c r="O29" s="345">
        <f t="shared" si="6"/>
        <v>0</v>
      </c>
      <c r="P29" s="345">
        <f t="shared" si="6"/>
        <v>0</v>
      </c>
      <c r="Q29" s="345">
        <f t="shared" si="6"/>
        <v>0</v>
      </c>
      <c r="R29" s="345">
        <f t="shared" si="6"/>
        <v>0</v>
      </c>
      <c r="S29" s="345">
        <f t="shared" si="6"/>
        <v>0</v>
      </c>
      <c r="T29" s="345">
        <f t="shared" si="6"/>
        <v>0</v>
      </c>
      <c r="U29" s="345">
        <f t="shared" si="6"/>
        <v>0</v>
      </c>
      <c r="V29" s="345">
        <f t="shared" si="6"/>
        <v>0</v>
      </c>
      <c r="W29" s="345">
        <f t="shared" si="6"/>
        <v>0</v>
      </c>
      <c r="X29" s="345">
        <f t="shared" si="6"/>
        <v>0</v>
      </c>
      <c r="Y29" s="345">
        <f t="shared" si="6"/>
        <v>0</v>
      </c>
      <c r="Z29" s="345">
        <f t="shared" si="6"/>
        <v>0</v>
      </c>
      <c r="AA29" s="345">
        <f t="shared" si="6"/>
        <v>0</v>
      </c>
      <c r="AB29" s="346">
        <f t="shared" si="6"/>
        <v>0</v>
      </c>
      <c r="AC29" s="345">
        <f t="shared" si="6"/>
        <v>0</v>
      </c>
      <c r="AD29" s="347">
        <f t="shared" si="6"/>
        <v>0</v>
      </c>
      <c r="AE29" s="345">
        <f t="shared" si="6"/>
        <v>0</v>
      </c>
      <c r="AF29" s="348">
        <f t="shared" si="6"/>
        <v>0</v>
      </c>
      <c r="AG29" s="345">
        <f t="shared" si="6"/>
        <v>0</v>
      </c>
      <c r="AH29" s="345">
        <f t="shared" si="6"/>
        <v>0</v>
      </c>
      <c r="AI29" s="345">
        <f t="shared" si="6"/>
        <v>0</v>
      </c>
      <c r="AJ29" s="345">
        <f t="shared" si="6"/>
        <v>0</v>
      </c>
      <c r="AK29" s="345">
        <f t="shared" si="6"/>
        <v>0</v>
      </c>
      <c r="AL29" s="341"/>
      <c r="AM29" s="341"/>
    </row>
    <row r="30" spans="1:39" s="356" customFormat="1" ht="14.25" hidden="1" customHeight="1" thickBot="1">
      <c r="A30" s="349"/>
      <c r="B30" s="350"/>
      <c r="C30" s="351" t="s">
        <v>62</v>
      </c>
      <c r="D30" s="352"/>
      <c r="E30" s="353"/>
      <c r="F30" s="353"/>
      <c r="G30" s="353"/>
      <c r="H30" s="354"/>
      <c r="I30" s="355"/>
      <c r="J30" s="223">
        <f>((D30+E30)+(D30+E30+F30)+(D30+E30+F30+G30))/3</f>
        <v>0</v>
      </c>
      <c r="K30" s="355"/>
      <c r="M30" s="353"/>
      <c r="N30" s="353"/>
      <c r="O30" s="355"/>
      <c r="P30" s="354"/>
      <c r="Q30" s="355"/>
      <c r="R30" s="354"/>
      <c r="S30" s="357"/>
      <c r="T30" s="358"/>
      <c r="U30" s="353"/>
      <c r="V30" s="353"/>
      <c r="W30" s="353"/>
      <c r="X30" s="354"/>
      <c r="Y30" s="355"/>
      <c r="Z30" s="354"/>
      <c r="AA30" s="355"/>
      <c r="AB30" s="355"/>
      <c r="AC30" s="354"/>
      <c r="AD30" s="355"/>
      <c r="AE30" s="354"/>
      <c r="AF30" s="355"/>
      <c r="AG30" s="223"/>
      <c r="AH30" s="357"/>
      <c r="AI30" s="229"/>
      <c r="AJ30" s="230">
        <f t="shared" si="4"/>
        <v>0</v>
      </c>
      <c r="AK30" s="353"/>
      <c r="AL30" s="359"/>
      <c r="AM30" s="359"/>
    </row>
    <row r="31" spans="1:39" s="367" customFormat="1" ht="14.25" hidden="1" thickBot="1">
      <c r="A31" s="360"/>
      <c r="B31" s="361"/>
      <c r="C31" s="362" t="s">
        <v>68</v>
      </c>
      <c r="D31" s="202"/>
      <c r="E31" s="363"/>
      <c r="F31" s="364"/>
      <c r="G31" s="364"/>
      <c r="H31" s="210"/>
      <c r="I31" s="365"/>
      <c r="J31" s="366">
        <f>((D31+E31)+(D31+E31+F31)+(D31+E31+F31+G31))/3</f>
        <v>0</v>
      </c>
      <c r="K31" s="365"/>
      <c r="M31" s="364"/>
      <c r="N31" s="364"/>
      <c r="O31" s="365"/>
      <c r="P31" s="210"/>
      <c r="Q31" s="365"/>
      <c r="R31" s="210"/>
      <c r="S31" s="368"/>
      <c r="T31" s="369"/>
      <c r="U31" s="364"/>
      <c r="V31" s="364"/>
      <c r="W31" s="364"/>
      <c r="X31" s="210"/>
      <c r="Y31" s="365"/>
      <c r="Z31" s="210"/>
      <c r="AA31" s="365"/>
      <c r="AB31" s="365"/>
      <c r="AC31" s="370"/>
      <c r="AD31" s="365"/>
      <c r="AE31" s="210"/>
      <c r="AF31" s="365"/>
      <c r="AG31" s="207"/>
      <c r="AH31" s="368"/>
      <c r="AI31" s="213"/>
      <c r="AJ31" s="214">
        <f t="shared" si="4"/>
        <v>0</v>
      </c>
      <c r="AK31" s="363"/>
      <c r="AL31" s="371"/>
      <c r="AM31" s="371"/>
    </row>
    <row r="32" spans="1:39" s="377" customFormat="1" hidden="1">
      <c r="A32" s="372"/>
      <c r="B32" s="373"/>
      <c r="C32" s="294" t="s">
        <v>57</v>
      </c>
      <c r="D32" s="374" t="s">
        <v>64</v>
      </c>
      <c r="E32" s="375"/>
      <c r="F32" s="375"/>
      <c r="G32" s="375"/>
      <c r="H32" s="257">
        <f>D32+E32+F32+G32</f>
        <v>0</v>
      </c>
      <c r="I32" s="376"/>
      <c r="J32" s="243">
        <f>(D32*3+E32*3+F32*2+G32)/3</f>
        <v>0</v>
      </c>
      <c r="K32" s="376"/>
      <c r="M32" s="375"/>
      <c r="N32" s="375"/>
      <c r="O32" s="378"/>
      <c r="P32" s="257">
        <f>H32+M32+N32+O32</f>
        <v>0</v>
      </c>
      <c r="Q32" s="376"/>
      <c r="R32" s="243">
        <f>(D32*6+E32*6+F32*5+G32*4+M32*3+N32*2+O32)/6</f>
        <v>0</v>
      </c>
      <c r="S32" s="379"/>
      <c r="T32" s="380"/>
      <c r="U32" s="375"/>
      <c r="V32" s="375"/>
      <c r="W32" s="375"/>
      <c r="X32" s="257">
        <f>P32+U32+V32+W32</f>
        <v>0</v>
      </c>
      <c r="Y32" s="376"/>
      <c r="Z32" s="243">
        <f>(D32*9+E32*9+F32*8+G32*7+M32*6+N32*5+O32*4+U32*3+V32*2+W32)/9</f>
        <v>0</v>
      </c>
      <c r="AA32" s="376"/>
      <c r="AB32" s="378"/>
      <c r="AC32" s="381"/>
      <c r="AD32" s="378"/>
      <c r="AE32" s="257">
        <f>X32+AB32+AC32+AD32</f>
        <v>0</v>
      </c>
      <c r="AF32" s="376"/>
      <c r="AG32" s="243">
        <f>(D32*12+E32*12+F32*11+G32*10+M32*9+N32*8+O32*7+U32*6+V32*5+W32*4+AB32*3+AC32*2+AD32)/12</f>
        <v>0</v>
      </c>
      <c r="AH32" s="379"/>
      <c r="AI32" s="262"/>
      <c r="AJ32" s="300">
        <f t="shared" si="4"/>
        <v>0</v>
      </c>
      <c r="AK32" s="375"/>
      <c r="AL32" s="382"/>
      <c r="AM32" s="382"/>
    </row>
    <row r="33" spans="1:40" s="377" customFormat="1" hidden="1">
      <c r="A33" s="383"/>
      <c r="B33" s="384"/>
      <c r="C33" s="253" t="s">
        <v>58</v>
      </c>
      <c r="D33" s="385" t="s">
        <v>64</v>
      </c>
      <c r="E33" s="386"/>
      <c r="F33" s="386"/>
      <c r="G33" s="386"/>
      <c r="H33" s="387">
        <f>D33+E33+F33+G33</f>
        <v>0</v>
      </c>
      <c r="I33" s="376"/>
      <c r="J33" s="243">
        <f>(D33*3+E33*3+F33*2+G33)/3</f>
        <v>0</v>
      </c>
      <c r="K33" s="376"/>
      <c r="M33" s="386"/>
      <c r="N33" s="386"/>
      <c r="O33" s="388"/>
      <c r="P33" s="389">
        <f>H33+M33+N33+O33</f>
        <v>0</v>
      </c>
      <c r="Q33" s="376"/>
      <c r="R33" s="243">
        <f>(D33*6+E33*6+F33*5+G33*4+M33*3+N33*2+O33)/6</f>
        <v>0</v>
      </c>
      <c r="S33" s="379"/>
      <c r="T33" s="380"/>
      <c r="U33" s="386"/>
      <c r="V33" s="386"/>
      <c r="W33" s="386"/>
      <c r="X33" s="257">
        <f>P33+U33+V33+W33</f>
        <v>0</v>
      </c>
      <c r="Y33" s="376"/>
      <c r="Z33" s="243">
        <f>(D33*9+E33*9+F33*8+G33*7+M33*6+N33*5+O33*4+U33*3+V33*2+W33)/9</f>
        <v>0</v>
      </c>
      <c r="AA33" s="376"/>
      <c r="AB33" s="388"/>
      <c r="AC33" s="390"/>
      <c r="AD33" s="388"/>
      <c r="AE33" s="391">
        <f>X33+AB33+AC33+AD33</f>
        <v>0</v>
      </c>
      <c r="AF33" s="376"/>
      <c r="AG33" s="243">
        <f>(D33*12+E33*12+F33*11+G33*10+M33*9+N33*8+O33*7+U33*6+V33*5+W33*4+AB33*3+AC33*2+AD33)/12</f>
        <v>0</v>
      </c>
      <c r="AH33" s="379"/>
      <c r="AI33" s="262"/>
      <c r="AJ33" s="263">
        <f t="shared" si="4"/>
        <v>0</v>
      </c>
      <c r="AK33" s="386"/>
      <c r="AL33" s="382"/>
      <c r="AM33" s="382"/>
    </row>
    <row r="34" spans="1:40" s="356" customFormat="1" ht="15" hidden="1" customHeight="1" thickBot="1">
      <c r="A34" s="392"/>
      <c r="B34" s="393"/>
      <c r="C34" s="394"/>
      <c r="D34" s="395"/>
      <c r="E34" s="396"/>
      <c r="F34" s="396"/>
      <c r="G34" s="396"/>
      <c r="H34" s="397"/>
      <c r="I34" s="398"/>
      <c r="J34" s="272">
        <f>((D34+E34)+(D34+E34+F34)+(D34+E34+F34+G34))/3</f>
        <v>0</v>
      </c>
      <c r="K34" s="398"/>
      <c r="M34" s="396"/>
      <c r="N34" s="396"/>
      <c r="O34" s="398"/>
      <c r="P34" s="397"/>
      <c r="Q34" s="398"/>
      <c r="R34" s="397"/>
      <c r="S34" s="399"/>
      <c r="T34" s="358"/>
      <c r="U34" s="396"/>
      <c r="V34" s="396"/>
      <c r="W34" s="396"/>
      <c r="X34" s="397"/>
      <c r="Y34" s="398"/>
      <c r="Z34" s="397"/>
      <c r="AA34" s="398"/>
      <c r="AB34" s="398"/>
      <c r="AC34" s="397"/>
      <c r="AD34" s="398"/>
      <c r="AE34" s="397"/>
      <c r="AF34" s="398"/>
      <c r="AG34" s="272"/>
      <c r="AH34" s="399"/>
      <c r="AI34" s="275"/>
      <c r="AJ34" s="276">
        <f t="shared" si="4"/>
        <v>0</v>
      </c>
      <c r="AK34" s="396"/>
      <c r="AL34" s="359"/>
      <c r="AM34" s="359"/>
    </row>
    <row r="35" spans="1:40" s="367" customFormat="1" ht="14.25" hidden="1" thickBot="1">
      <c r="A35" s="199"/>
      <c r="B35" s="200"/>
      <c r="C35" s="362" t="s">
        <v>69</v>
      </c>
      <c r="D35" s="202"/>
      <c r="E35" s="363"/>
      <c r="F35" s="364"/>
      <c r="G35" s="364"/>
      <c r="H35" s="210"/>
      <c r="I35" s="365"/>
      <c r="J35" s="366">
        <f>((D35+E35)+(D35+E35+F35)+(D35+E35+F35+G35))/3</f>
        <v>0</v>
      </c>
      <c r="K35" s="365"/>
      <c r="M35" s="364"/>
      <c r="N35" s="364"/>
      <c r="O35" s="365"/>
      <c r="P35" s="210"/>
      <c r="Q35" s="365"/>
      <c r="R35" s="210"/>
      <c r="S35" s="368"/>
      <c r="T35" s="369"/>
      <c r="U35" s="364"/>
      <c r="V35" s="364"/>
      <c r="W35" s="364"/>
      <c r="X35" s="210"/>
      <c r="Y35" s="365"/>
      <c r="Z35" s="210"/>
      <c r="AA35" s="365"/>
      <c r="AB35" s="365"/>
      <c r="AC35" s="370"/>
      <c r="AD35" s="365"/>
      <c r="AE35" s="210"/>
      <c r="AF35" s="365"/>
      <c r="AG35" s="207"/>
      <c r="AH35" s="368"/>
      <c r="AI35" s="213"/>
      <c r="AJ35" s="214">
        <f t="shared" si="4"/>
        <v>0</v>
      </c>
      <c r="AK35" s="363"/>
      <c r="AL35" s="371"/>
      <c r="AM35" s="371"/>
    </row>
    <row r="36" spans="1:40" s="377" customFormat="1" hidden="1">
      <c r="A36" s="400"/>
      <c r="B36" s="373"/>
      <c r="C36" s="294" t="s">
        <v>57</v>
      </c>
      <c r="D36" s="374" t="s">
        <v>64</v>
      </c>
      <c r="E36" s="375"/>
      <c r="F36" s="375"/>
      <c r="G36" s="375"/>
      <c r="H36" s="257">
        <f>D36+E36+F36+G36</f>
        <v>0</v>
      </c>
      <c r="I36" s="376"/>
      <c r="J36" s="243">
        <f>(D36*3+E36*3+F36*2+G36)/3</f>
        <v>0</v>
      </c>
      <c r="K36" s="376"/>
      <c r="M36" s="375"/>
      <c r="N36" s="375"/>
      <c r="O36" s="378"/>
      <c r="P36" s="257">
        <f>H36+M36+N36+O36</f>
        <v>0</v>
      </c>
      <c r="Q36" s="376"/>
      <c r="R36" s="243">
        <f>(D36*6+E36*6+F36*5+G36*4+M36*3+N36*2+O36)/6</f>
        <v>0</v>
      </c>
      <c r="S36" s="379"/>
      <c r="T36" s="380"/>
      <c r="U36" s="375"/>
      <c r="V36" s="375"/>
      <c r="W36" s="375"/>
      <c r="X36" s="257">
        <f>P36+U36+V36+W36</f>
        <v>0</v>
      </c>
      <c r="Y36" s="376"/>
      <c r="Z36" s="243">
        <f>(D36*9+E36*9+F36*8+G36*7+M36*6+N36*5+O36*4+U36*3+V36*2+W36)/9</f>
        <v>0</v>
      </c>
      <c r="AA36" s="376"/>
      <c r="AB36" s="378"/>
      <c r="AC36" s="381"/>
      <c r="AD36" s="378"/>
      <c r="AE36" s="257">
        <f>X36+AB36+AC36+AD36</f>
        <v>0</v>
      </c>
      <c r="AF36" s="376"/>
      <c r="AG36" s="243">
        <f>(D36*12+E36*12+F36*11+G36*10+M36*9+N36*8+O36*7+U36*6+V36*5+W36*4+AB36*3+AC36*2+AD36)/12</f>
        <v>0</v>
      </c>
      <c r="AH36" s="379"/>
      <c r="AI36" s="262"/>
      <c r="AJ36" s="300">
        <f t="shared" si="4"/>
        <v>0</v>
      </c>
      <c r="AK36" s="375"/>
      <c r="AL36" s="382"/>
      <c r="AM36" s="382"/>
    </row>
    <row r="37" spans="1:40" s="377" customFormat="1" hidden="1">
      <c r="A37" s="383"/>
      <c r="B37" s="384"/>
      <c r="C37" s="253" t="s">
        <v>58</v>
      </c>
      <c r="D37" s="385" t="s">
        <v>64</v>
      </c>
      <c r="E37" s="386"/>
      <c r="F37" s="386"/>
      <c r="G37" s="386"/>
      <c r="H37" s="387">
        <f>D37+E37+F37+G37</f>
        <v>0</v>
      </c>
      <c r="I37" s="376"/>
      <c r="J37" s="243">
        <f>(D37*3+E37*3+F37*2+G37)/3</f>
        <v>0</v>
      </c>
      <c r="K37" s="376"/>
      <c r="M37" s="386"/>
      <c r="N37" s="386"/>
      <c r="O37" s="388"/>
      <c r="P37" s="389">
        <f>H37+M37+N37+O37</f>
        <v>0</v>
      </c>
      <c r="Q37" s="376"/>
      <c r="R37" s="401">
        <f>(D37*6+E37*6+F37*5+G37*4+M37*3+N37*2+O37)/6</f>
        <v>0</v>
      </c>
      <c r="S37" s="379"/>
      <c r="T37" s="380"/>
      <c r="U37" s="386"/>
      <c r="V37" s="386"/>
      <c r="W37" s="386"/>
      <c r="X37" s="257">
        <f>P37+U37+V37+W37</f>
        <v>0</v>
      </c>
      <c r="Y37" s="376"/>
      <c r="Z37" s="243">
        <f>(D37*9+E37*9+F37*8+G37*7+M37*6+N37*5+O37*4+U37*3+V37*2+W37)/9</f>
        <v>0</v>
      </c>
      <c r="AA37" s="376"/>
      <c r="AB37" s="388"/>
      <c r="AC37" s="390"/>
      <c r="AD37" s="388"/>
      <c r="AE37" s="391">
        <f>X37+AB37+AC37+AD37</f>
        <v>0</v>
      </c>
      <c r="AF37" s="376"/>
      <c r="AG37" s="243">
        <f>(D37*12+E37*12+F37*11+G37*10+M37*9+N37*8+O37*7+U37*6+V37*5+W37*4+AB37*3+AC37*2+AD37)/12</f>
        <v>0</v>
      </c>
      <c r="AH37" s="379"/>
      <c r="AI37" s="262"/>
      <c r="AJ37" s="263">
        <f t="shared" si="4"/>
        <v>0</v>
      </c>
      <c r="AK37" s="386"/>
      <c r="AL37" s="382"/>
      <c r="AM37" s="382"/>
    </row>
    <row r="38" spans="1:40" s="356" customFormat="1" ht="8.25" hidden="1" customHeight="1" thickBot="1">
      <c r="A38" s="392"/>
      <c r="B38" s="393"/>
      <c r="C38" s="394"/>
      <c r="D38" s="395"/>
      <c r="E38" s="396"/>
      <c r="F38" s="396"/>
      <c r="G38" s="396"/>
      <c r="H38" s="397"/>
      <c r="I38" s="398"/>
      <c r="J38" s="272">
        <f>((D38+E38)+(D38+E38+F38)+(D38+E38+F38+G38))/3</f>
        <v>0</v>
      </c>
      <c r="K38" s="398"/>
      <c r="M38" s="396"/>
      <c r="N38" s="396"/>
      <c r="O38" s="398"/>
      <c r="P38" s="397"/>
      <c r="Q38" s="398"/>
      <c r="R38" s="397"/>
      <c r="S38" s="399"/>
      <c r="T38" s="358"/>
      <c r="U38" s="396"/>
      <c r="V38" s="396"/>
      <c r="W38" s="396"/>
      <c r="X38" s="397"/>
      <c r="Y38" s="398"/>
      <c r="Z38" s="397"/>
      <c r="AA38" s="398"/>
      <c r="AB38" s="398"/>
      <c r="AC38" s="397"/>
      <c r="AD38" s="398"/>
      <c r="AE38" s="397"/>
      <c r="AF38" s="398"/>
      <c r="AG38" s="272"/>
      <c r="AH38" s="399"/>
      <c r="AI38" s="275"/>
      <c r="AJ38" s="276">
        <f t="shared" si="4"/>
        <v>0</v>
      </c>
      <c r="AK38" s="396"/>
      <c r="AL38" s="359"/>
      <c r="AM38" s="359"/>
    </row>
    <row r="39" spans="1:40" s="367" customFormat="1" ht="14.25" hidden="1" thickBot="1">
      <c r="A39" s="199"/>
      <c r="B39" s="200"/>
      <c r="C39" s="362" t="s">
        <v>70</v>
      </c>
      <c r="D39" s="202"/>
      <c r="E39" s="363"/>
      <c r="F39" s="364"/>
      <c r="G39" s="364"/>
      <c r="H39" s="210"/>
      <c r="I39" s="365"/>
      <c r="J39" s="366">
        <f>((D39+E39)+(D39+E39+F39)+(D39+E39+F39+G39))/3</f>
        <v>0</v>
      </c>
      <c r="K39" s="365"/>
      <c r="M39" s="364"/>
      <c r="N39" s="364"/>
      <c r="O39" s="365"/>
      <c r="P39" s="210"/>
      <c r="Q39" s="365"/>
      <c r="R39" s="210"/>
      <c r="S39" s="368"/>
      <c r="T39" s="369"/>
      <c r="U39" s="364"/>
      <c r="V39" s="364"/>
      <c r="W39" s="364"/>
      <c r="X39" s="210"/>
      <c r="Y39" s="365"/>
      <c r="Z39" s="210"/>
      <c r="AA39" s="365"/>
      <c r="AB39" s="365"/>
      <c r="AC39" s="370"/>
      <c r="AD39" s="365"/>
      <c r="AE39" s="210"/>
      <c r="AF39" s="365"/>
      <c r="AG39" s="207"/>
      <c r="AH39" s="368"/>
      <c r="AI39" s="213"/>
      <c r="AJ39" s="214">
        <f t="shared" si="4"/>
        <v>0</v>
      </c>
      <c r="AK39" s="363"/>
      <c r="AL39" s="371"/>
      <c r="AM39" s="371"/>
    </row>
    <row r="40" spans="1:40" s="377" customFormat="1" hidden="1">
      <c r="A40" s="400"/>
      <c r="B40" s="373"/>
      <c r="C40" s="294" t="s">
        <v>57</v>
      </c>
      <c r="D40" s="374" t="s">
        <v>64</v>
      </c>
      <c r="E40" s="375"/>
      <c r="F40" s="375"/>
      <c r="G40" s="375"/>
      <c r="H40" s="257">
        <f>D40+E40+F40+G40</f>
        <v>0</v>
      </c>
      <c r="I40" s="376"/>
      <c r="J40" s="243">
        <f>(D40*3+E40*3+F40*2+G40)/3</f>
        <v>0</v>
      </c>
      <c r="K40" s="376"/>
      <c r="M40" s="375"/>
      <c r="N40" s="375"/>
      <c r="O40" s="378"/>
      <c r="P40" s="257">
        <f>H40+M40+N40+O40</f>
        <v>0</v>
      </c>
      <c r="Q40" s="376"/>
      <c r="R40" s="243">
        <f>(D40*6+E40*6+F40*5+G40*4+M40*3+N40*2+O40)/6</f>
        <v>0</v>
      </c>
      <c r="S40" s="379"/>
      <c r="T40" s="380"/>
      <c r="U40" s="375"/>
      <c r="V40" s="375"/>
      <c r="W40" s="375"/>
      <c r="X40" s="257">
        <f>P40+U40+V40+W40</f>
        <v>0</v>
      </c>
      <c r="Y40" s="376"/>
      <c r="Z40" s="243">
        <f>(D40*9+E40*9+F40*8+G40*7+M40*6+N40*5+O40*4+U40*3+V40*2+W40)/9</f>
        <v>0</v>
      </c>
      <c r="AA40" s="376"/>
      <c r="AB40" s="378"/>
      <c r="AC40" s="381"/>
      <c r="AD40" s="378"/>
      <c r="AE40" s="257">
        <f>X40+AB40+AC40+AD40</f>
        <v>0</v>
      </c>
      <c r="AF40" s="376"/>
      <c r="AG40" s="243">
        <f>(D40*12+E40*12+F40*11+G40*10+M40*9+N40*8+O40*7+U40*6+V40*5+W40*4+AB40*3+AC40*2+AD40)/12</f>
        <v>0</v>
      </c>
      <c r="AH40" s="379"/>
      <c r="AI40" s="262"/>
      <c r="AJ40" s="300">
        <f t="shared" si="4"/>
        <v>0</v>
      </c>
      <c r="AK40" s="375"/>
      <c r="AL40" s="382"/>
      <c r="AM40" s="382"/>
    </row>
    <row r="41" spans="1:40" s="377" customFormat="1" hidden="1">
      <c r="A41" s="383"/>
      <c r="B41" s="384"/>
      <c r="C41" s="253" t="s">
        <v>58</v>
      </c>
      <c r="D41" s="385" t="s">
        <v>64</v>
      </c>
      <c r="E41" s="386"/>
      <c r="F41" s="386"/>
      <c r="G41" s="386"/>
      <c r="H41" s="387">
        <f>D41+E41+F41+G41</f>
        <v>0</v>
      </c>
      <c r="I41" s="376"/>
      <c r="J41" s="243">
        <f>(D41*3+E41*3+F41*2+G41)/3</f>
        <v>0</v>
      </c>
      <c r="K41" s="376"/>
      <c r="M41" s="386"/>
      <c r="N41" s="386"/>
      <c r="O41" s="388"/>
      <c r="P41" s="389">
        <f>H41+M41+N41+O41</f>
        <v>0</v>
      </c>
      <c r="Q41" s="376"/>
      <c r="R41" s="401">
        <f>(D41*6+E41*6+F41*5+G41*4+M41*3+N41*2+O41)/6</f>
        <v>0</v>
      </c>
      <c r="S41" s="379"/>
      <c r="T41" s="380"/>
      <c r="U41" s="386"/>
      <c r="V41" s="386"/>
      <c r="W41" s="386"/>
      <c r="X41" s="257">
        <f>P41+U41+V41+W41</f>
        <v>0</v>
      </c>
      <c r="Y41" s="376"/>
      <c r="Z41" s="243">
        <f>(D41*9+E41*9+F41*8+G41*7+M41*6+N41*5+O41*4+U41*3+V41*2+W41)/9</f>
        <v>0</v>
      </c>
      <c r="AA41" s="376"/>
      <c r="AB41" s="388"/>
      <c r="AC41" s="390"/>
      <c r="AD41" s="388"/>
      <c r="AE41" s="391">
        <f>X41+AB41+AC41+AD41</f>
        <v>0</v>
      </c>
      <c r="AF41" s="376"/>
      <c r="AG41" s="243">
        <f>(D41*12+E41*12+F41*11+G41*10+M41*9+N41*8+O41*7+U41*6+V41*5+W41*4+AB41*3+AC41*2+AD41)/12</f>
        <v>0</v>
      </c>
      <c r="AH41" s="379"/>
      <c r="AI41" s="262"/>
      <c r="AJ41" s="263">
        <f t="shared" si="4"/>
        <v>0</v>
      </c>
      <c r="AK41" s="386"/>
      <c r="AL41" s="382"/>
      <c r="AM41" s="382"/>
    </row>
    <row r="42" spans="1:40" s="356" customFormat="1" ht="11.25" customHeight="1" thickBot="1">
      <c r="A42" s="392"/>
      <c r="B42" s="393"/>
      <c r="C42" s="394"/>
      <c r="D42" s="395"/>
      <c r="E42" s="398"/>
      <c r="F42" s="396"/>
      <c r="G42" s="396"/>
      <c r="H42" s="397"/>
      <c r="I42" s="398"/>
      <c r="J42" s="272">
        <f>((D42+E42)+(D42+E42+F42)+(D42+E42+F42+G42))/3</f>
        <v>0</v>
      </c>
      <c r="K42" s="398"/>
      <c r="M42" s="396"/>
      <c r="N42" s="396"/>
      <c r="O42" s="398"/>
      <c r="P42" s="397"/>
      <c r="Q42" s="398"/>
      <c r="R42" s="397"/>
      <c r="S42" s="399"/>
      <c r="T42" s="358"/>
      <c r="U42" s="396"/>
      <c r="V42" s="396"/>
      <c r="W42" s="396"/>
      <c r="X42" s="397"/>
      <c r="Y42" s="398"/>
      <c r="Z42" s="397"/>
      <c r="AA42" s="398"/>
      <c r="AB42" s="398"/>
      <c r="AC42" s="397"/>
      <c r="AD42" s="398"/>
      <c r="AE42" s="397"/>
      <c r="AF42" s="398"/>
      <c r="AG42" s="272"/>
      <c r="AH42" s="399"/>
      <c r="AI42" s="275"/>
      <c r="AJ42" s="276">
        <f t="shared" si="4"/>
        <v>0</v>
      </c>
      <c r="AK42" s="396"/>
      <c r="AL42" s="359"/>
      <c r="AM42" s="359"/>
    </row>
    <row r="43" spans="1:40" s="404" customFormat="1" ht="14.25">
      <c r="A43" s="100" t="s">
        <v>71</v>
      </c>
      <c r="B43" s="101" t="s">
        <v>72</v>
      </c>
      <c r="C43" s="102" t="s">
        <v>73</v>
      </c>
      <c r="D43" s="402"/>
      <c r="E43" s="403"/>
      <c r="F43" s="403"/>
      <c r="G43" s="403"/>
      <c r="H43" s="402"/>
      <c r="I43" s="403"/>
      <c r="J43" s="113">
        <f>((D43+E43)+(D43+E43+F43)+(D43+E43+F43+G43))/3</f>
        <v>0</v>
      </c>
      <c r="K43" s="403"/>
      <c r="M43" s="403"/>
      <c r="N43" s="403"/>
      <c r="O43" s="403"/>
      <c r="P43" s="402"/>
      <c r="Q43" s="403"/>
      <c r="R43" s="402"/>
      <c r="S43" s="403"/>
      <c r="T43" s="405"/>
      <c r="U43" s="403"/>
      <c r="V43" s="403"/>
      <c r="W43" s="403"/>
      <c r="X43" s="406"/>
      <c r="Y43" s="403"/>
      <c r="Z43" s="406"/>
      <c r="AA43" s="403"/>
      <c r="AB43" s="403"/>
      <c r="AC43" s="403"/>
      <c r="AD43" s="403"/>
      <c r="AE43" s="402"/>
      <c r="AF43" s="403"/>
      <c r="AG43" s="113"/>
      <c r="AH43" s="403"/>
      <c r="AI43" s="168"/>
      <c r="AJ43" s="114">
        <f t="shared" si="4"/>
        <v>0</v>
      </c>
      <c r="AK43" s="403"/>
      <c r="AL43" s="407"/>
      <c r="AM43" s="407"/>
    </row>
    <row r="44" spans="1:40" s="411" customFormat="1" ht="14.25">
      <c r="A44" s="334"/>
      <c r="B44" s="408"/>
      <c r="C44" s="118" t="s">
        <v>57</v>
      </c>
      <c r="D44" s="344">
        <v>1</v>
      </c>
      <c r="E44" s="409"/>
      <c r="F44" s="409"/>
      <c r="G44" s="409"/>
      <c r="H44" s="410">
        <f>D44+E44+F44+G44</f>
        <v>1</v>
      </c>
      <c r="I44" s="409">
        <v>1</v>
      </c>
      <c r="J44" s="345">
        <f>(D44*3+E44*3+F44*2+G44)/3</f>
        <v>1</v>
      </c>
      <c r="K44" s="409">
        <v>1</v>
      </c>
      <c r="M44" s="409"/>
      <c r="N44" s="409"/>
      <c r="O44" s="409"/>
      <c r="P44" s="412">
        <f>H44+M44+N44+O44</f>
        <v>1</v>
      </c>
      <c r="Q44" s="409">
        <v>1</v>
      </c>
      <c r="R44" s="412">
        <f>(D44*6+E44*6+F44*5+G44*4+M44*3+N44*2+O44)/6</f>
        <v>1</v>
      </c>
      <c r="S44" s="409">
        <v>1</v>
      </c>
      <c r="T44" s="413"/>
      <c r="U44" s="409"/>
      <c r="V44" s="409"/>
      <c r="W44" s="409"/>
      <c r="X44" s="412">
        <f>P44+U44+V44+W44</f>
        <v>1</v>
      </c>
      <c r="Y44" s="409">
        <v>1</v>
      </c>
      <c r="Z44" s="414">
        <f>(D44*9+E44*9+F44*8+G44*7+M44*6+N44*5+O44*4+U44*3+V44*2+W44)/9</f>
        <v>1</v>
      </c>
      <c r="AA44" s="409">
        <v>1</v>
      </c>
      <c r="AB44" s="409"/>
      <c r="AC44" s="409"/>
      <c r="AD44" s="409"/>
      <c r="AE44" s="410">
        <f>X44+AB44+AC44+AD44</f>
        <v>1</v>
      </c>
      <c r="AF44" s="409">
        <v>1</v>
      </c>
      <c r="AG44" s="130">
        <f>(D44*12+E44*12+F44*11+G44*10+M44*9+N44*8+O44*7+U44*6+V44*5+W44*4+AB44*3+AC44*2+AD44)/12</f>
        <v>1</v>
      </c>
      <c r="AH44" s="409">
        <v>1</v>
      </c>
      <c r="AI44" s="415"/>
      <c r="AJ44" s="416">
        <f t="shared" si="4"/>
        <v>1</v>
      </c>
      <c r="AK44" s="409">
        <v>1</v>
      </c>
      <c r="AL44" s="417"/>
      <c r="AM44" s="418"/>
    </row>
    <row r="45" spans="1:40" s="424" customFormat="1" ht="15" thickBot="1">
      <c r="A45" s="419"/>
      <c r="B45" s="420"/>
      <c r="C45" s="421" t="s">
        <v>58</v>
      </c>
      <c r="D45" s="422">
        <v>132</v>
      </c>
      <c r="E45" s="423"/>
      <c r="F45" s="423"/>
      <c r="G45" s="423"/>
      <c r="H45" s="142">
        <f>D45+E45+F45+G45</f>
        <v>132</v>
      </c>
      <c r="I45" s="423">
        <v>120.5</v>
      </c>
      <c r="J45" s="142">
        <f>(D45*3+E45*3+F45*2+G45)/3</f>
        <v>132</v>
      </c>
      <c r="K45" s="423">
        <v>123.33</v>
      </c>
      <c r="M45" s="423"/>
      <c r="N45" s="423">
        <f>-26-19</f>
        <v>-45</v>
      </c>
      <c r="O45" s="423"/>
      <c r="P45" s="425">
        <f>H45+M45+N45+O45</f>
        <v>87</v>
      </c>
      <c r="Q45" s="423">
        <v>85</v>
      </c>
      <c r="R45" s="425">
        <f>(D45*6+E45*6+F45*5+G45*4+M45*3+N45*2+O45)/6</f>
        <v>117</v>
      </c>
      <c r="S45" s="423">
        <v>110.92</v>
      </c>
      <c r="T45" s="426"/>
      <c r="U45" s="423"/>
      <c r="V45" s="423"/>
      <c r="W45" s="423"/>
      <c r="X45" s="425">
        <f>P45+U45+V45+W45</f>
        <v>87</v>
      </c>
      <c r="Y45" s="423">
        <v>86.5</v>
      </c>
      <c r="Z45" s="425">
        <f>(D45*9+E45*9+F45*8+G45*7+M45*6+N45*5+O45*4+U45*3+V45*2+W45)/9</f>
        <v>107</v>
      </c>
      <c r="AA45" s="423">
        <v>102.83</v>
      </c>
      <c r="AB45" s="423"/>
      <c r="AC45" s="423"/>
      <c r="AD45" s="423"/>
      <c r="AE45" s="142">
        <f>X45+AB45+AC45+AD45</f>
        <v>87</v>
      </c>
      <c r="AF45" s="423">
        <v>85.5</v>
      </c>
      <c r="AG45" s="142">
        <f>(D45*12+E45*12+F45*11+G45*10+M45*9+N45*8+O45*7+U45*6+V45*5+W45*4+AB45*3+AC45*2+AD45)/12</f>
        <v>102</v>
      </c>
      <c r="AH45" s="423">
        <v>98.58</v>
      </c>
      <c r="AI45" s="427"/>
      <c r="AJ45" s="428">
        <f t="shared" si="4"/>
        <v>132</v>
      </c>
      <c r="AK45" s="423">
        <v>126.5</v>
      </c>
      <c r="AL45" s="429"/>
      <c r="AM45" s="430"/>
      <c r="AN45" s="424" t="s">
        <v>74</v>
      </c>
    </row>
    <row r="46" spans="1:40" s="356" customFormat="1" ht="11.25" customHeight="1" thickBot="1">
      <c r="A46" s="349"/>
      <c r="B46" s="350"/>
      <c r="C46" s="156"/>
      <c r="D46" s="431"/>
      <c r="E46" s="355"/>
      <c r="F46" s="355"/>
      <c r="G46" s="355"/>
      <c r="H46" s="354"/>
      <c r="I46" s="355"/>
      <c r="J46" s="223"/>
      <c r="K46" s="355"/>
      <c r="M46" s="355"/>
      <c r="N46" s="355"/>
      <c r="O46" s="355"/>
      <c r="P46" s="354"/>
      <c r="Q46" s="355"/>
      <c r="R46" s="354"/>
      <c r="S46" s="355"/>
      <c r="T46" s="358"/>
      <c r="U46" s="355"/>
      <c r="V46" s="355"/>
      <c r="W46" s="355"/>
      <c r="X46" s="432"/>
      <c r="Y46" s="355"/>
      <c r="Z46" s="432"/>
      <c r="AA46" s="355"/>
      <c r="AB46" s="355"/>
      <c r="AC46" s="355"/>
      <c r="AD46" s="355"/>
      <c r="AE46" s="354"/>
      <c r="AF46" s="355"/>
      <c r="AG46" s="223"/>
      <c r="AH46" s="355"/>
      <c r="AI46" s="229"/>
      <c r="AJ46" s="230"/>
      <c r="AK46" s="355"/>
      <c r="AL46" s="359"/>
      <c r="AM46" s="359"/>
    </row>
    <row r="47" spans="1:40" s="404" customFormat="1" ht="14.25">
      <c r="A47" s="100" t="s">
        <v>75</v>
      </c>
      <c r="B47" s="101" t="s">
        <v>76</v>
      </c>
      <c r="C47" s="102" t="s">
        <v>77</v>
      </c>
      <c r="D47" s="433"/>
      <c r="E47" s="434"/>
      <c r="F47" s="434"/>
      <c r="G47" s="434"/>
      <c r="H47" s="110"/>
      <c r="I47" s="434"/>
      <c r="J47" s="435">
        <f>((D47+E47)+(D47+E47+F47)+(D47+E47+F47+G47))/3</f>
        <v>0</v>
      </c>
      <c r="K47" s="434"/>
      <c r="M47" s="434"/>
      <c r="N47" s="434"/>
      <c r="O47" s="434"/>
      <c r="P47" s="110"/>
      <c r="Q47" s="434"/>
      <c r="R47" s="110"/>
      <c r="S47" s="434"/>
      <c r="T47" s="405"/>
      <c r="U47" s="434"/>
      <c r="V47" s="434"/>
      <c r="W47" s="434"/>
      <c r="X47" s="433"/>
      <c r="Y47" s="434"/>
      <c r="Z47" s="433"/>
      <c r="AA47" s="434"/>
      <c r="AB47" s="434"/>
      <c r="AC47" s="434"/>
      <c r="AD47" s="434"/>
      <c r="AE47" s="110"/>
      <c r="AF47" s="434"/>
      <c r="AG47" s="113"/>
      <c r="AH47" s="434"/>
      <c r="AI47" s="168"/>
      <c r="AJ47" s="114">
        <f t="shared" si="4"/>
        <v>0</v>
      </c>
      <c r="AK47" s="434"/>
      <c r="AL47" s="407"/>
      <c r="AM47" s="407"/>
    </row>
    <row r="48" spans="1:40" s="411" customFormat="1" ht="14.25">
      <c r="A48" s="334"/>
      <c r="B48" s="335"/>
      <c r="C48" s="118" t="s">
        <v>57</v>
      </c>
      <c r="D48" s="436">
        <f t="shared" ref="D48:AK49" si="7">D52+D64</f>
        <v>3</v>
      </c>
      <c r="E48" s="339">
        <f t="shared" si="7"/>
        <v>0</v>
      </c>
      <c r="F48" s="339">
        <f>F52+F64</f>
        <v>0</v>
      </c>
      <c r="G48" s="339">
        <f>G52+G64</f>
        <v>0</v>
      </c>
      <c r="H48" s="339">
        <f t="shared" si="7"/>
        <v>3</v>
      </c>
      <c r="I48" s="339">
        <f t="shared" si="7"/>
        <v>3</v>
      </c>
      <c r="J48" s="339">
        <f t="shared" si="7"/>
        <v>3</v>
      </c>
      <c r="K48" s="339">
        <f t="shared" si="7"/>
        <v>3</v>
      </c>
      <c r="L48" s="339">
        <f t="shared" si="7"/>
        <v>0</v>
      </c>
      <c r="M48" s="339">
        <f t="shared" si="7"/>
        <v>0</v>
      </c>
      <c r="N48" s="339">
        <f t="shared" si="7"/>
        <v>0</v>
      </c>
      <c r="O48" s="339">
        <f t="shared" si="7"/>
        <v>0</v>
      </c>
      <c r="P48" s="436">
        <f t="shared" si="7"/>
        <v>3</v>
      </c>
      <c r="Q48" s="339">
        <f t="shared" si="7"/>
        <v>3</v>
      </c>
      <c r="R48" s="436">
        <f t="shared" si="7"/>
        <v>3</v>
      </c>
      <c r="S48" s="339">
        <f t="shared" si="7"/>
        <v>3</v>
      </c>
      <c r="T48" s="339">
        <f t="shared" si="7"/>
        <v>0</v>
      </c>
      <c r="U48" s="339">
        <f t="shared" si="7"/>
        <v>0</v>
      </c>
      <c r="V48" s="339">
        <f t="shared" si="7"/>
        <v>0</v>
      </c>
      <c r="W48" s="339">
        <f t="shared" si="7"/>
        <v>0</v>
      </c>
      <c r="X48" s="336">
        <f t="shared" si="7"/>
        <v>3</v>
      </c>
      <c r="Y48" s="339">
        <f t="shared" si="7"/>
        <v>3</v>
      </c>
      <c r="Z48" s="336">
        <f t="shared" si="7"/>
        <v>3</v>
      </c>
      <c r="AA48" s="339">
        <f t="shared" si="7"/>
        <v>3</v>
      </c>
      <c r="AB48" s="339">
        <f t="shared" si="7"/>
        <v>0</v>
      </c>
      <c r="AC48" s="339">
        <f t="shared" si="7"/>
        <v>0</v>
      </c>
      <c r="AD48" s="339">
        <f t="shared" si="7"/>
        <v>0</v>
      </c>
      <c r="AE48" s="337">
        <f t="shared" si="7"/>
        <v>3</v>
      </c>
      <c r="AF48" s="339">
        <f t="shared" si="7"/>
        <v>3</v>
      </c>
      <c r="AG48" s="339">
        <f t="shared" si="7"/>
        <v>3</v>
      </c>
      <c r="AH48" s="339">
        <f t="shared" si="7"/>
        <v>3</v>
      </c>
      <c r="AI48" s="339">
        <f t="shared" si="7"/>
        <v>0</v>
      </c>
      <c r="AJ48" s="339">
        <f t="shared" si="7"/>
        <v>3</v>
      </c>
      <c r="AK48" s="339">
        <f t="shared" si="7"/>
        <v>3</v>
      </c>
      <c r="AL48" s="341"/>
      <c r="AM48" s="341"/>
    </row>
    <row r="49" spans="1:39" s="440" customFormat="1" ht="15" thickBot="1">
      <c r="A49" s="342"/>
      <c r="B49" s="343"/>
      <c r="C49" s="136" t="s">
        <v>58</v>
      </c>
      <c r="D49" s="437">
        <f>D53+D65</f>
        <v>67.75</v>
      </c>
      <c r="E49" s="423">
        <f>E53+E65</f>
        <v>0</v>
      </c>
      <c r="F49" s="423">
        <f>F53+F65</f>
        <v>0</v>
      </c>
      <c r="G49" s="423">
        <f>G53+G65</f>
        <v>0</v>
      </c>
      <c r="H49" s="423">
        <f>H53+H65</f>
        <v>67.75</v>
      </c>
      <c r="I49" s="423">
        <f>I53+I65</f>
        <v>66.5</v>
      </c>
      <c r="J49" s="423">
        <f>(D49*3+E49*3+F49*2+G49)/3</f>
        <v>67.75</v>
      </c>
      <c r="K49" s="423">
        <f>K53+K65</f>
        <v>66.5</v>
      </c>
      <c r="L49" s="423">
        <f t="shared" si="7"/>
        <v>0</v>
      </c>
      <c r="M49" s="423">
        <f t="shared" si="7"/>
        <v>0</v>
      </c>
      <c r="N49" s="423">
        <f t="shared" si="7"/>
        <v>0</v>
      </c>
      <c r="O49" s="423">
        <f t="shared" si="7"/>
        <v>0</v>
      </c>
      <c r="P49" s="437">
        <f t="shared" si="7"/>
        <v>67.75</v>
      </c>
      <c r="Q49" s="423">
        <f t="shared" si="7"/>
        <v>65.5</v>
      </c>
      <c r="R49" s="437">
        <f t="shared" si="7"/>
        <v>67.75</v>
      </c>
      <c r="S49" s="423">
        <f t="shared" si="7"/>
        <v>66</v>
      </c>
      <c r="T49" s="423">
        <f t="shared" si="7"/>
        <v>0</v>
      </c>
      <c r="U49" s="423">
        <f t="shared" si="7"/>
        <v>0</v>
      </c>
      <c r="V49" s="423">
        <f t="shared" si="7"/>
        <v>0</v>
      </c>
      <c r="W49" s="423">
        <f t="shared" si="7"/>
        <v>0</v>
      </c>
      <c r="X49" s="422">
        <f t="shared" si="7"/>
        <v>67.75</v>
      </c>
      <c r="Y49" s="423">
        <f t="shared" si="7"/>
        <v>65.5</v>
      </c>
      <c r="Z49" s="422">
        <f t="shared" si="7"/>
        <v>67.75</v>
      </c>
      <c r="AA49" s="423">
        <f t="shared" si="7"/>
        <v>66</v>
      </c>
      <c r="AB49" s="423">
        <f t="shared" si="7"/>
        <v>0</v>
      </c>
      <c r="AC49" s="423">
        <f t="shared" si="7"/>
        <v>0</v>
      </c>
      <c r="AD49" s="423">
        <f t="shared" si="7"/>
        <v>0</v>
      </c>
      <c r="AE49" s="438">
        <f t="shared" si="7"/>
        <v>67.75</v>
      </c>
      <c r="AF49" s="423">
        <f t="shared" si="7"/>
        <v>65.5</v>
      </c>
      <c r="AG49" s="423">
        <f t="shared" si="7"/>
        <v>67.75</v>
      </c>
      <c r="AH49" s="423">
        <f t="shared" si="7"/>
        <v>65.87</v>
      </c>
      <c r="AI49" s="423">
        <f t="shared" si="7"/>
        <v>0</v>
      </c>
      <c r="AJ49" s="423">
        <f t="shared" si="7"/>
        <v>67.75</v>
      </c>
      <c r="AK49" s="423">
        <f t="shared" si="7"/>
        <v>66.5</v>
      </c>
      <c r="AL49" s="439"/>
      <c r="AM49" s="439"/>
    </row>
    <row r="50" spans="1:39" s="356" customFormat="1" ht="14.25" customHeight="1">
      <c r="A50" s="441"/>
      <c r="B50" s="442"/>
      <c r="C50" s="443" t="s">
        <v>62</v>
      </c>
      <c r="D50" s="444"/>
      <c r="E50" s="378"/>
      <c r="F50" s="378"/>
      <c r="G50" s="378"/>
      <c r="H50" s="381"/>
      <c r="I50" s="378"/>
      <c r="J50" s="445">
        <f>((D50+E50)+(D50+E50+F50)+(D50+E50+F50+G50))/3</f>
        <v>0</v>
      </c>
      <c r="K50" s="378"/>
      <c r="M50" s="378"/>
      <c r="N50" s="378"/>
      <c r="O50" s="378"/>
      <c r="P50" s="446"/>
      <c r="Q50" s="378"/>
      <c r="R50" s="446"/>
      <c r="S50" s="378"/>
      <c r="T50" s="358"/>
      <c r="U50" s="378"/>
      <c r="V50" s="378"/>
      <c r="W50" s="378"/>
      <c r="X50" s="446"/>
      <c r="Y50" s="378"/>
      <c r="Z50" s="446"/>
      <c r="AA50" s="378"/>
      <c r="AB50" s="378"/>
      <c r="AC50" s="378"/>
      <c r="AD50" s="378"/>
      <c r="AE50" s="381"/>
      <c r="AF50" s="378"/>
      <c r="AG50" s="445"/>
      <c r="AH50" s="378"/>
      <c r="AI50" s="447"/>
      <c r="AJ50" s="300">
        <f t="shared" si="4"/>
        <v>0</v>
      </c>
      <c r="AK50" s="378"/>
      <c r="AL50" s="359"/>
      <c r="AM50" s="359"/>
    </row>
    <row r="51" spans="1:39" s="404" customFormat="1" ht="14.25" hidden="1">
      <c r="A51" s="100"/>
      <c r="B51" s="101" t="s">
        <v>60</v>
      </c>
      <c r="C51" s="102" t="s">
        <v>78</v>
      </c>
      <c r="D51" s="406"/>
      <c r="E51" s="168"/>
      <c r="F51" s="168"/>
      <c r="G51" s="168"/>
      <c r="H51" s="113"/>
      <c r="I51" s="168"/>
      <c r="J51" s="113"/>
      <c r="K51" s="168"/>
      <c r="L51" s="113"/>
      <c r="M51" s="168"/>
      <c r="N51" s="168"/>
      <c r="O51" s="168"/>
      <c r="P51" s="406"/>
      <c r="Q51" s="168"/>
      <c r="R51" s="406"/>
      <c r="S51" s="168"/>
      <c r="T51" s="113"/>
      <c r="U51" s="168"/>
      <c r="V51" s="168"/>
      <c r="W51" s="168"/>
      <c r="X51" s="406"/>
      <c r="Y51" s="168"/>
      <c r="Z51" s="406"/>
      <c r="AA51" s="168"/>
      <c r="AB51" s="168"/>
      <c r="AC51" s="168"/>
      <c r="AD51" s="168"/>
      <c r="AE51" s="113"/>
      <c r="AF51" s="168"/>
      <c r="AG51" s="113"/>
      <c r="AH51" s="168"/>
      <c r="AI51" s="113"/>
      <c r="AJ51" s="113"/>
      <c r="AK51" s="168"/>
      <c r="AL51" s="407"/>
      <c r="AM51" s="407"/>
    </row>
    <row r="52" spans="1:39" s="411" customFormat="1" ht="14.25" hidden="1">
      <c r="A52" s="334"/>
      <c r="B52" s="335"/>
      <c r="C52" s="448" t="s">
        <v>57</v>
      </c>
      <c r="D52" s="449">
        <f t="shared" ref="D52:AK53" si="8">D56+D60</f>
        <v>0</v>
      </c>
      <c r="E52" s="347">
        <f t="shared" si="8"/>
        <v>0</v>
      </c>
      <c r="F52" s="347">
        <f>F56+F60</f>
        <v>0</v>
      </c>
      <c r="G52" s="347">
        <f>G56+G60</f>
        <v>0</v>
      </c>
      <c r="H52" s="347">
        <f t="shared" si="8"/>
        <v>0</v>
      </c>
      <c r="I52" s="347">
        <f t="shared" si="8"/>
        <v>0</v>
      </c>
      <c r="J52" s="347">
        <f t="shared" si="8"/>
        <v>0</v>
      </c>
      <c r="K52" s="347">
        <f t="shared" si="8"/>
        <v>0</v>
      </c>
      <c r="L52" s="347">
        <f t="shared" si="8"/>
        <v>0</v>
      </c>
      <c r="M52" s="347">
        <f t="shared" si="8"/>
        <v>0</v>
      </c>
      <c r="N52" s="347">
        <f t="shared" si="8"/>
        <v>0</v>
      </c>
      <c r="O52" s="347">
        <f t="shared" si="8"/>
        <v>0</v>
      </c>
      <c r="P52" s="436">
        <f t="shared" si="8"/>
        <v>0</v>
      </c>
      <c r="Q52" s="347">
        <f t="shared" si="8"/>
        <v>0</v>
      </c>
      <c r="R52" s="436">
        <f t="shared" si="8"/>
        <v>0</v>
      </c>
      <c r="S52" s="347">
        <f t="shared" si="8"/>
        <v>0</v>
      </c>
      <c r="T52" s="347">
        <f t="shared" si="8"/>
        <v>0</v>
      </c>
      <c r="U52" s="347">
        <f t="shared" si="8"/>
        <v>0</v>
      </c>
      <c r="V52" s="347">
        <f t="shared" si="8"/>
        <v>0</v>
      </c>
      <c r="W52" s="347">
        <f t="shared" si="8"/>
        <v>0</v>
      </c>
      <c r="X52" s="449">
        <f t="shared" si="8"/>
        <v>0</v>
      </c>
      <c r="Y52" s="347">
        <f t="shared" si="8"/>
        <v>0</v>
      </c>
      <c r="Z52" s="336">
        <f t="shared" si="8"/>
        <v>0</v>
      </c>
      <c r="AA52" s="347">
        <f t="shared" si="8"/>
        <v>0</v>
      </c>
      <c r="AB52" s="347">
        <f t="shared" si="8"/>
        <v>0</v>
      </c>
      <c r="AC52" s="347">
        <f t="shared" si="8"/>
        <v>0</v>
      </c>
      <c r="AD52" s="347">
        <f t="shared" si="8"/>
        <v>0</v>
      </c>
      <c r="AE52" s="345">
        <f t="shared" si="8"/>
        <v>0</v>
      </c>
      <c r="AF52" s="347">
        <f t="shared" si="8"/>
        <v>0</v>
      </c>
      <c r="AG52" s="347">
        <f t="shared" si="8"/>
        <v>0</v>
      </c>
      <c r="AH52" s="347">
        <f t="shared" si="8"/>
        <v>0</v>
      </c>
      <c r="AI52" s="347">
        <f t="shared" si="8"/>
        <v>0</v>
      </c>
      <c r="AJ52" s="347">
        <f t="shared" si="8"/>
        <v>0</v>
      </c>
      <c r="AK52" s="347">
        <f t="shared" si="8"/>
        <v>0</v>
      </c>
      <c r="AL52" s="341"/>
      <c r="AM52" s="341"/>
    </row>
    <row r="53" spans="1:39" s="440" customFormat="1" ht="15" hidden="1" thickBot="1">
      <c r="A53" s="342"/>
      <c r="B53" s="343"/>
      <c r="C53" s="450" t="s">
        <v>58</v>
      </c>
      <c r="D53" s="451">
        <f t="shared" si="8"/>
        <v>0</v>
      </c>
      <c r="E53" s="347">
        <f t="shared" si="8"/>
        <v>0</v>
      </c>
      <c r="F53" s="347">
        <f>F57+F61</f>
        <v>0</v>
      </c>
      <c r="G53" s="347">
        <f>G57+G61</f>
        <v>0</v>
      </c>
      <c r="H53" s="347">
        <f t="shared" si="8"/>
        <v>0</v>
      </c>
      <c r="I53" s="347">
        <f t="shared" si="8"/>
        <v>0</v>
      </c>
      <c r="J53" s="347">
        <f t="shared" si="8"/>
        <v>0</v>
      </c>
      <c r="K53" s="347">
        <f t="shared" si="8"/>
        <v>0</v>
      </c>
      <c r="L53" s="347">
        <f t="shared" si="8"/>
        <v>0</v>
      </c>
      <c r="M53" s="347">
        <f t="shared" si="8"/>
        <v>0</v>
      </c>
      <c r="N53" s="347">
        <f t="shared" si="8"/>
        <v>0</v>
      </c>
      <c r="O53" s="347">
        <f t="shared" si="8"/>
        <v>0</v>
      </c>
      <c r="P53" s="452">
        <f t="shared" si="8"/>
        <v>0</v>
      </c>
      <c r="Q53" s="347">
        <f t="shared" si="8"/>
        <v>0</v>
      </c>
      <c r="R53" s="452">
        <f t="shared" si="8"/>
        <v>0</v>
      </c>
      <c r="S53" s="347">
        <f t="shared" si="8"/>
        <v>0</v>
      </c>
      <c r="T53" s="347">
        <f t="shared" si="8"/>
        <v>0</v>
      </c>
      <c r="U53" s="347">
        <f t="shared" si="8"/>
        <v>0</v>
      </c>
      <c r="V53" s="347">
        <f t="shared" si="8"/>
        <v>0</v>
      </c>
      <c r="W53" s="347">
        <f t="shared" si="8"/>
        <v>0</v>
      </c>
      <c r="X53" s="344">
        <f t="shared" si="8"/>
        <v>0</v>
      </c>
      <c r="Y53" s="347">
        <f t="shared" si="8"/>
        <v>0</v>
      </c>
      <c r="Z53" s="344">
        <f t="shared" si="8"/>
        <v>0</v>
      </c>
      <c r="AA53" s="347">
        <f t="shared" si="8"/>
        <v>0</v>
      </c>
      <c r="AB53" s="347">
        <f t="shared" si="8"/>
        <v>0</v>
      </c>
      <c r="AC53" s="347">
        <f t="shared" si="8"/>
        <v>0</v>
      </c>
      <c r="AD53" s="347">
        <f t="shared" si="8"/>
        <v>0</v>
      </c>
      <c r="AE53" s="345">
        <f t="shared" si="8"/>
        <v>0</v>
      </c>
      <c r="AF53" s="347">
        <f t="shared" si="8"/>
        <v>0</v>
      </c>
      <c r="AG53" s="347">
        <f t="shared" si="8"/>
        <v>0</v>
      </c>
      <c r="AH53" s="347">
        <f t="shared" si="8"/>
        <v>0</v>
      </c>
      <c r="AI53" s="347">
        <f t="shared" si="8"/>
        <v>0</v>
      </c>
      <c r="AJ53" s="347">
        <f t="shared" si="8"/>
        <v>0</v>
      </c>
      <c r="AK53" s="347">
        <f t="shared" si="8"/>
        <v>0</v>
      </c>
      <c r="AL53" s="439"/>
      <c r="AM53" s="439"/>
    </row>
    <row r="54" spans="1:39" s="356" customFormat="1" ht="14.25" hidden="1" customHeight="1" thickBot="1">
      <c r="A54" s="349"/>
      <c r="B54" s="350"/>
      <c r="C54" s="453" t="s">
        <v>62</v>
      </c>
      <c r="D54" s="454"/>
      <c r="E54" s="355"/>
      <c r="F54" s="355"/>
      <c r="G54" s="355"/>
      <c r="H54" s="354"/>
      <c r="I54" s="355"/>
      <c r="J54" s="223">
        <f>((D54+E54)+(D54+E54+F54)+(D54+E54+F54+G54))/3</f>
        <v>0</v>
      </c>
      <c r="K54" s="355"/>
      <c r="M54" s="355"/>
      <c r="N54" s="355"/>
      <c r="O54" s="355"/>
      <c r="P54" s="354"/>
      <c r="Q54" s="355"/>
      <c r="R54" s="354"/>
      <c r="S54" s="355"/>
      <c r="T54" s="358"/>
      <c r="U54" s="355"/>
      <c r="V54" s="355"/>
      <c r="W54" s="355"/>
      <c r="X54" s="455"/>
      <c r="Y54" s="355"/>
      <c r="Z54" s="432"/>
      <c r="AA54" s="355"/>
      <c r="AB54" s="355"/>
      <c r="AC54" s="355"/>
      <c r="AD54" s="355"/>
      <c r="AE54" s="354"/>
      <c r="AF54" s="355"/>
      <c r="AG54" s="223"/>
      <c r="AH54" s="355"/>
      <c r="AI54" s="229"/>
      <c r="AJ54" s="230">
        <f>D54+E54</f>
        <v>0</v>
      </c>
      <c r="AK54" s="355"/>
      <c r="AL54" s="359"/>
      <c r="AM54" s="359"/>
    </row>
    <row r="55" spans="1:39" s="466" customFormat="1" ht="13.5" hidden="1">
      <c r="A55" s="456"/>
      <c r="B55" s="457"/>
      <c r="C55" s="458" t="s">
        <v>79</v>
      </c>
      <c r="D55" s="459"/>
      <c r="E55" s="460"/>
      <c r="F55" s="460"/>
      <c r="G55" s="460"/>
      <c r="H55" s="461"/>
      <c r="I55" s="460"/>
      <c r="J55" s="462"/>
      <c r="K55" s="460"/>
      <c r="L55" s="377"/>
      <c r="M55" s="460"/>
      <c r="N55" s="460"/>
      <c r="O55" s="460"/>
      <c r="P55" s="461"/>
      <c r="Q55" s="460"/>
      <c r="R55" s="461"/>
      <c r="S55" s="460"/>
      <c r="T55" s="380"/>
      <c r="U55" s="460"/>
      <c r="V55" s="460"/>
      <c r="W55" s="460"/>
      <c r="X55" s="461"/>
      <c r="Y55" s="460"/>
      <c r="Z55" s="461"/>
      <c r="AA55" s="460"/>
      <c r="AB55" s="460"/>
      <c r="AC55" s="460"/>
      <c r="AD55" s="460"/>
      <c r="AE55" s="461"/>
      <c r="AF55" s="460"/>
      <c r="AG55" s="463"/>
      <c r="AH55" s="460"/>
      <c r="AI55" s="464"/>
      <c r="AJ55" s="263"/>
      <c r="AK55" s="460"/>
      <c r="AL55" s="465"/>
      <c r="AM55" s="465"/>
    </row>
    <row r="56" spans="1:39" s="474" customFormat="1" hidden="1">
      <c r="A56" s="383"/>
      <c r="B56" s="384"/>
      <c r="C56" s="467" t="s">
        <v>57</v>
      </c>
      <c r="D56" s="468"/>
      <c r="E56" s="388"/>
      <c r="F56" s="388"/>
      <c r="G56" s="388"/>
      <c r="H56" s="257">
        <f>D56+E56+F56+G56</f>
        <v>0</v>
      </c>
      <c r="I56" s="388"/>
      <c r="J56" s="243">
        <f>(D56*3+E56*3+F56*2+G56)/3</f>
        <v>0</v>
      </c>
      <c r="K56" s="388"/>
      <c r="L56" s="377"/>
      <c r="M56" s="388"/>
      <c r="N56" s="388"/>
      <c r="O56" s="388"/>
      <c r="P56" s="469">
        <f>H56+M56+N56+O56</f>
        <v>0</v>
      </c>
      <c r="Q56" s="388"/>
      <c r="R56" s="469">
        <f>(D56*6+E56*6+F56*5+G56*4+M56*3+N56*2+O56)/6</f>
        <v>0</v>
      </c>
      <c r="S56" s="388"/>
      <c r="T56" s="380"/>
      <c r="U56" s="388"/>
      <c r="V56" s="388"/>
      <c r="W56" s="388"/>
      <c r="X56" s="469">
        <f>P56+U56+V56+W56</f>
        <v>0</v>
      </c>
      <c r="Y56" s="388"/>
      <c r="Z56" s="470">
        <f>(D56*9+E56*9+F56*8+G56*7+M56*6+N56*5+O56*4+U56*3+V56*2+W56)/9</f>
        <v>0</v>
      </c>
      <c r="AA56" s="388"/>
      <c r="AB56" s="388"/>
      <c r="AC56" s="388"/>
      <c r="AD56" s="388"/>
      <c r="AE56" s="257">
        <f>X56+AB56+AC56+AD56</f>
        <v>0</v>
      </c>
      <c r="AF56" s="388"/>
      <c r="AG56" s="243">
        <f>(D56*12+E56*12+F56*11+G56*10+M56*9+N56*8+O56*7+U56*6+V56*5+W56*4+AB56*3+AC56*2+AD56)/12</f>
        <v>0</v>
      </c>
      <c r="AH56" s="388"/>
      <c r="AI56" s="262"/>
      <c r="AJ56" s="471">
        <f>D56+E56</f>
        <v>0</v>
      </c>
      <c r="AK56" s="388"/>
      <c r="AL56" s="472"/>
      <c r="AM56" s="473"/>
    </row>
    <row r="57" spans="1:39" s="483" customFormat="1" ht="13.5" hidden="1" thickBot="1">
      <c r="A57" s="475"/>
      <c r="B57" s="476"/>
      <c r="C57" s="477" t="s">
        <v>58</v>
      </c>
      <c r="D57" s="478">
        <v>0</v>
      </c>
      <c r="E57" s="275"/>
      <c r="F57" s="275"/>
      <c r="G57" s="275"/>
      <c r="H57" s="162">
        <f>D57+E57+F57+G57</f>
        <v>0</v>
      </c>
      <c r="I57" s="275"/>
      <c r="J57" s="162">
        <f>(D57*3+E57*3+F57*2+G57)/3</f>
        <v>0</v>
      </c>
      <c r="K57" s="275"/>
      <c r="L57" s="479"/>
      <c r="M57" s="275"/>
      <c r="N57" s="275"/>
      <c r="O57" s="275"/>
      <c r="P57" s="431">
        <f>H57+M57+N57+O57</f>
        <v>0</v>
      </c>
      <c r="Q57" s="275"/>
      <c r="R57" s="431">
        <f>(D57*6+E57*6+F57*5+G57*4+M57*3+N57*2+O57)/6</f>
        <v>0</v>
      </c>
      <c r="S57" s="275"/>
      <c r="T57" s="480"/>
      <c r="U57" s="275"/>
      <c r="V57" s="275"/>
      <c r="W57" s="275"/>
      <c r="X57" s="431">
        <f>P57+U57+V57+W57</f>
        <v>0</v>
      </c>
      <c r="Y57" s="275"/>
      <c r="Z57" s="444">
        <f>(D57*9+E57*9+F57*8+G57*7+M57*6+N57*5+O57*4+U57*3+V57*2+W57)/9</f>
        <v>0</v>
      </c>
      <c r="AA57" s="275"/>
      <c r="AB57" s="275"/>
      <c r="AC57" s="275"/>
      <c r="AD57" s="275"/>
      <c r="AE57" s="162">
        <f>X57+AB57+AC57+AD57</f>
        <v>0</v>
      </c>
      <c r="AF57" s="275"/>
      <c r="AG57" s="243">
        <f>(D57*12+E57*12+F57*11+G57*10+M57*9+N57*8+O57*7+U57*6+V57*5+W57*4+AB57*3+AC57*2+AD57)/12</f>
        <v>0</v>
      </c>
      <c r="AH57" s="275"/>
      <c r="AI57" s="166"/>
      <c r="AJ57" s="481">
        <f>D57+E57</f>
        <v>0</v>
      </c>
      <c r="AK57" s="275"/>
      <c r="AL57" s="482"/>
      <c r="AM57" s="482"/>
    </row>
    <row r="58" spans="1:39" s="356" customFormat="1" ht="10.5" hidden="1" customHeight="1" thickBot="1">
      <c r="A58" s="484"/>
      <c r="B58" s="485"/>
      <c r="C58" s="486"/>
      <c r="D58" s="487"/>
      <c r="E58" s="488"/>
      <c r="F58" s="488"/>
      <c r="G58" s="488"/>
      <c r="H58" s="489"/>
      <c r="I58" s="488"/>
      <c r="J58" s="490">
        <f>((D58+E58)+(D58+E58+F58)+(D58+E58+F58+G58))/3</f>
        <v>0</v>
      </c>
      <c r="K58" s="488"/>
      <c r="M58" s="488"/>
      <c r="N58" s="488"/>
      <c r="O58" s="488"/>
      <c r="P58" s="489"/>
      <c r="Q58" s="488"/>
      <c r="R58" s="491"/>
      <c r="S58" s="488"/>
      <c r="T58" s="358"/>
      <c r="U58" s="488"/>
      <c r="V58" s="488"/>
      <c r="W58" s="488"/>
      <c r="X58" s="491"/>
      <c r="Y58" s="488"/>
      <c r="Z58" s="491"/>
      <c r="AA58" s="488"/>
      <c r="AB58" s="488"/>
      <c r="AC58" s="488"/>
      <c r="AD58" s="488"/>
      <c r="AE58" s="489"/>
      <c r="AF58" s="488"/>
      <c r="AG58" s="490"/>
      <c r="AH58" s="488"/>
      <c r="AI58" s="492"/>
      <c r="AJ58" s="493">
        <f>D58+E58</f>
        <v>0</v>
      </c>
      <c r="AK58" s="488"/>
      <c r="AL58" s="359"/>
      <c r="AM58" s="359"/>
    </row>
    <row r="59" spans="1:39" s="466" customFormat="1" ht="13.5" hidden="1">
      <c r="A59" s="494"/>
      <c r="B59" s="495"/>
      <c r="C59" s="458" t="s">
        <v>80</v>
      </c>
      <c r="D59" s="496"/>
      <c r="E59" s="497"/>
      <c r="F59" s="497"/>
      <c r="G59" s="497"/>
      <c r="H59" s="498"/>
      <c r="I59" s="497"/>
      <c r="J59" s="499"/>
      <c r="K59" s="497"/>
      <c r="M59" s="497"/>
      <c r="N59" s="497"/>
      <c r="O59" s="497"/>
      <c r="P59" s="498"/>
      <c r="Q59" s="497"/>
      <c r="R59" s="498"/>
      <c r="S59" s="497"/>
      <c r="T59" s="500"/>
      <c r="U59" s="497"/>
      <c r="V59" s="497"/>
      <c r="W59" s="497"/>
      <c r="X59" s="498"/>
      <c r="Y59" s="497"/>
      <c r="Z59" s="498"/>
      <c r="AA59" s="497"/>
      <c r="AB59" s="497"/>
      <c r="AC59" s="497"/>
      <c r="AD59" s="497"/>
      <c r="AE59" s="498"/>
      <c r="AF59" s="497"/>
      <c r="AG59" s="501"/>
      <c r="AH59" s="497"/>
      <c r="AI59" s="502"/>
      <c r="AJ59" s="249"/>
      <c r="AK59" s="497"/>
      <c r="AL59" s="465"/>
      <c r="AM59" s="465"/>
    </row>
    <row r="60" spans="1:39" s="474" customFormat="1" ht="14.25" hidden="1">
      <c r="A60" s="383"/>
      <c r="B60" s="384"/>
      <c r="C60" s="467" t="s">
        <v>57</v>
      </c>
      <c r="D60" s="503"/>
      <c r="E60" s="388"/>
      <c r="F60" s="388"/>
      <c r="G60" s="388"/>
      <c r="H60" s="257">
        <f>D60+E60+F60+G60</f>
        <v>0</v>
      </c>
      <c r="I60" s="388"/>
      <c r="J60" s="243">
        <f>(D60*3+E60*3+F60*2+G60)/3</f>
        <v>0</v>
      </c>
      <c r="K60" s="388"/>
      <c r="M60" s="388"/>
      <c r="N60" s="388"/>
      <c r="O60" s="388"/>
      <c r="P60" s="469">
        <f>H60+M60+N60+O60</f>
        <v>0</v>
      </c>
      <c r="Q60" s="388"/>
      <c r="R60" s="469">
        <f>(D60*6+E60*6+F60*5+G60*4+M60*3+N60*2+O60)/6</f>
        <v>0</v>
      </c>
      <c r="S60" s="388"/>
      <c r="T60" s="504"/>
      <c r="U60" s="388"/>
      <c r="V60" s="388"/>
      <c r="W60" s="388"/>
      <c r="X60" s="469">
        <f>P60+U60+V60+W60</f>
        <v>0</v>
      </c>
      <c r="Y60" s="388"/>
      <c r="Z60" s="470">
        <f>(D60*9+E60*9+F60*8+G60*7+M60*6+N60*5+O60*4+U60*3+V60*2+W60)/9</f>
        <v>0</v>
      </c>
      <c r="AA60" s="388"/>
      <c r="AB60" s="388"/>
      <c r="AC60" s="388"/>
      <c r="AD60" s="388"/>
      <c r="AE60" s="257">
        <f>X60+AB60+AC60+AD60</f>
        <v>0</v>
      </c>
      <c r="AF60" s="388"/>
      <c r="AG60" s="243">
        <f>(D60*12+E60*12+F60*11+G60*10+M60*9+N60*8+O60*7+U60*6+V60*5+W60*4+AB60*3+AC60*2+AD60)/12</f>
        <v>0</v>
      </c>
      <c r="AH60" s="388"/>
      <c r="AI60" s="262"/>
      <c r="AJ60" s="471">
        <f>D60+E60</f>
        <v>0</v>
      </c>
      <c r="AK60" s="388"/>
      <c r="AL60" s="505"/>
      <c r="AM60" s="506"/>
    </row>
    <row r="61" spans="1:39" s="519" customFormat="1" ht="13.5" hidden="1" thickBot="1">
      <c r="A61" s="507"/>
      <c r="B61" s="508"/>
      <c r="C61" s="509" t="s">
        <v>58</v>
      </c>
      <c r="D61" s="510">
        <v>0</v>
      </c>
      <c r="E61" s="511"/>
      <c r="F61" s="511"/>
      <c r="G61" s="511"/>
      <c r="H61" s="309">
        <f>D61+E61+F61+G61</f>
        <v>0</v>
      </c>
      <c r="I61" s="511"/>
      <c r="J61" s="309">
        <f>(D61*3+E61*3+F61*2+G61)/3</f>
        <v>0</v>
      </c>
      <c r="K61" s="511"/>
      <c r="L61" s="512"/>
      <c r="M61" s="511"/>
      <c r="N61" s="511"/>
      <c r="O61" s="511"/>
      <c r="P61" s="513">
        <f>H61+M61+N61+O61</f>
        <v>0</v>
      </c>
      <c r="Q61" s="511"/>
      <c r="R61" s="514">
        <f>(D61*6+E61*6+F61*5+G61*4+M61*3+N61*2+O61)/6</f>
        <v>0</v>
      </c>
      <c r="S61" s="511"/>
      <c r="T61" s="515"/>
      <c r="U61" s="511"/>
      <c r="V61" s="511"/>
      <c r="W61" s="511"/>
      <c r="X61" s="513">
        <f>P61+U61+V61+W61</f>
        <v>0</v>
      </c>
      <c r="Y61" s="511"/>
      <c r="Z61" s="514">
        <f>(D61*9+E61*9+F61*8+G61*7+M61*6+N61*5+O61*4+U61*3+V61*2+W61)/9</f>
        <v>0</v>
      </c>
      <c r="AA61" s="511"/>
      <c r="AB61" s="511"/>
      <c r="AC61" s="511"/>
      <c r="AD61" s="511"/>
      <c r="AE61" s="516">
        <f>X61+AB61+AC61+AD61</f>
        <v>0</v>
      </c>
      <c r="AF61" s="511"/>
      <c r="AG61" s="309">
        <f>(D61*12+E61*12+F61*11+G61*10+M61*9+N61*8+O61*7+U61*6+V61*5+W61*4+AB61*3+AC61*2+AD61)/12</f>
        <v>0</v>
      </c>
      <c r="AH61" s="511"/>
      <c r="AI61" s="315"/>
      <c r="AJ61" s="517">
        <f>D61+E61</f>
        <v>0</v>
      </c>
      <c r="AK61" s="511"/>
      <c r="AL61" s="518"/>
      <c r="AM61" s="518"/>
    </row>
    <row r="62" spans="1:39" s="356" customFormat="1" ht="10.5" customHeight="1" thickBot="1">
      <c r="A62" s="441"/>
      <c r="B62" s="442"/>
      <c r="C62" s="520"/>
      <c r="D62" s="521"/>
      <c r="E62" s="378"/>
      <c r="F62" s="378"/>
      <c r="G62" s="378"/>
      <c r="H62" s="381"/>
      <c r="I62" s="378"/>
      <c r="J62" s="445">
        <f>((D62+E62)+(D62+E62+F62)+(D62+E62+F62+G62))/3</f>
        <v>0</v>
      </c>
      <c r="K62" s="378"/>
      <c r="M62" s="378"/>
      <c r="N62" s="378"/>
      <c r="O62" s="378"/>
      <c r="P62" s="381"/>
      <c r="Q62" s="378"/>
      <c r="R62" s="381"/>
      <c r="S62" s="378"/>
      <c r="T62" s="358"/>
      <c r="U62" s="378"/>
      <c r="V62" s="378"/>
      <c r="W62" s="378"/>
      <c r="X62" s="446"/>
      <c r="Y62" s="378"/>
      <c r="Z62" s="446"/>
      <c r="AA62" s="378"/>
      <c r="AB62" s="378"/>
      <c r="AC62" s="378"/>
      <c r="AD62" s="378"/>
      <c r="AE62" s="381"/>
      <c r="AF62" s="378"/>
      <c r="AG62" s="445"/>
      <c r="AH62" s="378"/>
      <c r="AI62" s="447"/>
      <c r="AJ62" s="300">
        <f>D62+E62</f>
        <v>0</v>
      </c>
      <c r="AK62" s="378"/>
      <c r="AL62" s="359"/>
      <c r="AM62" s="359"/>
    </row>
    <row r="63" spans="1:39" s="404" customFormat="1" ht="15" thickBot="1">
      <c r="A63" s="100"/>
      <c r="B63" s="101" t="s">
        <v>72</v>
      </c>
      <c r="C63" s="522" t="s">
        <v>81</v>
      </c>
      <c r="D63" s="113"/>
      <c r="E63" s="523"/>
      <c r="F63" s="523"/>
      <c r="G63" s="523"/>
      <c r="H63" s="524"/>
      <c r="I63" s="523"/>
      <c r="J63" s="524"/>
      <c r="K63" s="523"/>
      <c r="L63" s="524"/>
      <c r="M63" s="523"/>
      <c r="N63" s="523"/>
      <c r="O63" s="523"/>
      <c r="P63" s="524"/>
      <c r="Q63" s="523"/>
      <c r="R63" s="524"/>
      <c r="S63" s="523"/>
      <c r="T63" s="524"/>
      <c r="U63" s="523"/>
      <c r="V63" s="523"/>
      <c r="W63" s="523"/>
      <c r="X63" s="406"/>
      <c r="Y63" s="523"/>
      <c r="Z63" s="406"/>
      <c r="AA63" s="523"/>
      <c r="AB63" s="523"/>
      <c r="AC63" s="523"/>
      <c r="AD63" s="523"/>
      <c r="AE63" s="113"/>
      <c r="AF63" s="523"/>
      <c r="AG63" s="113"/>
      <c r="AH63" s="523"/>
      <c r="AI63" s="113"/>
      <c r="AJ63" s="113"/>
      <c r="AK63" s="523"/>
      <c r="AL63" s="407"/>
      <c r="AM63" s="407"/>
    </row>
    <row r="64" spans="1:39" s="411" customFormat="1" ht="14.25">
      <c r="A64" s="334"/>
      <c r="B64" s="335"/>
      <c r="C64" s="448" t="s">
        <v>57</v>
      </c>
      <c r="D64" s="336">
        <f t="shared" ref="D64:AK65" si="9">D68+D72+D76+D80</f>
        <v>3</v>
      </c>
      <c r="E64" s="415">
        <f t="shared" si="9"/>
        <v>0</v>
      </c>
      <c r="F64" s="415">
        <f>F68+F72+F76+F80</f>
        <v>0</v>
      </c>
      <c r="G64" s="415">
        <f>G68+G72+G76+G80</f>
        <v>0</v>
      </c>
      <c r="H64" s="525">
        <f t="shared" si="9"/>
        <v>3</v>
      </c>
      <c r="I64" s="526">
        <f t="shared" si="9"/>
        <v>3</v>
      </c>
      <c r="J64" s="525">
        <f t="shared" si="9"/>
        <v>3</v>
      </c>
      <c r="K64" s="415">
        <f t="shared" si="9"/>
        <v>3</v>
      </c>
      <c r="L64" s="415">
        <f t="shared" si="9"/>
        <v>0</v>
      </c>
      <c r="M64" s="415">
        <f t="shared" si="9"/>
        <v>0</v>
      </c>
      <c r="N64" s="415">
        <f t="shared" si="9"/>
        <v>0</v>
      </c>
      <c r="O64" s="415">
        <f t="shared" si="9"/>
        <v>0</v>
      </c>
      <c r="P64" s="525">
        <f t="shared" si="9"/>
        <v>3</v>
      </c>
      <c r="Q64" s="415">
        <f t="shared" si="9"/>
        <v>3</v>
      </c>
      <c r="R64" s="525">
        <f t="shared" si="9"/>
        <v>3</v>
      </c>
      <c r="S64" s="415">
        <f t="shared" si="9"/>
        <v>3</v>
      </c>
      <c r="T64" s="415">
        <f t="shared" si="9"/>
        <v>0</v>
      </c>
      <c r="U64" s="415">
        <f t="shared" si="9"/>
        <v>0</v>
      </c>
      <c r="V64" s="415">
        <f t="shared" si="9"/>
        <v>0</v>
      </c>
      <c r="W64" s="415">
        <f t="shared" si="9"/>
        <v>0</v>
      </c>
      <c r="X64" s="449">
        <f t="shared" si="9"/>
        <v>3</v>
      </c>
      <c r="Y64" s="415">
        <f t="shared" si="9"/>
        <v>3</v>
      </c>
      <c r="Z64" s="336">
        <f t="shared" si="9"/>
        <v>3</v>
      </c>
      <c r="AA64" s="415">
        <f t="shared" si="9"/>
        <v>3</v>
      </c>
      <c r="AB64" s="415">
        <f t="shared" si="9"/>
        <v>0</v>
      </c>
      <c r="AC64" s="415">
        <f t="shared" si="9"/>
        <v>0</v>
      </c>
      <c r="AD64" s="415">
        <f t="shared" si="9"/>
        <v>0</v>
      </c>
      <c r="AE64" s="345">
        <f t="shared" si="9"/>
        <v>3</v>
      </c>
      <c r="AF64" s="415">
        <f t="shared" si="9"/>
        <v>3</v>
      </c>
      <c r="AG64" s="347">
        <f t="shared" si="9"/>
        <v>3</v>
      </c>
      <c r="AH64" s="415">
        <f t="shared" si="9"/>
        <v>3</v>
      </c>
      <c r="AI64" s="347">
        <f t="shared" si="9"/>
        <v>0</v>
      </c>
      <c r="AJ64" s="347">
        <f t="shared" si="9"/>
        <v>3</v>
      </c>
      <c r="AK64" s="415">
        <f t="shared" si="9"/>
        <v>3</v>
      </c>
      <c r="AL64" s="341"/>
      <c r="AM64" s="341"/>
    </row>
    <row r="65" spans="1:44" s="440" customFormat="1" ht="15" thickBot="1">
      <c r="A65" s="342"/>
      <c r="B65" s="343"/>
      <c r="C65" s="450" t="s">
        <v>58</v>
      </c>
      <c r="D65" s="422">
        <f t="shared" si="9"/>
        <v>67.75</v>
      </c>
      <c r="E65" s="423">
        <f t="shared" si="9"/>
        <v>0</v>
      </c>
      <c r="F65" s="423">
        <f>F69+F73+F77+F81</f>
        <v>0</v>
      </c>
      <c r="G65" s="423">
        <f>G69+G73+G77+G81</f>
        <v>0</v>
      </c>
      <c r="H65" s="437">
        <f t="shared" si="9"/>
        <v>67.75</v>
      </c>
      <c r="I65" s="423">
        <f t="shared" si="9"/>
        <v>66.5</v>
      </c>
      <c r="J65" s="437">
        <f t="shared" si="9"/>
        <v>67.75</v>
      </c>
      <c r="K65" s="423">
        <f t="shared" si="9"/>
        <v>66.5</v>
      </c>
      <c r="L65" s="423">
        <f t="shared" si="9"/>
        <v>0</v>
      </c>
      <c r="M65" s="423">
        <f t="shared" si="9"/>
        <v>0</v>
      </c>
      <c r="N65" s="423">
        <f t="shared" si="9"/>
        <v>0</v>
      </c>
      <c r="O65" s="423">
        <f t="shared" si="9"/>
        <v>0</v>
      </c>
      <c r="P65" s="437">
        <f t="shared" si="9"/>
        <v>67.75</v>
      </c>
      <c r="Q65" s="423">
        <f t="shared" si="9"/>
        <v>65.5</v>
      </c>
      <c r="R65" s="437">
        <f t="shared" si="9"/>
        <v>67.75</v>
      </c>
      <c r="S65" s="423">
        <f t="shared" si="9"/>
        <v>66</v>
      </c>
      <c r="T65" s="423">
        <f t="shared" si="9"/>
        <v>0</v>
      </c>
      <c r="U65" s="423">
        <f t="shared" si="9"/>
        <v>0</v>
      </c>
      <c r="V65" s="423">
        <f t="shared" si="9"/>
        <v>0</v>
      </c>
      <c r="W65" s="423">
        <f t="shared" si="9"/>
        <v>0</v>
      </c>
      <c r="X65" s="527">
        <f t="shared" si="9"/>
        <v>67.75</v>
      </c>
      <c r="Y65" s="423">
        <f t="shared" si="9"/>
        <v>65.5</v>
      </c>
      <c r="Z65" s="422">
        <f t="shared" si="9"/>
        <v>67.75</v>
      </c>
      <c r="AA65" s="423">
        <f t="shared" si="9"/>
        <v>66</v>
      </c>
      <c r="AB65" s="423">
        <f t="shared" si="9"/>
        <v>0</v>
      </c>
      <c r="AC65" s="423">
        <f t="shared" si="9"/>
        <v>0</v>
      </c>
      <c r="AD65" s="423">
        <f t="shared" si="9"/>
        <v>0</v>
      </c>
      <c r="AE65" s="438">
        <f t="shared" si="9"/>
        <v>67.75</v>
      </c>
      <c r="AF65" s="423">
        <f t="shared" si="9"/>
        <v>65.5</v>
      </c>
      <c r="AG65" s="423">
        <f t="shared" si="9"/>
        <v>67.75</v>
      </c>
      <c r="AH65" s="423">
        <f t="shared" si="9"/>
        <v>65.87</v>
      </c>
      <c r="AI65" s="423">
        <f t="shared" si="9"/>
        <v>0</v>
      </c>
      <c r="AJ65" s="423">
        <f t="shared" si="9"/>
        <v>67.75</v>
      </c>
      <c r="AK65" s="423">
        <f t="shared" si="9"/>
        <v>66.5</v>
      </c>
      <c r="AL65" s="439"/>
      <c r="AM65" s="439"/>
    </row>
    <row r="66" spans="1:44" s="356" customFormat="1" ht="14.25" customHeight="1">
      <c r="A66" s="441"/>
      <c r="B66" s="442"/>
      <c r="C66" s="443" t="s">
        <v>62</v>
      </c>
      <c r="D66" s="528"/>
      <c r="E66" s="378"/>
      <c r="F66" s="378"/>
      <c r="G66" s="378"/>
      <c r="H66" s="381"/>
      <c r="I66" s="378"/>
      <c r="J66" s="445"/>
      <c r="K66" s="378"/>
      <c r="M66" s="378"/>
      <c r="N66" s="378"/>
      <c r="O66" s="378"/>
      <c r="P66" s="381"/>
      <c r="Q66" s="378"/>
      <c r="R66" s="381"/>
      <c r="S66" s="378"/>
      <c r="T66" s="358"/>
      <c r="U66" s="378"/>
      <c r="V66" s="378"/>
      <c r="W66" s="378"/>
      <c r="X66" s="381"/>
      <c r="Y66" s="378"/>
      <c r="Z66" s="381"/>
      <c r="AA66" s="378"/>
      <c r="AB66" s="378"/>
      <c r="AC66" s="378"/>
      <c r="AD66" s="378"/>
      <c r="AE66" s="381"/>
      <c r="AF66" s="378"/>
      <c r="AG66" s="445"/>
      <c r="AH66" s="378"/>
      <c r="AI66" s="447"/>
      <c r="AJ66" s="300">
        <f>D66+E66</f>
        <v>0</v>
      </c>
      <c r="AK66" s="378"/>
      <c r="AL66" s="529"/>
      <c r="AM66" s="530"/>
      <c r="AN66" s="531"/>
      <c r="AO66" s="532"/>
      <c r="AP66" s="532"/>
      <c r="AQ66" s="532"/>
      <c r="AR66" s="532"/>
    </row>
    <row r="67" spans="1:44" s="377" customFormat="1" ht="14.25">
      <c r="A67" s="533"/>
      <c r="B67" s="534"/>
      <c r="C67" s="535" t="s">
        <v>82</v>
      </c>
      <c r="D67" s="459"/>
      <c r="E67" s="460"/>
      <c r="F67" s="460"/>
      <c r="G67" s="460"/>
      <c r="H67" s="461"/>
      <c r="I67" s="460"/>
      <c r="J67" s="462"/>
      <c r="K67" s="460"/>
      <c r="M67" s="460"/>
      <c r="N67" s="460"/>
      <c r="O67" s="460"/>
      <c r="P67" s="461"/>
      <c r="Q67" s="460"/>
      <c r="R67" s="461"/>
      <c r="S67" s="460"/>
      <c r="T67" s="380"/>
      <c r="U67" s="460"/>
      <c r="V67" s="460"/>
      <c r="W67" s="460"/>
      <c r="X67" s="461"/>
      <c r="Y67" s="460"/>
      <c r="Z67" s="461"/>
      <c r="AA67" s="460"/>
      <c r="AB67" s="460"/>
      <c r="AC67" s="460"/>
      <c r="AD67" s="460"/>
      <c r="AE67" s="461"/>
      <c r="AF67" s="460"/>
      <c r="AG67" s="463"/>
      <c r="AH67" s="460"/>
      <c r="AI67" s="464"/>
      <c r="AJ67" s="263">
        <f t="shared" si="4"/>
        <v>0</v>
      </c>
      <c r="AK67" s="460"/>
      <c r="AL67" s="536"/>
      <c r="AM67" s="537"/>
      <c r="AN67" s="538"/>
      <c r="AO67" s="539"/>
      <c r="AP67" s="539"/>
      <c r="AQ67" s="539"/>
      <c r="AR67" s="539"/>
    </row>
    <row r="68" spans="1:44" s="377" customFormat="1" ht="14.25">
      <c r="A68" s="383"/>
      <c r="B68" s="384"/>
      <c r="C68" s="253" t="s">
        <v>57</v>
      </c>
      <c r="D68" s="540" t="s">
        <v>83</v>
      </c>
      <c r="E68" s="541"/>
      <c r="F68" s="541"/>
      <c r="G68" s="541"/>
      <c r="H68" s="542">
        <f>D68+E68+F68+G68</f>
        <v>1</v>
      </c>
      <c r="I68" s="541">
        <v>1</v>
      </c>
      <c r="J68" s="543">
        <f>(D68*3+E68*3+F68*2+G68)/3</f>
        <v>1</v>
      </c>
      <c r="K68" s="541">
        <v>1</v>
      </c>
      <c r="L68" s="544"/>
      <c r="M68" s="541"/>
      <c r="N68" s="541"/>
      <c r="O68" s="541"/>
      <c r="P68" s="542">
        <f>H68+M68+N68+O68</f>
        <v>1</v>
      </c>
      <c r="Q68" s="541">
        <v>1</v>
      </c>
      <c r="R68" s="542">
        <f>(D68*6+E68*6+F68*5+G68*4+M68*3+N68*2+O68)/6</f>
        <v>1</v>
      </c>
      <c r="S68" s="541">
        <v>1</v>
      </c>
      <c r="T68" s="545"/>
      <c r="U68" s="541"/>
      <c r="V68" s="541"/>
      <c r="W68" s="541"/>
      <c r="X68" s="542">
        <f>P68+U68+V68+W68</f>
        <v>1</v>
      </c>
      <c r="Y68" s="541">
        <v>1</v>
      </c>
      <c r="Z68" s="543">
        <f>(D68*9+E68*9+F68*8+G68*7+M68*6+N68*5+O68*4+U68*3+V68*2+W68)/9</f>
        <v>1</v>
      </c>
      <c r="AA68" s="541">
        <v>1</v>
      </c>
      <c r="AB68" s="541"/>
      <c r="AC68" s="541"/>
      <c r="AD68" s="541"/>
      <c r="AE68" s="542">
        <f>X68+AB68+AC68+AD68</f>
        <v>1</v>
      </c>
      <c r="AF68" s="541">
        <v>1</v>
      </c>
      <c r="AG68" s="543">
        <f>(D68*12+E68*12+F68*11+G68*10+M68*9+N68*8+O68*7+U68*6+V68*5+W68*4+AB68*3+AC68*2+AD68)/12</f>
        <v>1</v>
      </c>
      <c r="AH68" s="541">
        <v>1</v>
      </c>
      <c r="AI68" s="546"/>
      <c r="AJ68" s="547">
        <f>D68+E68</f>
        <v>1</v>
      </c>
      <c r="AK68" s="541">
        <v>1</v>
      </c>
      <c r="AL68" s="548"/>
      <c r="AM68" s="549"/>
      <c r="AN68" s="550"/>
      <c r="AO68" s="551"/>
      <c r="AP68" s="551"/>
      <c r="AQ68" s="551"/>
      <c r="AR68" s="551"/>
    </row>
    <row r="69" spans="1:44" s="479" customFormat="1" ht="14.25">
      <c r="A69" s="552"/>
      <c r="B69" s="553"/>
      <c r="C69" s="554" t="s">
        <v>58</v>
      </c>
      <c r="D69" s="555">
        <v>22</v>
      </c>
      <c r="E69" s="556"/>
      <c r="F69" s="556"/>
      <c r="G69" s="556"/>
      <c r="H69" s="444">
        <f>D69+E69+F69+G69</f>
        <v>22</v>
      </c>
      <c r="I69" s="556">
        <v>22</v>
      </c>
      <c r="J69" s="444">
        <f>(D69*3+E69*3+F69*2+G69)/3</f>
        <v>22</v>
      </c>
      <c r="K69" s="556">
        <v>22</v>
      </c>
      <c r="L69" s="557"/>
      <c r="M69" s="556"/>
      <c r="N69" s="556"/>
      <c r="O69" s="556"/>
      <c r="P69" s="444">
        <f>H69+M69+N69+O69</f>
        <v>22</v>
      </c>
      <c r="Q69" s="556">
        <v>22</v>
      </c>
      <c r="R69" s="444">
        <f>(D69*6+E69*6+F69*5+G69*4+M69*3+N69*2+O69)/6</f>
        <v>22</v>
      </c>
      <c r="S69" s="556">
        <v>22</v>
      </c>
      <c r="T69" s="558"/>
      <c r="U69" s="556"/>
      <c r="V69" s="556"/>
      <c r="W69" s="556"/>
      <c r="X69" s="444">
        <f>P69+U69+V69+W69</f>
        <v>22</v>
      </c>
      <c r="Y69" s="556">
        <v>22</v>
      </c>
      <c r="Z69" s="444">
        <f>(D69*9+E69*9+F69*8+G69*7+M69*6+N69*5+O69*4+U69*3+V69*2+W69)/9</f>
        <v>22</v>
      </c>
      <c r="AA69" s="556">
        <v>22</v>
      </c>
      <c r="AB69" s="556"/>
      <c r="AC69" s="556"/>
      <c r="AD69" s="556"/>
      <c r="AE69" s="444">
        <f>X69+AB69+AC69+AD69</f>
        <v>22</v>
      </c>
      <c r="AF69" s="556">
        <v>22</v>
      </c>
      <c r="AG69" s="444">
        <f>(D69*12+E69*12+F69*11+G69*10+M69*9+N69*8+O69*7+U69*6+V69*5+W69*4+AB69*3+AC69*2+AD69/2)/12</f>
        <v>22</v>
      </c>
      <c r="AH69" s="556">
        <v>22</v>
      </c>
      <c r="AI69" s="559"/>
      <c r="AJ69" s="560">
        <f>D69+E69</f>
        <v>22</v>
      </c>
      <c r="AK69" s="556">
        <v>22</v>
      </c>
      <c r="AL69" s="536"/>
      <c r="AM69" s="549"/>
      <c r="AN69" s="538"/>
      <c r="AO69" s="539"/>
      <c r="AP69" s="539"/>
      <c r="AQ69" s="539"/>
      <c r="AR69" s="539"/>
    </row>
    <row r="70" spans="1:44" s="356" customFormat="1" ht="5.25" hidden="1" customHeight="1">
      <c r="A70" s="561"/>
      <c r="B70" s="562"/>
      <c r="C70" s="563"/>
      <c r="D70" s="564"/>
      <c r="E70" s="565"/>
      <c r="F70" s="565"/>
      <c r="G70" s="565"/>
      <c r="H70" s="566"/>
      <c r="I70" s="565"/>
      <c r="J70" s="567">
        <f>((D70+E70)+(D70+E70+F70)+(D70+E70+F70+G70))/3</f>
        <v>0</v>
      </c>
      <c r="K70" s="565"/>
      <c r="M70" s="565"/>
      <c r="N70" s="565"/>
      <c r="O70" s="565"/>
      <c r="P70" s="566"/>
      <c r="Q70" s="565"/>
      <c r="R70" s="566"/>
      <c r="S70" s="565"/>
      <c r="T70" s="358"/>
      <c r="U70" s="565"/>
      <c r="V70" s="565"/>
      <c r="W70" s="565"/>
      <c r="X70" s="566"/>
      <c r="Y70" s="565"/>
      <c r="Z70" s="566"/>
      <c r="AA70" s="565"/>
      <c r="AB70" s="565"/>
      <c r="AC70" s="565"/>
      <c r="AD70" s="565"/>
      <c r="AE70" s="566"/>
      <c r="AF70" s="565"/>
      <c r="AG70" s="567"/>
      <c r="AH70" s="565"/>
      <c r="AI70" s="568"/>
      <c r="AJ70" s="569">
        <f t="shared" si="4"/>
        <v>0</v>
      </c>
      <c r="AK70" s="565"/>
      <c r="AL70" s="570"/>
      <c r="AM70" s="359"/>
    </row>
    <row r="71" spans="1:44" s="377" customFormat="1" ht="13.5">
      <c r="A71" s="571"/>
      <c r="B71" s="572"/>
      <c r="C71" s="535" t="s">
        <v>84</v>
      </c>
      <c r="D71" s="459"/>
      <c r="E71" s="460"/>
      <c r="F71" s="460"/>
      <c r="G71" s="460"/>
      <c r="H71" s="461"/>
      <c r="I71" s="460"/>
      <c r="J71" s="462"/>
      <c r="K71" s="460"/>
      <c r="M71" s="460"/>
      <c r="N71" s="460"/>
      <c r="O71" s="460"/>
      <c r="P71" s="461"/>
      <c r="Q71" s="460"/>
      <c r="R71" s="461"/>
      <c r="S71" s="460"/>
      <c r="T71" s="380"/>
      <c r="U71" s="460"/>
      <c r="V71" s="460"/>
      <c r="W71" s="460"/>
      <c r="X71" s="461"/>
      <c r="Y71" s="460"/>
      <c r="Z71" s="461"/>
      <c r="AA71" s="460"/>
      <c r="AB71" s="460"/>
      <c r="AC71" s="460"/>
      <c r="AD71" s="460"/>
      <c r="AE71" s="461"/>
      <c r="AF71" s="460"/>
      <c r="AG71" s="463"/>
      <c r="AH71" s="460"/>
      <c r="AI71" s="464"/>
      <c r="AJ71" s="263"/>
      <c r="AK71" s="460"/>
      <c r="AL71" s="537"/>
      <c r="AM71" s="537"/>
    </row>
    <row r="72" spans="1:44" s="377" customFormat="1">
      <c r="A72" s="383"/>
      <c r="B72" s="384"/>
      <c r="C72" s="253" t="s">
        <v>57</v>
      </c>
      <c r="D72" s="385">
        <v>1</v>
      </c>
      <c r="E72" s="388"/>
      <c r="F72" s="388"/>
      <c r="G72" s="388"/>
      <c r="H72" s="257">
        <f>D72+E72+F72+G72</f>
        <v>1</v>
      </c>
      <c r="I72" s="388">
        <v>1</v>
      </c>
      <c r="J72" s="444">
        <f>(D72*3+E72*3+F72*2+G72)/3</f>
        <v>1</v>
      </c>
      <c r="K72" s="388">
        <v>1</v>
      </c>
      <c r="M72" s="388"/>
      <c r="N72" s="388"/>
      <c r="O72" s="388"/>
      <c r="P72" s="257">
        <f>H72+M72+N72+O72</f>
        <v>1</v>
      </c>
      <c r="Q72" s="388">
        <v>1</v>
      </c>
      <c r="R72" s="469">
        <f>(D72*6+E72*6+F72*5+G72*4+M72*3+N72*2+O72)/6</f>
        <v>1</v>
      </c>
      <c r="S72" s="388">
        <v>1</v>
      </c>
      <c r="T72" s="380"/>
      <c r="U72" s="388"/>
      <c r="V72" s="388"/>
      <c r="W72" s="388"/>
      <c r="X72" s="257">
        <f>P72+U72+V72+W72</f>
        <v>1</v>
      </c>
      <c r="Y72" s="388">
        <v>1</v>
      </c>
      <c r="Z72" s="470">
        <f>(D72*9+E72*9+F72*8+G72*7+M72*6+N72*5+O72*4+U72*3+V72*2+W72)/9</f>
        <v>1</v>
      </c>
      <c r="AA72" s="556">
        <v>1</v>
      </c>
      <c r="AB72" s="556"/>
      <c r="AC72" s="556"/>
      <c r="AD72" s="556"/>
      <c r="AE72" s="469">
        <f>X72+AB72+AC72+AD72</f>
        <v>1</v>
      </c>
      <c r="AF72" s="556">
        <v>1</v>
      </c>
      <c r="AG72" s="470">
        <f>(D72*12+E72*12+F72*11+G72*10+M72*9+N72*8+O72*7+U72*6+V72*5+W72*4+AB72*3+AC72*2+AD72)/12</f>
        <v>1</v>
      </c>
      <c r="AH72" s="556">
        <v>1</v>
      </c>
      <c r="AI72" s="559"/>
      <c r="AJ72" s="471">
        <f t="shared" si="4"/>
        <v>1</v>
      </c>
      <c r="AK72" s="556">
        <v>1</v>
      </c>
      <c r="AL72" s="573"/>
      <c r="AM72" s="573"/>
    </row>
    <row r="73" spans="1:44" s="377" customFormat="1">
      <c r="A73" s="383"/>
      <c r="B73" s="384"/>
      <c r="C73" s="253" t="s">
        <v>58</v>
      </c>
      <c r="D73" s="385" t="s">
        <v>85</v>
      </c>
      <c r="E73" s="388"/>
      <c r="F73" s="388"/>
      <c r="G73" s="388"/>
      <c r="H73" s="257">
        <f>D73+E73+F73+G73</f>
        <v>25.25</v>
      </c>
      <c r="I73" s="388">
        <v>25.25</v>
      </c>
      <c r="J73" s="444">
        <f>(D73*3+E73*3+F73*2+G73)/3</f>
        <v>25.25</v>
      </c>
      <c r="K73" s="388">
        <v>25.25</v>
      </c>
      <c r="M73" s="388"/>
      <c r="N73" s="388"/>
      <c r="O73" s="388"/>
      <c r="P73" s="257">
        <f>H73+M73+N73+O73</f>
        <v>25.25</v>
      </c>
      <c r="Q73" s="388">
        <v>24.25</v>
      </c>
      <c r="R73" s="574">
        <f>(D73*6+E73*6+F73*5+G73*4+M73*3+N73*2+O73)/6</f>
        <v>25.25</v>
      </c>
      <c r="S73" s="388">
        <v>24.75</v>
      </c>
      <c r="T73" s="380"/>
      <c r="U73" s="388"/>
      <c r="V73" s="388"/>
      <c r="W73" s="388"/>
      <c r="X73" s="257">
        <f>P73+U73+V73+W73</f>
        <v>25.25</v>
      </c>
      <c r="Y73" s="388">
        <v>24.25</v>
      </c>
      <c r="Z73" s="444">
        <f>(D73*9+E73*9+F73*8+G73*7+M73*6+N73*5+O73*4+U73*3+V73*2+W73)/9</f>
        <v>25.25</v>
      </c>
      <c r="AA73" s="556">
        <v>24.75</v>
      </c>
      <c r="AB73" s="556"/>
      <c r="AC73" s="556"/>
      <c r="AD73" s="556"/>
      <c r="AE73" s="574">
        <f>X73+AB73+AC73+AD73</f>
        <v>25.25</v>
      </c>
      <c r="AF73" s="556">
        <v>24.25</v>
      </c>
      <c r="AG73" s="444">
        <f>(D73*12+E73*12+F73*11+G73*10+M73*9+N73*8+O73*7+U73*6+V73*5+W73*4+AB73*3+AC73*2+AD73)/12</f>
        <v>25.25</v>
      </c>
      <c r="AH73" s="556">
        <v>24.62</v>
      </c>
      <c r="AI73" s="559"/>
      <c r="AJ73" s="560">
        <f t="shared" si="4"/>
        <v>25.25</v>
      </c>
      <c r="AK73" s="556">
        <v>25.25</v>
      </c>
      <c r="AL73" s="573" t="s">
        <v>86</v>
      </c>
      <c r="AM73" s="573" t="s">
        <v>87</v>
      </c>
    </row>
    <row r="74" spans="1:44" s="356" customFormat="1" ht="12" customHeight="1">
      <c r="A74" s="571"/>
      <c r="B74" s="572"/>
      <c r="C74" s="575"/>
      <c r="D74" s="576"/>
      <c r="E74" s="388"/>
      <c r="F74" s="388"/>
      <c r="G74" s="388"/>
      <c r="H74" s="390"/>
      <c r="I74" s="388"/>
      <c r="J74" s="577"/>
      <c r="K74" s="388"/>
      <c r="M74" s="388"/>
      <c r="N74" s="388"/>
      <c r="O74" s="388"/>
      <c r="P74" s="390"/>
      <c r="Q74" s="388"/>
      <c r="R74" s="577"/>
      <c r="S74" s="388"/>
      <c r="T74" s="358"/>
      <c r="U74" s="388"/>
      <c r="V74" s="388"/>
      <c r="W74" s="388"/>
      <c r="X74" s="390"/>
      <c r="Y74" s="388"/>
      <c r="Z74" s="577"/>
      <c r="AA74" s="556"/>
      <c r="AB74" s="556"/>
      <c r="AC74" s="556"/>
      <c r="AD74" s="556"/>
      <c r="AE74" s="577"/>
      <c r="AF74" s="556"/>
      <c r="AG74" s="577"/>
      <c r="AH74" s="556"/>
      <c r="AI74" s="556"/>
      <c r="AJ74" s="560"/>
      <c r="AK74" s="556"/>
      <c r="AL74" s="578"/>
      <c r="AM74" s="578"/>
    </row>
    <row r="75" spans="1:44" s="377" customFormat="1" ht="13.5">
      <c r="A75" s="571"/>
      <c r="B75" s="572"/>
      <c r="C75" s="535" t="s">
        <v>88</v>
      </c>
      <c r="D75" s="459"/>
      <c r="E75" s="460"/>
      <c r="F75" s="460"/>
      <c r="G75" s="460"/>
      <c r="H75" s="461"/>
      <c r="I75" s="460"/>
      <c r="J75" s="579"/>
      <c r="K75" s="460"/>
      <c r="M75" s="460"/>
      <c r="N75" s="460"/>
      <c r="O75" s="460"/>
      <c r="P75" s="461"/>
      <c r="Q75" s="460"/>
      <c r="R75" s="579"/>
      <c r="S75" s="460"/>
      <c r="T75" s="380"/>
      <c r="U75" s="460"/>
      <c r="V75" s="460"/>
      <c r="W75" s="460"/>
      <c r="X75" s="461"/>
      <c r="Y75" s="460"/>
      <c r="Z75" s="579"/>
      <c r="AA75" s="580"/>
      <c r="AB75" s="580"/>
      <c r="AC75" s="580"/>
      <c r="AD75" s="580"/>
      <c r="AE75" s="579"/>
      <c r="AF75" s="580"/>
      <c r="AG75" s="577"/>
      <c r="AH75" s="580"/>
      <c r="AI75" s="556"/>
      <c r="AJ75" s="560"/>
      <c r="AK75" s="580"/>
      <c r="AL75" s="573"/>
      <c r="AM75" s="573"/>
    </row>
    <row r="76" spans="1:44" s="377" customFormat="1">
      <c r="A76" s="383"/>
      <c r="B76" s="384"/>
      <c r="C76" s="253" t="s">
        <v>57</v>
      </c>
      <c r="D76" s="385">
        <v>1</v>
      </c>
      <c r="E76" s="388"/>
      <c r="F76" s="388"/>
      <c r="G76" s="388"/>
      <c r="H76" s="257">
        <f>D76+E76+F76+G76</f>
        <v>1</v>
      </c>
      <c r="I76" s="388">
        <v>1</v>
      </c>
      <c r="J76" s="444">
        <f>(D76*3+E76*3+F76*2+G76)/3</f>
        <v>1</v>
      </c>
      <c r="K76" s="388">
        <v>1</v>
      </c>
      <c r="M76" s="388"/>
      <c r="N76" s="388"/>
      <c r="O76" s="388"/>
      <c r="P76" s="257">
        <f>H76+M76+N76+O76</f>
        <v>1</v>
      </c>
      <c r="Q76" s="388">
        <v>1</v>
      </c>
      <c r="R76" s="469">
        <f>(D76*6+E76*6+F76*5+G76*4+M76*3+N76*2+O76)/6</f>
        <v>1</v>
      </c>
      <c r="S76" s="388">
        <v>1</v>
      </c>
      <c r="T76" s="380"/>
      <c r="U76" s="388"/>
      <c r="V76" s="388"/>
      <c r="W76" s="388"/>
      <c r="X76" s="257">
        <f>P76+U76+V76+W76</f>
        <v>1</v>
      </c>
      <c r="Y76" s="388">
        <v>1</v>
      </c>
      <c r="Z76" s="470">
        <f>(D76*9+E76*9+F76*8+G76*7+M76*6+N76*5+O76*4+U76*3+V76*2+W76)/9</f>
        <v>1</v>
      </c>
      <c r="AA76" s="556">
        <v>1</v>
      </c>
      <c r="AB76" s="556"/>
      <c r="AC76" s="556"/>
      <c r="AD76" s="556"/>
      <c r="AE76" s="469">
        <f>X76+AB76+AC76+AD76</f>
        <v>1</v>
      </c>
      <c r="AF76" s="556">
        <v>1</v>
      </c>
      <c r="AG76" s="470">
        <f>(D76*12+E76*12+F76*11+G76*10+M76*9+N76*8+O76*7+U76*6+V76*5+W76*4+AB76*3+AC76*2+AD76)/12</f>
        <v>1</v>
      </c>
      <c r="AH76" s="556">
        <v>1</v>
      </c>
      <c r="AI76" s="559"/>
      <c r="AJ76" s="471">
        <f t="shared" si="4"/>
        <v>1</v>
      </c>
      <c r="AK76" s="556">
        <v>1</v>
      </c>
      <c r="AL76" s="573"/>
      <c r="AM76" s="573"/>
    </row>
    <row r="77" spans="1:44" s="377" customFormat="1">
      <c r="A77" s="383"/>
      <c r="B77" s="384"/>
      <c r="C77" s="253" t="s">
        <v>58</v>
      </c>
      <c r="D77" s="385" t="s">
        <v>89</v>
      </c>
      <c r="E77" s="388"/>
      <c r="F77" s="388"/>
      <c r="G77" s="388"/>
      <c r="H77" s="257">
        <f>D77+E77+F77+G77</f>
        <v>20.5</v>
      </c>
      <c r="I77" s="388">
        <v>19.25</v>
      </c>
      <c r="J77" s="444">
        <f>(D77*3+E77*3+F77*2+G77)/3</f>
        <v>20.5</v>
      </c>
      <c r="K77" s="388">
        <v>19.25</v>
      </c>
      <c r="M77" s="388"/>
      <c r="N77" s="388"/>
      <c r="O77" s="388"/>
      <c r="P77" s="257">
        <f>H77+M77+N77+O77</f>
        <v>20.5</v>
      </c>
      <c r="Q77" s="388">
        <v>19.25</v>
      </c>
      <c r="R77" s="574">
        <f>(D77*6+E77*6+F77*5+G77*4+M77*3+N77*2+O77)/6</f>
        <v>20.5</v>
      </c>
      <c r="S77" s="388">
        <v>19.25</v>
      </c>
      <c r="T77" s="380"/>
      <c r="U77" s="388"/>
      <c r="V77" s="388"/>
      <c r="W77" s="388"/>
      <c r="X77" s="257">
        <f>P77+U77+V77+W77</f>
        <v>20.5</v>
      </c>
      <c r="Y77" s="388">
        <v>19.25</v>
      </c>
      <c r="Z77" s="444">
        <f>(D77*9+E77*9+F77*8+G77*7+M77*6+N77*5+O77*4+U77*3+V77*2+W77)/9</f>
        <v>20.5</v>
      </c>
      <c r="AA77" s="556">
        <v>19.25</v>
      </c>
      <c r="AB77" s="556"/>
      <c r="AC77" s="556"/>
      <c r="AD77" s="556"/>
      <c r="AE77" s="444">
        <f>X77+AB77+AC77+AD77</f>
        <v>20.5</v>
      </c>
      <c r="AF77" s="556">
        <v>19.25</v>
      </c>
      <c r="AG77" s="444">
        <f>(D77*12+E77*12+F77*11+G77*10+M77*9+N77*8+O77*7+U77*6+V77*5+W77*4+AB77*3+AC77*2+AD77)/12</f>
        <v>20.5</v>
      </c>
      <c r="AH77" s="556">
        <v>19.25</v>
      </c>
      <c r="AI77" s="559"/>
      <c r="AJ77" s="560">
        <f t="shared" si="4"/>
        <v>20.5</v>
      </c>
      <c r="AK77" s="556">
        <v>19.25</v>
      </c>
      <c r="AL77" s="581"/>
      <c r="AM77" s="582"/>
    </row>
    <row r="78" spans="1:44" s="356" customFormat="1" ht="14.25" customHeight="1" thickBot="1">
      <c r="A78" s="561"/>
      <c r="B78" s="562"/>
      <c r="C78" s="563"/>
      <c r="D78" s="564"/>
      <c r="E78" s="565"/>
      <c r="F78" s="565"/>
      <c r="G78" s="565"/>
      <c r="H78" s="566"/>
      <c r="I78" s="565"/>
      <c r="J78" s="583"/>
      <c r="K78" s="565"/>
      <c r="M78" s="565"/>
      <c r="N78" s="565"/>
      <c r="O78" s="565"/>
      <c r="P78" s="566"/>
      <c r="Q78" s="565"/>
      <c r="R78" s="583"/>
      <c r="S78" s="565"/>
      <c r="T78" s="358"/>
      <c r="U78" s="565"/>
      <c r="V78" s="565"/>
      <c r="W78" s="565"/>
      <c r="X78" s="566"/>
      <c r="Y78" s="565"/>
      <c r="Z78" s="566"/>
      <c r="AA78" s="565"/>
      <c r="AB78" s="565"/>
      <c r="AC78" s="565"/>
      <c r="AD78" s="565"/>
      <c r="AE78" s="566"/>
      <c r="AF78" s="565"/>
      <c r="AG78" s="567"/>
      <c r="AH78" s="565"/>
      <c r="AI78" s="568"/>
      <c r="AJ78" s="569"/>
      <c r="AK78" s="565"/>
      <c r="AL78" s="578"/>
      <c r="AM78" s="530"/>
    </row>
    <row r="79" spans="1:44" s="377" customFormat="1" ht="14.25" hidden="1" thickBot="1">
      <c r="A79" s="571"/>
      <c r="B79" s="572"/>
      <c r="C79" s="584" t="s">
        <v>90</v>
      </c>
      <c r="D79" s="459"/>
      <c r="E79" s="460"/>
      <c r="F79" s="460"/>
      <c r="G79" s="460"/>
      <c r="H79" s="461"/>
      <c r="I79" s="460"/>
      <c r="J79" s="462"/>
      <c r="K79" s="460"/>
      <c r="M79" s="460"/>
      <c r="N79" s="460"/>
      <c r="O79" s="460"/>
      <c r="P79" s="461"/>
      <c r="Q79" s="460"/>
      <c r="R79" s="461"/>
      <c r="S79" s="460"/>
      <c r="T79" s="380"/>
      <c r="U79" s="460"/>
      <c r="V79" s="460"/>
      <c r="W79" s="460"/>
      <c r="X79" s="461"/>
      <c r="Y79" s="460"/>
      <c r="Z79" s="461"/>
      <c r="AA79" s="460"/>
      <c r="AB79" s="460"/>
      <c r="AC79" s="460"/>
      <c r="AD79" s="460"/>
      <c r="AE79" s="461"/>
      <c r="AF79" s="460"/>
      <c r="AG79" s="463"/>
      <c r="AH79" s="460"/>
      <c r="AI79" s="464"/>
      <c r="AJ79" s="263"/>
      <c r="AK79" s="460"/>
      <c r="AL79" s="573"/>
      <c r="AM79" s="573"/>
    </row>
    <row r="80" spans="1:44" s="377" customFormat="1" ht="13.5" hidden="1" thickBot="1">
      <c r="A80" s="383"/>
      <c r="B80" s="384"/>
      <c r="C80" s="253" t="s">
        <v>57</v>
      </c>
      <c r="D80" s="468"/>
      <c r="E80" s="388"/>
      <c r="F80" s="388"/>
      <c r="G80" s="388"/>
      <c r="H80" s="257">
        <f>D80+E80+F80+G80</f>
        <v>0</v>
      </c>
      <c r="I80" s="388"/>
      <c r="J80" s="243">
        <f>(D80*3+E80*3+F80*2+G80)/3</f>
        <v>0</v>
      </c>
      <c r="K80" s="388"/>
      <c r="M80" s="388"/>
      <c r="N80" s="388"/>
      <c r="O80" s="388"/>
      <c r="P80" s="469">
        <f>H80+M80+N80+O80</f>
        <v>0</v>
      </c>
      <c r="Q80" s="388"/>
      <c r="R80" s="469">
        <f>(D80*6+E80*6+F80*5+G80*4+M80*3+N80*2+O80)/6</f>
        <v>0</v>
      </c>
      <c r="S80" s="388"/>
      <c r="T80" s="380"/>
      <c r="U80" s="388"/>
      <c r="V80" s="388"/>
      <c r="W80" s="388"/>
      <c r="X80" s="469">
        <f>P80+U80+V80+W80</f>
        <v>0</v>
      </c>
      <c r="Y80" s="388"/>
      <c r="Z80" s="470">
        <f>(D80*9+E80*9+F80*8+G80*7+M80*6+N80*5+O80*4+U80*3+V80*2+W80)/9</f>
        <v>0</v>
      </c>
      <c r="AA80" s="388"/>
      <c r="AB80" s="388"/>
      <c r="AC80" s="388"/>
      <c r="AD80" s="388"/>
      <c r="AE80" s="257">
        <f>X80+AB80+AC80+AD80</f>
        <v>0</v>
      </c>
      <c r="AF80" s="388"/>
      <c r="AG80" s="243">
        <f>(D80*12+E80*12+F80*11+G80*10+M80*9+N80*8+O80*7+U80*6+V80*5+W80*4+AB80*3+AC80*2+AD80)/12</f>
        <v>0</v>
      </c>
      <c r="AH80" s="388"/>
      <c r="AI80" s="262"/>
      <c r="AJ80" s="471">
        <f t="shared" si="4"/>
        <v>0</v>
      </c>
      <c r="AK80" s="388"/>
      <c r="AL80" s="585"/>
      <c r="AM80" s="586"/>
    </row>
    <row r="81" spans="1:39" s="479" customFormat="1" ht="13.5" hidden="1" customHeight="1" thickBot="1">
      <c r="A81" s="587"/>
      <c r="B81" s="588"/>
      <c r="C81" s="589" t="s">
        <v>58</v>
      </c>
      <c r="D81" s="478">
        <v>0</v>
      </c>
      <c r="E81" s="275"/>
      <c r="F81" s="275"/>
      <c r="G81" s="275"/>
      <c r="H81" s="162">
        <f>D81+E81+F81+G81</f>
        <v>0</v>
      </c>
      <c r="I81" s="275"/>
      <c r="J81" s="162">
        <f>(D81*3+E81*3+F81*2+G81)/3</f>
        <v>0</v>
      </c>
      <c r="K81" s="275"/>
      <c r="M81" s="275"/>
      <c r="N81" s="275"/>
      <c r="O81" s="275"/>
      <c r="P81" s="431">
        <f>H81+M81+N81+O81</f>
        <v>0</v>
      </c>
      <c r="Q81" s="275"/>
      <c r="R81" s="431">
        <f>(D81*6+E81*6+F81*5+G81*4+M81*3+N81*2+O81)/6</f>
        <v>0</v>
      </c>
      <c r="S81" s="275"/>
      <c r="T81" s="480"/>
      <c r="U81" s="275"/>
      <c r="V81" s="275"/>
      <c r="W81" s="275"/>
      <c r="X81" s="431">
        <f>P81+U81+V81+W81</f>
        <v>0</v>
      </c>
      <c r="Y81" s="275"/>
      <c r="Z81" s="444">
        <f>(D81*9+E81*9+F81*8+G81*7+M81*6+N81*5+O81*4+U81*3+V81*2+W81)/9</f>
        <v>0</v>
      </c>
      <c r="AA81" s="275"/>
      <c r="AB81" s="275"/>
      <c r="AC81" s="275"/>
      <c r="AD81" s="275"/>
      <c r="AE81" s="162">
        <f>X81+AB81+AC81+AD81</f>
        <v>0</v>
      </c>
      <c r="AF81" s="275"/>
      <c r="AG81" s="243">
        <f>(D81*12+E81*12+F81*11+G81*10+M81*9+N81*8+O81*7+U81*6+V81*5+W81*4+AB81*3+AC81*2+AD81)/12</f>
        <v>0</v>
      </c>
      <c r="AH81" s="275"/>
      <c r="AI81" s="166"/>
      <c r="AJ81" s="481">
        <f t="shared" si="4"/>
        <v>0</v>
      </c>
      <c r="AK81" s="275"/>
      <c r="AL81" s="590"/>
      <c r="AM81" s="591"/>
    </row>
    <row r="82" spans="1:39" s="325" customFormat="1" ht="14.25">
      <c r="A82" s="100" t="s">
        <v>91</v>
      </c>
      <c r="B82" s="101" t="s">
        <v>55</v>
      </c>
      <c r="C82" s="102" t="s">
        <v>92</v>
      </c>
      <c r="D82" s="592"/>
      <c r="E82" s="593"/>
      <c r="F82" s="593"/>
      <c r="G82" s="593"/>
      <c r="H82" s="592"/>
      <c r="I82" s="593"/>
      <c r="J82" s="594"/>
      <c r="K82" s="593"/>
      <c r="M82" s="593"/>
      <c r="N82" s="593"/>
      <c r="O82" s="593"/>
      <c r="P82" s="592"/>
      <c r="Q82" s="593"/>
      <c r="R82" s="592"/>
      <c r="S82" s="593"/>
      <c r="T82" s="328"/>
      <c r="U82" s="593"/>
      <c r="V82" s="593"/>
      <c r="W82" s="593"/>
      <c r="X82" s="592"/>
      <c r="Y82" s="593"/>
      <c r="Z82" s="592"/>
      <c r="AA82" s="593"/>
      <c r="AB82" s="593"/>
      <c r="AC82" s="593"/>
      <c r="AD82" s="593"/>
      <c r="AE82" s="592"/>
      <c r="AF82" s="593"/>
      <c r="AG82" s="594"/>
      <c r="AH82" s="593"/>
      <c r="AI82" s="595"/>
      <c r="AJ82" s="596">
        <f t="shared" si="4"/>
        <v>0</v>
      </c>
      <c r="AK82" s="593"/>
      <c r="AL82" s="597"/>
      <c r="AM82" s="597"/>
    </row>
    <row r="83" spans="1:39" s="325" customFormat="1" ht="14.25">
      <c r="A83" s="334"/>
      <c r="B83" s="335"/>
      <c r="C83" s="118" t="s">
        <v>57</v>
      </c>
      <c r="D83" s="598">
        <f t="shared" ref="D83:AK84" si="10">D87+D99+D111+D103+D107</f>
        <v>5</v>
      </c>
      <c r="E83" s="339">
        <f t="shared" si="10"/>
        <v>0</v>
      </c>
      <c r="F83" s="339">
        <f t="shared" si="10"/>
        <v>0</v>
      </c>
      <c r="G83" s="339">
        <f t="shared" si="10"/>
        <v>0</v>
      </c>
      <c r="H83" s="598">
        <f t="shared" si="10"/>
        <v>5</v>
      </c>
      <c r="I83" s="339">
        <f t="shared" si="10"/>
        <v>5</v>
      </c>
      <c r="J83" s="598">
        <f t="shared" si="10"/>
        <v>5</v>
      </c>
      <c r="K83" s="339">
        <f t="shared" si="10"/>
        <v>5</v>
      </c>
      <c r="L83" s="598">
        <f t="shared" si="10"/>
        <v>0</v>
      </c>
      <c r="M83" s="339">
        <f t="shared" si="10"/>
        <v>0</v>
      </c>
      <c r="N83" s="339">
        <f t="shared" si="10"/>
        <v>0</v>
      </c>
      <c r="O83" s="339">
        <f t="shared" si="10"/>
        <v>0</v>
      </c>
      <c r="P83" s="598">
        <f t="shared" si="10"/>
        <v>5</v>
      </c>
      <c r="Q83" s="339">
        <f t="shared" si="10"/>
        <v>5</v>
      </c>
      <c r="R83" s="598">
        <f t="shared" si="10"/>
        <v>5</v>
      </c>
      <c r="S83" s="339">
        <f t="shared" si="10"/>
        <v>5</v>
      </c>
      <c r="T83" s="598">
        <f t="shared" si="10"/>
        <v>0</v>
      </c>
      <c r="U83" s="339">
        <f t="shared" si="10"/>
        <v>0</v>
      </c>
      <c r="V83" s="339">
        <f t="shared" si="10"/>
        <v>0</v>
      </c>
      <c r="W83" s="339">
        <f t="shared" si="10"/>
        <v>0</v>
      </c>
      <c r="X83" s="340">
        <f t="shared" si="10"/>
        <v>5</v>
      </c>
      <c r="Y83" s="339">
        <f t="shared" si="10"/>
        <v>5</v>
      </c>
      <c r="Z83" s="337">
        <f t="shared" si="10"/>
        <v>5</v>
      </c>
      <c r="AA83" s="339">
        <f t="shared" si="10"/>
        <v>5</v>
      </c>
      <c r="AB83" s="339">
        <f t="shared" si="10"/>
        <v>0</v>
      </c>
      <c r="AC83" s="339">
        <f t="shared" si="10"/>
        <v>0</v>
      </c>
      <c r="AD83" s="339">
        <f t="shared" si="10"/>
        <v>0</v>
      </c>
      <c r="AE83" s="337">
        <f t="shared" si="10"/>
        <v>5</v>
      </c>
      <c r="AF83" s="339">
        <f t="shared" si="10"/>
        <v>5</v>
      </c>
      <c r="AG83" s="598">
        <f t="shared" si="10"/>
        <v>5</v>
      </c>
      <c r="AH83" s="339">
        <f t="shared" si="10"/>
        <v>5</v>
      </c>
      <c r="AI83" s="598">
        <f t="shared" si="10"/>
        <v>0</v>
      </c>
      <c r="AJ83" s="598">
        <f t="shared" si="10"/>
        <v>5</v>
      </c>
      <c r="AK83" s="339">
        <f t="shared" si="10"/>
        <v>5</v>
      </c>
      <c r="AL83" s="599"/>
      <c r="AM83" s="597"/>
    </row>
    <row r="84" spans="1:39" s="325" customFormat="1" ht="15" thickBot="1">
      <c r="A84" s="342"/>
      <c r="B84" s="343"/>
      <c r="C84" s="136" t="s">
        <v>58</v>
      </c>
      <c r="D84" s="600">
        <f t="shared" si="10"/>
        <v>29</v>
      </c>
      <c r="E84" s="601">
        <f t="shared" si="10"/>
        <v>0</v>
      </c>
      <c r="F84" s="601">
        <f t="shared" si="10"/>
        <v>0</v>
      </c>
      <c r="G84" s="601">
        <f t="shared" si="10"/>
        <v>0</v>
      </c>
      <c r="H84" s="600">
        <f t="shared" si="10"/>
        <v>29</v>
      </c>
      <c r="I84" s="601">
        <f t="shared" si="10"/>
        <v>28</v>
      </c>
      <c r="J84" s="600">
        <f t="shared" si="10"/>
        <v>29</v>
      </c>
      <c r="K84" s="601">
        <f t="shared" si="10"/>
        <v>28</v>
      </c>
      <c r="L84" s="600">
        <f t="shared" si="10"/>
        <v>0</v>
      </c>
      <c r="M84" s="601">
        <f t="shared" si="10"/>
        <v>0</v>
      </c>
      <c r="N84" s="601">
        <f t="shared" si="10"/>
        <v>0</v>
      </c>
      <c r="O84" s="601">
        <f t="shared" si="10"/>
        <v>0</v>
      </c>
      <c r="P84" s="600">
        <f t="shared" si="10"/>
        <v>29</v>
      </c>
      <c r="Q84" s="601">
        <f t="shared" si="10"/>
        <v>28</v>
      </c>
      <c r="R84" s="600">
        <f t="shared" si="10"/>
        <v>29</v>
      </c>
      <c r="S84" s="601">
        <f t="shared" si="10"/>
        <v>28</v>
      </c>
      <c r="T84" s="600">
        <f t="shared" si="10"/>
        <v>0</v>
      </c>
      <c r="U84" s="601">
        <f t="shared" si="10"/>
        <v>0</v>
      </c>
      <c r="V84" s="601">
        <f t="shared" si="10"/>
        <v>0</v>
      </c>
      <c r="W84" s="601">
        <f t="shared" si="10"/>
        <v>0</v>
      </c>
      <c r="X84" s="602">
        <f t="shared" si="10"/>
        <v>29</v>
      </c>
      <c r="Y84" s="601">
        <f t="shared" si="10"/>
        <v>29</v>
      </c>
      <c r="Z84" s="603">
        <f t="shared" si="10"/>
        <v>29</v>
      </c>
      <c r="AA84" s="601">
        <f t="shared" si="10"/>
        <v>29</v>
      </c>
      <c r="AB84" s="601">
        <f t="shared" si="10"/>
        <v>0</v>
      </c>
      <c r="AC84" s="601">
        <f t="shared" si="10"/>
        <v>0</v>
      </c>
      <c r="AD84" s="601">
        <f t="shared" si="10"/>
        <v>0</v>
      </c>
      <c r="AE84" s="603">
        <f t="shared" si="10"/>
        <v>29</v>
      </c>
      <c r="AF84" s="601">
        <f t="shared" si="10"/>
        <v>29</v>
      </c>
      <c r="AG84" s="600">
        <f t="shared" si="10"/>
        <v>29</v>
      </c>
      <c r="AH84" s="601">
        <f t="shared" si="10"/>
        <v>29</v>
      </c>
      <c r="AI84" s="600">
        <f t="shared" si="10"/>
        <v>0</v>
      </c>
      <c r="AJ84" s="600">
        <f t="shared" si="10"/>
        <v>29</v>
      </c>
      <c r="AK84" s="601">
        <f t="shared" si="10"/>
        <v>28</v>
      </c>
      <c r="AL84" s="599"/>
      <c r="AM84" s="597"/>
    </row>
    <row r="85" spans="1:39" s="356" customFormat="1" ht="13.5" thickBot="1">
      <c r="A85" s="154"/>
      <c r="B85" s="155"/>
      <c r="C85" s="156" t="s">
        <v>62</v>
      </c>
      <c r="D85" s="352"/>
      <c r="E85" s="355"/>
      <c r="F85" s="355"/>
      <c r="G85" s="355"/>
      <c r="H85" s="354"/>
      <c r="I85" s="355"/>
      <c r="J85" s="604">
        <f>((D85+E85)+(D85+E85+F85)+(D85+E85+F85+G85))/3</f>
        <v>0</v>
      </c>
      <c r="K85" s="355"/>
      <c r="M85" s="355"/>
      <c r="N85" s="355"/>
      <c r="O85" s="355"/>
      <c r="P85" s="354"/>
      <c r="Q85" s="355"/>
      <c r="R85" s="354"/>
      <c r="S85" s="355"/>
      <c r="T85" s="358"/>
      <c r="U85" s="355"/>
      <c r="V85" s="355"/>
      <c r="W85" s="355"/>
      <c r="X85" s="354"/>
      <c r="Y85" s="355"/>
      <c r="Z85" s="354"/>
      <c r="AA85" s="355"/>
      <c r="AB85" s="355"/>
      <c r="AC85" s="355"/>
      <c r="AD85" s="355"/>
      <c r="AE85" s="354"/>
      <c r="AF85" s="355"/>
      <c r="AG85" s="223"/>
      <c r="AH85" s="355"/>
      <c r="AI85" s="229"/>
      <c r="AJ85" s="230">
        <f t="shared" ref="AJ85:AJ151" si="11">D85+E85</f>
        <v>0</v>
      </c>
      <c r="AK85" s="355"/>
      <c r="AL85" s="570"/>
      <c r="AM85" s="359"/>
    </row>
    <row r="86" spans="1:39" s="404" customFormat="1" ht="14.25">
      <c r="A86" s="100"/>
      <c r="B86" s="101" t="s">
        <v>60</v>
      </c>
      <c r="C86" s="102" t="s">
        <v>78</v>
      </c>
      <c r="D86" s="406"/>
      <c r="E86" s="168"/>
      <c r="F86" s="168"/>
      <c r="G86" s="168"/>
      <c r="H86" s="113"/>
      <c r="I86" s="168"/>
      <c r="J86" s="113"/>
      <c r="K86" s="168"/>
      <c r="L86" s="113"/>
      <c r="M86" s="168"/>
      <c r="N86" s="168"/>
      <c r="O86" s="168"/>
      <c r="P86" s="406"/>
      <c r="Q86" s="168"/>
      <c r="R86" s="406"/>
      <c r="S86" s="168"/>
      <c r="T86" s="113"/>
      <c r="U86" s="168"/>
      <c r="V86" s="168"/>
      <c r="W86" s="168"/>
      <c r="X86" s="406"/>
      <c r="Y86" s="168"/>
      <c r="Z86" s="406"/>
      <c r="AA86" s="168"/>
      <c r="AB86" s="168"/>
      <c r="AC86" s="168"/>
      <c r="AD86" s="168"/>
      <c r="AE86" s="113"/>
      <c r="AF86" s="168"/>
      <c r="AG86" s="113"/>
      <c r="AH86" s="168"/>
      <c r="AI86" s="113"/>
      <c r="AJ86" s="113"/>
      <c r="AK86" s="168"/>
      <c r="AL86" s="407"/>
      <c r="AM86" s="407"/>
    </row>
    <row r="87" spans="1:39" s="411" customFormat="1" ht="14.25">
      <c r="A87" s="334"/>
      <c r="B87" s="335"/>
      <c r="C87" s="448" t="s">
        <v>57</v>
      </c>
      <c r="D87" s="449">
        <f t="shared" ref="D87:AK88" si="12">D91+D95</f>
        <v>2</v>
      </c>
      <c r="E87" s="347">
        <f t="shared" si="12"/>
        <v>0</v>
      </c>
      <c r="F87" s="347">
        <f t="shared" si="12"/>
        <v>0</v>
      </c>
      <c r="G87" s="347">
        <f t="shared" si="12"/>
        <v>0</v>
      </c>
      <c r="H87" s="347">
        <f t="shared" si="12"/>
        <v>2</v>
      </c>
      <c r="I87" s="347">
        <f t="shared" si="12"/>
        <v>2</v>
      </c>
      <c r="J87" s="347">
        <f t="shared" si="12"/>
        <v>2</v>
      </c>
      <c r="K87" s="347">
        <f t="shared" si="12"/>
        <v>2</v>
      </c>
      <c r="L87" s="347">
        <f t="shared" si="12"/>
        <v>0</v>
      </c>
      <c r="M87" s="347">
        <f t="shared" si="12"/>
        <v>0</v>
      </c>
      <c r="N87" s="347">
        <f t="shared" si="12"/>
        <v>0</v>
      </c>
      <c r="O87" s="347">
        <f t="shared" si="12"/>
        <v>0</v>
      </c>
      <c r="P87" s="436">
        <f t="shared" si="12"/>
        <v>2</v>
      </c>
      <c r="Q87" s="347">
        <f t="shared" si="12"/>
        <v>2</v>
      </c>
      <c r="R87" s="436">
        <f t="shared" si="12"/>
        <v>2</v>
      </c>
      <c r="S87" s="347">
        <f t="shared" si="12"/>
        <v>2</v>
      </c>
      <c r="T87" s="347">
        <f t="shared" si="12"/>
        <v>0</v>
      </c>
      <c r="U87" s="347">
        <f t="shared" si="12"/>
        <v>0</v>
      </c>
      <c r="V87" s="347">
        <f t="shared" si="12"/>
        <v>0</v>
      </c>
      <c r="W87" s="347">
        <f t="shared" si="12"/>
        <v>0</v>
      </c>
      <c r="X87" s="449">
        <f t="shared" si="12"/>
        <v>2</v>
      </c>
      <c r="Y87" s="347">
        <f t="shared" si="12"/>
        <v>2</v>
      </c>
      <c r="Z87" s="336">
        <f t="shared" si="12"/>
        <v>2</v>
      </c>
      <c r="AA87" s="347">
        <f t="shared" si="12"/>
        <v>2</v>
      </c>
      <c r="AB87" s="347">
        <f t="shared" si="12"/>
        <v>0</v>
      </c>
      <c r="AC87" s="347">
        <f t="shared" si="12"/>
        <v>0</v>
      </c>
      <c r="AD87" s="347">
        <f t="shared" si="12"/>
        <v>0</v>
      </c>
      <c r="AE87" s="345">
        <f t="shared" si="12"/>
        <v>2</v>
      </c>
      <c r="AF87" s="347">
        <f t="shared" si="12"/>
        <v>2</v>
      </c>
      <c r="AG87" s="347">
        <f t="shared" si="12"/>
        <v>2</v>
      </c>
      <c r="AH87" s="347">
        <f t="shared" si="12"/>
        <v>2</v>
      </c>
      <c r="AI87" s="347">
        <f t="shared" si="12"/>
        <v>0</v>
      </c>
      <c r="AJ87" s="347">
        <f t="shared" si="12"/>
        <v>2</v>
      </c>
      <c r="AK87" s="347">
        <f t="shared" si="12"/>
        <v>2</v>
      </c>
      <c r="AL87" s="341"/>
      <c r="AM87" s="341"/>
    </row>
    <row r="88" spans="1:39" s="440" customFormat="1" ht="15" thickBot="1">
      <c r="A88" s="342"/>
      <c r="B88" s="343"/>
      <c r="C88" s="450" t="s">
        <v>58</v>
      </c>
      <c r="D88" s="451">
        <f t="shared" si="12"/>
        <v>6</v>
      </c>
      <c r="E88" s="347">
        <f t="shared" si="12"/>
        <v>0</v>
      </c>
      <c r="F88" s="347">
        <f t="shared" si="12"/>
        <v>0</v>
      </c>
      <c r="G88" s="347">
        <f t="shared" si="12"/>
        <v>0</v>
      </c>
      <c r="H88" s="347">
        <f t="shared" si="12"/>
        <v>6</v>
      </c>
      <c r="I88" s="347">
        <f t="shared" si="12"/>
        <v>6</v>
      </c>
      <c r="J88" s="347">
        <f t="shared" si="12"/>
        <v>6</v>
      </c>
      <c r="K88" s="347">
        <f t="shared" si="12"/>
        <v>6</v>
      </c>
      <c r="L88" s="347">
        <f t="shared" si="12"/>
        <v>0</v>
      </c>
      <c r="M88" s="347">
        <f t="shared" si="12"/>
        <v>0</v>
      </c>
      <c r="N88" s="347">
        <f t="shared" si="12"/>
        <v>0</v>
      </c>
      <c r="O88" s="347">
        <f t="shared" si="12"/>
        <v>0</v>
      </c>
      <c r="P88" s="452">
        <f t="shared" si="12"/>
        <v>6</v>
      </c>
      <c r="Q88" s="347">
        <f t="shared" si="12"/>
        <v>6</v>
      </c>
      <c r="R88" s="452">
        <f t="shared" si="12"/>
        <v>6</v>
      </c>
      <c r="S88" s="347">
        <f t="shared" si="12"/>
        <v>6</v>
      </c>
      <c r="T88" s="347">
        <f t="shared" si="12"/>
        <v>0</v>
      </c>
      <c r="U88" s="347">
        <f t="shared" si="12"/>
        <v>0</v>
      </c>
      <c r="V88" s="347">
        <f t="shared" si="12"/>
        <v>0</v>
      </c>
      <c r="W88" s="347">
        <f t="shared" si="12"/>
        <v>0</v>
      </c>
      <c r="X88" s="344">
        <f t="shared" si="12"/>
        <v>6</v>
      </c>
      <c r="Y88" s="347">
        <f t="shared" si="12"/>
        <v>6</v>
      </c>
      <c r="Z88" s="344">
        <f t="shared" si="12"/>
        <v>6</v>
      </c>
      <c r="AA88" s="347">
        <f t="shared" si="12"/>
        <v>6</v>
      </c>
      <c r="AB88" s="347">
        <f t="shared" si="12"/>
        <v>0</v>
      </c>
      <c r="AC88" s="347">
        <f t="shared" si="12"/>
        <v>0</v>
      </c>
      <c r="AD88" s="347">
        <f t="shared" si="12"/>
        <v>0</v>
      </c>
      <c r="AE88" s="345">
        <f t="shared" si="12"/>
        <v>6</v>
      </c>
      <c r="AF88" s="347">
        <f t="shared" si="12"/>
        <v>6</v>
      </c>
      <c r="AG88" s="347">
        <f t="shared" si="12"/>
        <v>6</v>
      </c>
      <c r="AH88" s="347">
        <f t="shared" si="12"/>
        <v>6</v>
      </c>
      <c r="AI88" s="347">
        <f t="shared" si="12"/>
        <v>0</v>
      </c>
      <c r="AJ88" s="347">
        <f t="shared" si="12"/>
        <v>6</v>
      </c>
      <c r="AK88" s="347">
        <f t="shared" si="12"/>
        <v>6</v>
      </c>
      <c r="AL88" s="439"/>
      <c r="AM88" s="439"/>
    </row>
    <row r="89" spans="1:39" s="356" customFormat="1" ht="14.25" customHeight="1" thickBot="1">
      <c r="A89" s="349"/>
      <c r="B89" s="350"/>
      <c r="C89" s="453" t="s">
        <v>62</v>
      </c>
      <c r="D89" s="454"/>
      <c r="E89" s="355"/>
      <c r="F89" s="355"/>
      <c r="G89" s="355"/>
      <c r="H89" s="354"/>
      <c r="I89" s="355"/>
      <c r="J89" s="223">
        <f>((D89+E89)+(D89+E89+F89)+(D89+E89+F89+G89))/3</f>
        <v>0</v>
      </c>
      <c r="K89" s="355"/>
      <c r="M89" s="355"/>
      <c r="N89" s="355"/>
      <c r="O89" s="355"/>
      <c r="P89" s="354"/>
      <c r="Q89" s="355"/>
      <c r="R89" s="354"/>
      <c r="S89" s="355"/>
      <c r="T89" s="358"/>
      <c r="U89" s="355"/>
      <c r="V89" s="355"/>
      <c r="W89" s="355"/>
      <c r="X89" s="455"/>
      <c r="Y89" s="355"/>
      <c r="Z89" s="432"/>
      <c r="AA89" s="355"/>
      <c r="AB89" s="355"/>
      <c r="AC89" s="355"/>
      <c r="AD89" s="355"/>
      <c r="AE89" s="354"/>
      <c r="AF89" s="355"/>
      <c r="AG89" s="223"/>
      <c r="AH89" s="355"/>
      <c r="AI89" s="229"/>
      <c r="AJ89" s="230">
        <f t="shared" ref="AJ89:AJ96" si="13">D89+E89</f>
        <v>0</v>
      </c>
      <c r="AK89" s="355"/>
      <c r="AL89" s="359"/>
      <c r="AM89" s="359"/>
    </row>
    <row r="90" spans="1:39" s="466" customFormat="1" ht="13.5">
      <c r="A90" s="456"/>
      <c r="B90" s="457"/>
      <c r="C90" s="458" t="s">
        <v>79</v>
      </c>
      <c r="D90" s="496"/>
      <c r="E90" s="497"/>
      <c r="F90" s="497"/>
      <c r="G90" s="497"/>
      <c r="H90" s="605"/>
      <c r="I90" s="497"/>
      <c r="J90" s="499">
        <f>((D90+E90)+(D90+E90+F90)+(D90+E90+F90+G90))/3</f>
        <v>0</v>
      </c>
      <c r="K90" s="497"/>
      <c r="M90" s="497"/>
      <c r="N90" s="497"/>
      <c r="O90" s="497"/>
      <c r="P90" s="605"/>
      <c r="Q90" s="497"/>
      <c r="R90" s="605"/>
      <c r="S90" s="497"/>
      <c r="T90" s="606"/>
      <c r="U90" s="497"/>
      <c r="V90" s="497"/>
      <c r="W90" s="497"/>
      <c r="X90" s="607"/>
      <c r="Y90" s="497"/>
      <c r="Z90" s="608"/>
      <c r="AA90" s="497"/>
      <c r="AB90" s="497"/>
      <c r="AC90" s="497"/>
      <c r="AD90" s="497"/>
      <c r="AE90" s="605"/>
      <c r="AF90" s="497"/>
      <c r="AG90" s="501"/>
      <c r="AH90" s="497"/>
      <c r="AI90" s="502"/>
      <c r="AJ90" s="249">
        <f t="shared" si="13"/>
        <v>0</v>
      </c>
      <c r="AK90" s="497"/>
      <c r="AL90" s="465"/>
      <c r="AM90" s="465"/>
    </row>
    <row r="91" spans="1:39" s="474" customFormat="1">
      <c r="A91" s="383"/>
      <c r="B91" s="384"/>
      <c r="C91" s="467" t="s">
        <v>57</v>
      </c>
      <c r="D91" s="609">
        <v>1</v>
      </c>
      <c r="E91" s="388"/>
      <c r="F91" s="388"/>
      <c r="G91" s="388"/>
      <c r="H91" s="257">
        <f>D91+E91+F91+G91</f>
        <v>1</v>
      </c>
      <c r="I91" s="388">
        <v>1</v>
      </c>
      <c r="J91" s="243">
        <f>(D91*3+E91*3+F91*2+G91)/3</f>
        <v>1</v>
      </c>
      <c r="K91" s="388">
        <v>1</v>
      </c>
      <c r="M91" s="388"/>
      <c r="N91" s="388"/>
      <c r="O91" s="388"/>
      <c r="P91" s="257">
        <f>H91+M91+N91+O91</f>
        <v>1</v>
      </c>
      <c r="Q91" s="388">
        <v>1</v>
      </c>
      <c r="R91" s="469">
        <f>(D91*6+E91*6+F91*5+G91*4+M91*3+N91*2+O91)/6</f>
        <v>1</v>
      </c>
      <c r="S91" s="388">
        <v>1</v>
      </c>
      <c r="T91" s="610"/>
      <c r="U91" s="388"/>
      <c r="V91" s="388"/>
      <c r="W91" s="388"/>
      <c r="X91" s="469">
        <f>P91+U91+V91+W91</f>
        <v>1</v>
      </c>
      <c r="Y91" s="388">
        <v>1</v>
      </c>
      <c r="Z91" s="470">
        <f>(D91*9+E91*9+F91*8+G91*7+M91*6+N91*5+O91*4+U91*3+V91*2+W91)/9</f>
        <v>1</v>
      </c>
      <c r="AA91" s="388">
        <v>1</v>
      </c>
      <c r="AB91" s="388"/>
      <c r="AC91" s="388"/>
      <c r="AD91" s="388"/>
      <c r="AE91" s="257">
        <f>X91+AB91+AC91+AD91</f>
        <v>1</v>
      </c>
      <c r="AF91" s="388">
        <v>1</v>
      </c>
      <c r="AG91" s="243">
        <f>(D91*12+E91*12+F91*11+G91*10+M91*9+N91*8+O91*7+U91*6+V91*5+W91*4+AB91*3+AC91*2+AD91)/12</f>
        <v>1</v>
      </c>
      <c r="AH91" s="388">
        <v>1</v>
      </c>
      <c r="AI91" s="262"/>
      <c r="AJ91" s="471">
        <f t="shared" si="13"/>
        <v>1</v>
      </c>
      <c r="AK91" s="388">
        <v>1</v>
      </c>
      <c r="AL91" s="472"/>
      <c r="AM91" s="473"/>
    </row>
    <row r="92" spans="1:39" s="483" customFormat="1" ht="13.5" thickBot="1">
      <c r="A92" s="475"/>
      <c r="B92" s="476"/>
      <c r="C92" s="477" t="s">
        <v>58</v>
      </c>
      <c r="D92" s="510">
        <v>2.5</v>
      </c>
      <c r="E92" s="511"/>
      <c r="F92" s="511"/>
      <c r="G92" s="511"/>
      <c r="H92" s="309">
        <f>D92+E92+F92+G92</f>
        <v>2.5</v>
      </c>
      <c r="I92" s="511">
        <v>2.5</v>
      </c>
      <c r="J92" s="309">
        <f>(D92*3+E92*3+F92*2+G92)/3</f>
        <v>2.5</v>
      </c>
      <c r="K92" s="511">
        <v>2.5</v>
      </c>
      <c r="M92" s="511"/>
      <c r="N92" s="511"/>
      <c r="O92" s="511"/>
      <c r="P92" s="514">
        <f>H92+M92+N92+O92</f>
        <v>2.5</v>
      </c>
      <c r="Q92" s="511">
        <v>2.5</v>
      </c>
      <c r="R92" s="514">
        <f>(D92*6+E92*6+F92*5+G92*4+M92*3+N92*2+O92)/6</f>
        <v>2.5</v>
      </c>
      <c r="S92" s="511">
        <v>2.5</v>
      </c>
      <c r="T92" s="611"/>
      <c r="U92" s="511"/>
      <c r="V92" s="511"/>
      <c r="W92" s="511"/>
      <c r="X92" s="514">
        <f>P92+U92+V92+W92</f>
        <v>2.5</v>
      </c>
      <c r="Y92" s="511">
        <v>2.5</v>
      </c>
      <c r="Z92" s="514">
        <f>(D92*9+E92*9+F92*8+G92*7+M92*6+N92*5+O92*4+U92*3+V92*2+W92)/9</f>
        <v>2.5</v>
      </c>
      <c r="AA92" s="511">
        <v>2.5</v>
      </c>
      <c r="AB92" s="511"/>
      <c r="AC92" s="511"/>
      <c r="AD92" s="511"/>
      <c r="AE92" s="309">
        <f>X92+AB92+AC92+AD92</f>
        <v>2.5</v>
      </c>
      <c r="AF92" s="511">
        <v>2.5</v>
      </c>
      <c r="AG92" s="309">
        <f>(D92*12+E92*12+F92*11+G92*10+M92*9+N92*8+O92*7+U92*6+V92*5+W92*4+AB92*3+AC92*2+AD92)/12</f>
        <v>2.5</v>
      </c>
      <c r="AH92" s="511">
        <v>2.5</v>
      </c>
      <c r="AI92" s="315"/>
      <c r="AJ92" s="517">
        <f t="shared" si="13"/>
        <v>2.5</v>
      </c>
      <c r="AK92" s="511">
        <v>2.5</v>
      </c>
      <c r="AL92" s="482"/>
      <c r="AM92" s="482"/>
    </row>
    <row r="93" spans="1:39" s="356" customFormat="1" ht="10.5" customHeight="1" thickBot="1">
      <c r="A93" s="484"/>
      <c r="B93" s="485"/>
      <c r="C93" s="486"/>
      <c r="D93" s="487"/>
      <c r="E93" s="488"/>
      <c r="F93" s="488"/>
      <c r="G93" s="488"/>
      <c r="H93" s="489"/>
      <c r="I93" s="488"/>
      <c r="J93" s="490">
        <f>((D93+E93)+(D93+E93+F93)+(D93+E93+F93+G93))/3</f>
        <v>0</v>
      </c>
      <c r="K93" s="488"/>
      <c r="M93" s="488"/>
      <c r="N93" s="488"/>
      <c r="O93" s="488"/>
      <c r="P93" s="489"/>
      <c r="Q93" s="488"/>
      <c r="R93" s="491"/>
      <c r="S93" s="488"/>
      <c r="T93" s="358"/>
      <c r="U93" s="488"/>
      <c r="V93" s="488"/>
      <c r="W93" s="488"/>
      <c r="X93" s="491"/>
      <c r="Y93" s="488"/>
      <c r="Z93" s="491"/>
      <c r="AA93" s="488"/>
      <c r="AB93" s="488"/>
      <c r="AC93" s="488"/>
      <c r="AD93" s="488"/>
      <c r="AE93" s="489"/>
      <c r="AF93" s="488"/>
      <c r="AG93" s="490"/>
      <c r="AH93" s="488"/>
      <c r="AI93" s="492"/>
      <c r="AJ93" s="493">
        <f t="shared" si="13"/>
        <v>0</v>
      </c>
      <c r="AK93" s="488"/>
      <c r="AL93" s="359"/>
      <c r="AM93" s="359"/>
    </row>
    <row r="94" spans="1:39" s="466" customFormat="1" ht="13.5">
      <c r="A94" s="494"/>
      <c r="B94" s="495"/>
      <c r="C94" s="458" t="s">
        <v>80</v>
      </c>
      <c r="D94" s="612"/>
      <c r="E94" s="497"/>
      <c r="F94" s="497"/>
      <c r="G94" s="497"/>
      <c r="H94" s="605"/>
      <c r="I94" s="497"/>
      <c r="J94" s="499">
        <f>((D94+E94)+(D94+E94+F94)+(D94+E94+F94+G94))/3</f>
        <v>0</v>
      </c>
      <c r="K94" s="497"/>
      <c r="M94" s="497"/>
      <c r="N94" s="497"/>
      <c r="O94" s="497"/>
      <c r="P94" s="605"/>
      <c r="Q94" s="497"/>
      <c r="R94" s="608"/>
      <c r="S94" s="497"/>
      <c r="T94" s="606"/>
      <c r="U94" s="497"/>
      <c r="V94" s="497"/>
      <c r="W94" s="497"/>
      <c r="X94" s="608"/>
      <c r="Y94" s="497"/>
      <c r="Z94" s="608"/>
      <c r="AA94" s="497"/>
      <c r="AB94" s="497"/>
      <c r="AC94" s="497"/>
      <c r="AD94" s="497"/>
      <c r="AE94" s="605"/>
      <c r="AF94" s="497"/>
      <c r="AG94" s="501"/>
      <c r="AH94" s="497"/>
      <c r="AI94" s="502"/>
      <c r="AJ94" s="249">
        <f t="shared" si="13"/>
        <v>0</v>
      </c>
      <c r="AK94" s="497"/>
      <c r="AL94" s="465"/>
      <c r="AM94" s="465"/>
    </row>
    <row r="95" spans="1:39" s="474" customFormat="1" ht="14.25">
      <c r="A95" s="383"/>
      <c r="B95" s="384"/>
      <c r="C95" s="467" t="s">
        <v>57</v>
      </c>
      <c r="D95" s="609">
        <v>1</v>
      </c>
      <c r="E95" s="388"/>
      <c r="F95" s="388"/>
      <c r="G95" s="388"/>
      <c r="H95" s="257">
        <f>D95+E95+F95+G95</f>
        <v>1</v>
      </c>
      <c r="I95" s="388">
        <v>1</v>
      </c>
      <c r="J95" s="243">
        <f>(D95*3+E95*3+F95*2+G95)/3</f>
        <v>1</v>
      </c>
      <c r="K95" s="388">
        <v>1</v>
      </c>
      <c r="M95" s="388"/>
      <c r="N95" s="388"/>
      <c r="O95" s="388"/>
      <c r="P95" s="257">
        <f>H95+M95+N95+O95</f>
        <v>1</v>
      </c>
      <c r="Q95" s="388">
        <v>1</v>
      </c>
      <c r="R95" s="469">
        <f>(D95*6+E95*6+F95*5+G95*4+M95*3+N95*2+O95)/6</f>
        <v>1</v>
      </c>
      <c r="S95" s="388">
        <v>1</v>
      </c>
      <c r="T95" s="610"/>
      <c r="U95" s="388"/>
      <c r="V95" s="388"/>
      <c r="W95" s="388"/>
      <c r="X95" s="469">
        <f>P95+U95+V95+W95</f>
        <v>1</v>
      </c>
      <c r="Y95" s="388">
        <v>1</v>
      </c>
      <c r="Z95" s="470">
        <f>(D95*9+E95*9+F95*8+G95*7+M95*6+N95*5+O95*4+U95*3+V95*2+W95)/9</f>
        <v>1</v>
      </c>
      <c r="AA95" s="388">
        <v>1</v>
      </c>
      <c r="AB95" s="388"/>
      <c r="AC95" s="388"/>
      <c r="AD95" s="388"/>
      <c r="AE95" s="257">
        <f>X95+AB95+AC95+AD95</f>
        <v>1</v>
      </c>
      <c r="AF95" s="388">
        <v>1</v>
      </c>
      <c r="AG95" s="243">
        <f>(D95*12+E95*12+F95*11+G95*10+M95*9+N95*8+O95*7+U95*6+V95*5+W95*4+AB95*3+AC95*2+AD95)/12</f>
        <v>1</v>
      </c>
      <c r="AH95" s="388">
        <v>1</v>
      </c>
      <c r="AI95" s="262"/>
      <c r="AJ95" s="471">
        <f t="shared" si="13"/>
        <v>1</v>
      </c>
      <c r="AK95" s="388">
        <v>1</v>
      </c>
      <c r="AL95" s="505"/>
      <c r="AM95" s="506"/>
    </row>
    <row r="96" spans="1:39" s="519" customFormat="1" ht="13.5" thickBot="1">
      <c r="A96" s="507"/>
      <c r="B96" s="508"/>
      <c r="C96" s="509" t="s">
        <v>58</v>
      </c>
      <c r="D96" s="510">
        <v>3.5</v>
      </c>
      <c r="E96" s="613"/>
      <c r="F96" s="613"/>
      <c r="G96" s="613"/>
      <c r="H96" s="614">
        <f>D96+E96+F96+G96</f>
        <v>3.5</v>
      </c>
      <c r="I96" s="613">
        <v>3.5</v>
      </c>
      <c r="J96" s="309">
        <v>3.5</v>
      </c>
      <c r="K96" s="613">
        <v>3.5</v>
      </c>
      <c r="M96" s="613"/>
      <c r="N96" s="613"/>
      <c r="O96" s="613"/>
      <c r="P96" s="513">
        <f>H96+M96+N96+O96</f>
        <v>3.5</v>
      </c>
      <c r="Q96" s="613">
        <v>3.5</v>
      </c>
      <c r="R96" s="309">
        <f>(D96*6+E96*6+F96*5+G96*4+M96*3+N96*2+O96)/6</f>
        <v>3.5</v>
      </c>
      <c r="S96" s="613">
        <v>3.5</v>
      </c>
      <c r="T96" s="615"/>
      <c r="U96" s="613"/>
      <c r="V96" s="613"/>
      <c r="W96" s="613"/>
      <c r="X96" s="513">
        <f>P96+U96+V96+W96</f>
        <v>3.5</v>
      </c>
      <c r="Y96" s="613">
        <v>3.5</v>
      </c>
      <c r="Z96" s="514">
        <f>(D96*9+E96*9+F96*8+G96*7+M96*6+N96*5+O96*4+U96*3+V96*2+W96)/9</f>
        <v>3.5</v>
      </c>
      <c r="AA96" s="613">
        <v>3.5</v>
      </c>
      <c r="AB96" s="613"/>
      <c r="AC96" s="613"/>
      <c r="AD96" s="613"/>
      <c r="AE96" s="307">
        <f>X96+AB96+AC96+AD96</f>
        <v>3.5</v>
      </c>
      <c r="AF96" s="613">
        <v>3.5</v>
      </c>
      <c r="AG96" s="309">
        <f>(D96*12+E96*12+F96*11+G96*10+M96*9+N96*8+O96*7+U96*6+V96*5+W96*4+AB96*3+AC96*2+AD96)/12</f>
        <v>3.5</v>
      </c>
      <c r="AH96" s="613">
        <v>3.5</v>
      </c>
      <c r="AI96" s="315"/>
      <c r="AJ96" s="517">
        <f t="shared" si="13"/>
        <v>3.5</v>
      </c>
      <c r="AK96" s="613">
        <v>3.5</v>
      </c>
      <c r="AL96" s="518"/>
      <c r="AM96" s="518"/>
    </row>
    <row r="97" spans="1:39" s="622" customFormat="1" ht="14.25" thickBot="1">
      <c r="A97" s="616"/>
      <c r="B97" s="617"/>
      <c r="C97" s="618"/>
      <c r="D97" s="619"/>
      <c r="E97" s="620"/>
      <c r="F97" s="620"/>
      <c r="G97" s="620"/>
      <c r="H97" s="619"/>
      <c r="I97" s="620"/>
      <c r="J97" s="621"/>
      <c r="K97" s="620"/>
      <c r="M97" s="620"/>
      <c r="N97" s="620"/>
      <c r="O97" s="620"/>
      <c r="P97" s="619"/>
      <c r="Q97" s="620"/>
      <c r="R97" s="621"/>
      <c r="S97" s="620"/>
      <c r="T97" s="623"/>
      <c r="U97" s="620"/>
      <c r="V97" s="620"/>
      <c r="W97" s="620"/>
      <c r="X97" s="619"/>
      <c r="Y97" s="620"/>
      <c r="Z97" s="621"/>
      <c r="AA97" s="620"/>
      <c r="AB97" s="620"/>
      <c r="AC97" s="620"/>
      <c r="AD97" s="620"/>
      <c r="AE97" s="619"/>
      <c r="AF97" s="620"/>
      <c r="AG97" s="621"/>
      <c r="AH97" s="620"/>
      <c r="AI97" s="624"/>
      <c r="AJ97" s="625"/>
      <c r="AK97" s="620"/>
      <c r="AL97" s="626"/>
      <c r="AM97" s="627"/>
    </row>
    <row r="98" spans="1:39" s="404" customFormat="1" ht="14.25">
      <c r="A98" s="628"/>
      <c r="B98" s="101" t="s">
        <v>66</v>
      </c>
      <c r="C98" s="102" t="s">
        <v>93</v>
      </c>
      <c r="D98" s="103"/>
      <c r="E98" s="434"/>
      <c r="F98" s="434"/>
      <c r="G98" s="434"/>
      <c r="H98" s="110"/>
      <c r="I98" s="434"/>
      <c r="J98" s="435">
        <f>((D98+E98)+(D98+E98+F98)+(D98+E98+F98+G98))/3</f>
        <v>0</v>
      </c>
      <c r="K98" s="434"/>
      <c r="M98" s="434"/>
      <c r="N98" s="434"/>
      <c r="O98" s="434"/>
      <c r="P98" s="110"/>
      <c r="Q98" s="434"/>
      <c r="R98" s="433"/>
      <c r="S98" s="434"/>
      <c r="T98" s="405"/>
      <c r="U98" s="434"/>
      <c r="V98" s="434"/>
      <c r="W98" s="434"/>
      <c r="X98" s="110"/>
      <c r="Y98" s="434"/>
      <c r="Z98" s="110"/>
      <c r="AA98" s="434"/>
      <c r="AB98" s="434"/>
      <c r="AC98" s="434"/>
      <c r="AD98" s="434"/>
      <c r="AE98" s="110"/>
      <c r="AF98" s="434"/>
      <c r="AG98" s="113"/>
      <c r="AH98" s="434"/>
      <c r="AI98" s="168"/>
      <c r="AJ98" s="114">
        <f>D98+E98</f>
        <v>0</v>
      </c>
      <c r="AK98" s="434"/>
      <c r="AL98" s="629"/>
      <c r="AM98" s="629"/>
    </row>
    <row r="99" spans="1:39" s="411" customFormat="1" ht="14.25">
      <c r="A99" s="334"/>
      <c r="B99" s="335"/>
      <c r="C99" s="118" t="s">
        <v>57</v>
      </c>
      <c r="D99" s="630" t="s">
        <v>83</v>
      </c>
      <c r="E99" s="631"/>
      <c r="F99" s="631"/>
      <c r="G99" s="631"/>
      <c r="H99" s="410">
        <f>D99+E99+F99+G99</f>
        <v>1</v>
      </c>
      <c r="I99" s="631">
        <v>1</v>
      </c>
      <c r="J99" s="130">
        <f>(D99*3+E99*3+F99*2+G99)/3</f>
        <v>1</v>
      </c>
      <c r="K99" s="631">
        <v>1</v>
      </c>
      <c r="M99" s="631"/>
      <c r="N99" s="631"/>
      <c r="O99" s="631"/>
      <c r="P99" s="632">
        <f>H99+M99+N99+O99</f>
        <v>1</v>
      </c>
      <c r="Q99" s="631">
        <v>1</v>
      </c>
      <c r="R99" s="633">
        <f>(D99*6+E99*6+F99*5+G99*4+M99*3+N99*2+O99)/6</f>
        <v>1</v>
      </c>
      <c r="S99" s="631">
        <v>1</v>
      </c>
      <c r="T99" s="413"/>
      <c r="U99" s="631"/>
      <c r="V99" s="631"/>
      <c r="W99" s="631"/>
      <c r="X99" s="412">
        <f>P99+U99+V99+W99</f>
        <v>1</v>
      </c>
      <c r="Y99" s="631">
        <v>1</v>
      </c>
      <c r="Z99" s="414">
        <f>(D99*9+E99*9+F99*8+G99*7+M99*6+N99*5+O99*4+U99*3+V99*2+W99)/9</f>
        <v>1</v>
      </c>
      <c r="AA99" s="631">
        <v>1</v>
      </c>
      <c r="AB99" s="631"/>
      <c r="AC99" s="631"/>
      <c r="AD99" s="631"/>
      <c r="AE99" s="410">
        <f>X99+AB99+AC99+AD99</f>
        <v>1</v>
      </c>
      <c r="AF99" s="631">
        <v>1</v>
      </c>
      <c r="AG99" s="130">
        <f>(D99*12+E99*12+F99*11+G99*10+M99*9+N99*8+O99*7+U99*6+V99*5+W99*4+AB99*3+AC99*2+AD99)/12</f>
        <v>1</v>
      </c>
      <c r="AH99" s="631">
        <v>1</v>
      </c>
      <c r="AI99" s="634"/>
      <c r="AJ99" s="635">
        <f>D99+E99</f>
        <v>1</v>
      </c>
      <c r="AK99" s="631">
        <v>1</v>
      </c>
      <c r="AL99" s="505"/>
      <c r="AM99" s="506"/>
    </row>
    <row r="100" spans="1:39" s="424" customFormat="1" ht="15" thickBot="1">
      <c r="A100" s="419"/>
      <c r="B100" s="420"/>
      <c r="C100" s="636" t="s">
        <v>58</v>
      </c>
      <c r="D100" s="438">
        <v>21</v>
      </c>
      <c r="E100" s="637"/>
      <c r="F100" s="637"/>
      <c r="G100" s="637"/>
      <c r="H100" s="142">
        <f>D100+E100+F100+G100</f>
        <v>21</v>
      </c>
      <c r="I100" s="637">
        <v>20</v>
      </c>
      <c r="J100" s="142">
        <f>(D100*3+E100*3+F100*2+G100)/3</f>
        <v>21</v>
      </c>
      <c r="K100" s="637">
        <v>20</v>
      </c>
      <c r="M100" s="637"/>
      <c r="N100" s="637"/>
      <c r="O100" s="637"/>
      <c r="P100" s="638">
        <f>H100+M100+N100+O100</f>
        <v>21</v>
      </c>
      <c r="Q100" s="637">
        <v>20</v>
      </c>
      <c r="R100" s="638">
        <f>(D100*6+E100*6+F100*5+G100*4+M100*3+N100*2+O100)/6</f>
        <v>21</v>
      </c>
      <c r="S100" s="637">
        <v>20</v>
      </c>
      <c r="T100" s="426"/>
      <c r="U100" s="637"/>
      <c r="V100" s="637"/>
      <c r="W100" s="637"/>
      <c r="X100" s="425">
        <f>P100+U100+V100+W100</f>
        <v>21</v>
      </c>
      <c r="Y100" s="637">
        <v>21</v>
      </c>
      <c r="Z100" s="425">
        <f>(D100*9+E100*9+F100*8+G100*7+M100*6+N100*5+O100*4+U100*3+V100*2+W100)/9</f>
        <v>21</v>
      </c>
      <c r="AA100" s="637">
        <v>21</v>
      </c>
      <c r="AB100" s="637"/>
      <c r="AC100" s="637"/>
      <c r="AD100" s="637"/>
      <c r="AE100" s="142">
        <f>X100+AB100+AC100+AD100</f>
        <v>21</v>
      </c>
      <c r="AF100" s="637">
        <v>21</v>
      </c>
      <c r="AG100" s="142">
        <f>(D100*12+E100*12+F100*11+G100*10+M100*9+N100*8+O100*7+U100*6+V100*5+W100*4+AB100*3+AC100*2+AD100)/12</f>
        <v>21</v>
      </c>
      <c r="AH100" s="637">
        <v>21</v>
      </c>
      <c r="AI100" s="639"/>
      <c r="AJ100" s="640">
        <f>D100+E100</f>
        <v>21</v>
      </c>
      <c r="AK100" s="637">
        <v>20</v>
      </c>
      <c r="AL100" s="641"/>
      <c r="AM100" s="518"/>
    </row>
    <row r="101" spans="1:39" s="647" customFormat="1" ht="15" thickBot="1">
      <c r="A101" s="642"/>
      <c r="B101" s="643"/>
      <c r="C101" s="644"/>
      <c r="D101" s="645"/>
      <c r="E101" s="646"/>
      <c r="F101" s="646"/>
      <c r="G101" s="646"/>
      <c r="H101" s="645"/>
      <c r="I101" s="646"/>
      <c r="J101" s="645"/>
      <c r="K101" s="646"/>
      <c r="M101" s="646"/>
      <c r="N101" s="646"/>
      <c r="O101" s="646"/>
      <c r="P101" s="648"/>
      <c r="Q101" s="646"/>
      <c r="R101" s="649"/>
      <c r="S101" s="646"/>
      <c r="T101" s="650"/>
      <c r="U101" s="646"/>
      <c r="V101" s="646"/>
      <c r="W101" s="646"/>
      <c r="X101" s="651"/>
      <c r="Y101" s="646"/>
      <c r="Z101" s="651"/>
      <c r="AA101" s="646"/>
      <c r="AB101" s="646"/>
      <c r="AC101" s="646"/>
      <c r="AD101" s="646"/>
      <c r="AE101" s="645"/>
      <c r="AF101" s="646"/>
      <c r="AG101" s="645"/>
      <c r="AH101" s="646"/>
      <c r="AI101" s="646"/>
      <c r="AJ101" s="652"/>
      <c r="AK101" s="646"/>
      <c r="AL101" s="653"/>
      <c r="AM101" s="418"/>
    </row>
    <row r="102" spans="1:39" s="404" customFormat="1" ht="14.25">
      <c r="A102" s="628"/>
      <c r="B102" s="101" t="s">
        <v>66</v>
      </c>
      <c r="C102" s="102" t="s">
        <v>94</v>
      </c>
      <c r="D102" s="103"/>
      <c r="E102" s="434"/>
      <c r="F102" s="434"/>
      <c r="G102" s="434"/>
      <c r="H102" s="110"/>
      <c r="I102" s="434"/>
      <c r="J102" s="435">
        <f>((D102+E102)+(D102+E102+F102)+(D102+E102+F102+G102))/3</f>
        <v>0</v>
      </c>
      <c r="K102" s="434"/>
      <c r="M102" s="434"/>
      <c r="N102" s="434"/>
      <c r="O102" s="434"/>
      <c r="P102" s="654"/>
      <c r="Q102" s="434"/>
      <c r="R102" s="655"/>
      <c r="S102" s="434"/>
      <c r="T102" s="405"/>
      <c r="U102" s="434"/>
      <c r="V102" s="434"/>
      <c r="W102" s="434"/>
      <c r="X102" s="433"/>
      <c r="Y102" s="434"/>
      <c r="Z102" s="433"/>
      <c r="AA102" s="434"/>
      <c r="AB102" s="434"/>
      <c r="AC102" s="434"/>
      <c r="AD102" s="434"/>
      <c r="AE102" s="110"/>
      <c r="AF102" s="434"/>
      <c r="AG102" s="113"/>
      <c r="AH102" s="434"/>
      <c r="AI102" s="168"/>
      <c r="AJ102" s="114">
        <f>D102+E102</f>
        <v>0</v>
      </c>
      <c r="AK102" s="434"/>
      <c r="AL102" s="629"/>
      <c r="AM102" s="629"/>
    </row>
    <row r="103" spans="1:39" s="411" customFormat="1" ht="14.25">
      <c r="A103" s="334"/>
      <c r="B103" s="335"/>
      <c r="C103" s="118" t="s">
        <v>57</v>
      </c>
      <c r="D103" s="630" t="s">
        <v>83</v>
      </c>
      <c r="E103" s="631"/>
      <c r="F103" s="631"/>
      <c r="G103" s="631"/>
      <c r="H103" s="410">
        <f>D103+E103+F103+G103</f>
        <v>1</v>
      </c>
      <c r="I103" s="631">
        <v>1</v>
      </c>
      <c r="J103" s="130">
        <f>(D103*3+E103*3+F103*2+G103)/3</f>
        <v>1</v>
      </c>
      <c r="K103" s="631">
        <v>1</v>
      </c>
      <c r="M103" s="631"/>
      <c r="N103" s="631"/>
      <c r="O103" s="631"/>
      <c r="P103" s="632">
        <f>H103+M103+N103+O103</f>
        <v>1</v>
      </c>
      <c r="Q103" s="631">
        <v>1</v>
      </c>
      <c r="R103" s="633">
        <f>(D103*6+E103*6+F103*5+G103*4+M103*3+N103*2+O103)/6</f>
        <v>1</v>
      </c>
      <c r="S103" s="631">
        <v>1</v>
      </c>
      <c r="T103" s="413"/>
      <c r="U103" s="631"/>
      <c r="V103" s="631"/>
      <c r="W103" s="631"/>
      <c r="X103" s="412">
        <f>P103+U103+V103+W103</f>
        <v>1</v>
      </c>
      <c r="Y103" s="631">
        <v>1</v>
      </c>
      <c r="Z103" s="414">
        <f>(D103*9+E103*9+F103*8+G103*7+M103*6+N103*5+O103*4+U103*3+V103*2+W103)/9</f>
        <v>1</v>
      </c>
      <c r="AA103" s="631">
        <v>1</v>
      </c>
      <c r="AB103" s="631"/>
      <c r="AC103" s="631"/>
      <c r="AD103" s="631"/>
      <c r="AE103" s="410">
        <f>X103+AB103+AC103+AD103</f>
        <v>1</v>
      </c>
      <c r="AF103" s="631">
        <v>1</v>
      </c>
      <c r="AG103" s="130">
        <f>(D103*12+E103*12+F103*11+G103*10+M103*9+N103*8+O103*7+U103*6+V103*5+W103*4+AB103*3+AC103*2+AD103)/12</f>
        <v>1</v>
      </c>
      <c r="AH103" s="631">
        <v>1</v>
      </c>
      <c r="AI103" s="634"/>
      <c r="AJ103" s="635">
        <f>D103+E103</f>
        <v>1</v>
      </c>
      <c r="AK103" s="631">
        <v>1</v>
      </c>
      <c r="AL103" s="656"/>
      <c r="AM103" s="506"/>
    </row>
    <row r="104" spans="1:39" s="424" customFormat="1" ht="15" thickBot="1">
      <c r="A104" s="419"/>
      <c r="B104" s="420"/>
      <c r="C104" s="636" t="s">
        <v>58</v>
      </c>
      <c r="D104" s="438">
        <v>1</v>
      </c>
      <c r="E104" s="637"/>
      <c r="F104" s="637"/>
      <c r="G104" s="637"/>
      <c r="H104" s="142">
        <f>D104+E104+F104+G104</f>
        <v>1</v>
      </c>
      <c r="I104" s="637">
        <v>1</v>
      </c>
      <c r="J104" s="142">
        <f>(D104*3+E104*3+F104*2+G104)/3</f>
        <v>1</v>
      </c>
      <c r="K104" s="637">
        <v>1</v>
      </c>
      <c r="M104" s="637"/>
      <c r="N104" s="637"/>
      <c r="O104" s="637"/>
      <c r="P104" s="638">
        <f>H104+M104+N104+O104</f>
        <v>1</v>
      </c>
      <c r="Q104" s="637">
        <v>1</v>
      </c>
      <c r="R104" s="638">
        <f>(D104*6+E104*6+F104*5+G104*4+M104*3+N104*2+O104)/6</f>
        <v>1</v>
      </c>
      <c r="S104" s="637">
        <v>1</v>
      </c>
      <c r="T104" s="426"/>
      <c r="U104" s="637"/>
      <c r="V104" s="637"/>
      <c r="W104" s="637"/>
      <c r="X104" s="425">
        <f>P104+U104+V104+W104</f>
        <v>1</v>
      </c>
      <c r="Y104" s="637">
        <v>1</v>
      </c>
      <c r="Z104" s="425">
        <f>(D104*9+E104*9+F104*8+G104*7+M104*6+N104*5+O104*4+U104*3+V104*2+W104)/9</f>
        <v>1</v>
      </c>
      <c r="AA104" s="637">
        <v>1</v>
      </c>
      <c r="AB104" s="637"/>
      <c r="AC104" s="637"/>
      <c r="AD104" s="637"/>
      <c r="AE104" s="142">
        <f>X104+AB104+AC104+AD104</f>
        <v>1</v>
      </c>
      <c r="AF104" s="637">
        <v>1</v>
      </c>
      <c r="AG104" s="142">
        <f>(D104*12+E104*12+F104*11+G104*10+M104*9+N104*8+O104*7+U104*6+V104*5+W104*4+AB104*3+AC104*2+AD104)/12</f>
        <v>1</v>
      </c>
      <c r="AH104" s="637">
        <v>1</v>
      </c>
      <c r="AI104" s="639"/>
      <c r="AJ104" s="640">
        <f>D104+E104</f>
        <v>1</v>
      </c>
      <c r="AK104" s="637">
        <v>1</v>
      </c>
      <c r="AL104" s="657"/>
      <c r="AM104" s="658"/>
    </row>
    <row r="105" spans="1:39" s="647" customFormat="1" ht="15" thickBot="1">
      <c r="A105" s="642"/>
      <c r="B105" s="643"/>
      <c r="C105" s="644"/>
      <c r="D105" s="645"/>
      <c r="E105" s="646"/>
      <c r="F105" s="646"/>
      <c r="G105" s="646"/>
      <c r="H105" s="645"/>
      <c r="I105" s="646"/>
      <c r="J105" s="645"/>
      <c r="K105" s="646"/>
      <c r="M105" s="646"/>
      <c r="N105" s="646"/>
      <c r="O105" s="646"/>
      <c r="P105" s="648"/>
      <c r="Q105" s="646"/>
      <c r="R105" s="649"/>
      <c r="S105" s="646"/>
      <c r="T105" s="650"/>
      <c r="U105" s="646"/>
      <c r="V105" s="646"/>
      <c r="W105" s="646"/>
      <c r="X105" s="651"/>
      <c r="Y105" s="646"/>
      <c r="Z105" s="651"/>
      <c r="AA105" s="646"/>
      <c r="AB105" s="646"/>
      <c r="AC105" s="646"/>
      <c r="AD105" s="646"/>
      <c r="AE105" s="645"/>
      <c r="AF105" s="646"/>
      <c r="AG105" s="645"/>
      <c r="AH105" s="646"/>
      <c r="AI105" s="646"/>
      <c r="AJ105" s="652"/>
      <c r="AK105" s="646"/>
      <c r="AL105" s="653"/>
      <c r="AM105" s="418"/>
    </row>
    <row r="106" spans="1:39" s="404" customFormat="1" ht="14.25">
      <c r="A106" s="628"/>
      <c r="B106" s="101" t="s">
        <v>66</v>
      </c>
      <c r="C106" s="102" t="s">
        <v>95</v>
      </c>
      <c r="D106" s="103"/>
      <c r="E106" s="434"/>
      <c r="F106" s="434"/>
      <c r="G106" s="434"/>
      <c r="H106" s="110"/>
      <c r="I106" s="434"/>
      <c r="J106" s="435">
        <f>((D106+E106)+(D106+E106+F106)+(D106+E106+F106+G106))/3</f>
        <v>0</v>
      </c>
      <c r="K106" s="434"/>
      <c r="M106" s="434"/>
      <c r="N106" s="434"/>
      <c r="O106" s="434"/>
      <c r="P106" s="654"/>
      <c r="Q106" s="434"/>
      <c r="R106" s="655"/>
      <c r="S106" s="434"/>
      <c r="T106" s="405"/>
      <c r="U106" s="434"/>
      <c r="V106" s="434"/>
      <c r="W106" s="434"/>
      <c r="X106" s="433"/>
      <c r="Y106" s="434"/>
      <c r="Z106" s="433"/>
      <c r="AA106" s="434"/>
      <c r="AB106" s="434"/>
      <c r="AC106" s="434"/>
      <c r="AD106" s="434"/>
      <c r="AE106" s="110"/>
      <c r="AF106" s="434"/>
      <c r="AG106" s="113"/>
      <c r="AH106" s="434"/>
      <c r="AI106" s="168"/>
      <c r="AJ106" s="114">
        <f>D106+E106</f>
        <v>0</v>
      </c>
      <c r="AK106" s="434"/>
      <c r="AL106" s="629"/>
      <c r="AM106" s="629"/>
    </row>
    <row r="107" spans="1:39" s="411" customFormat="1" ht="14.25">
      <c r="A107" s="334"/>
      <c r="B107" s="335"/>
      <c r="C107" s="118" t="s">
        <v>57</v>
      </c>
      <c r="D107" s="630" t="s">
        <v>83</v>
      </c>
      <c r="E107" s="631"/>
      <c r="F107" s="631"/>
      <c r="G107" s="631"/>
      <c r="H107" s="410">
        <f>D107+E107+F107+G107</f>
        <v>1</v>
      </c>
      <c r="I107" s="631">
        <v>1</v>
      </c>
      <c r="J107" s="130">
        <f>(D107*3+E107*3+F107*2+G107)/3</f>
        <v>1</v>
      </c>
      <c r="K107" s="631">
        <v>1</v>
      </c>
      <c r="M107" s="631"/>
      <c r="N107" s="631"/>
      <c r="O107" s="631"/>
      <c r="P107" s="632">
        <f>H107+M107+N107+O107</f>
        <v>1</v>
      </c>
      <c r="Q107" s="631">
        <v>1</v>
      </c>
      <c r="R107" s="633">
        <f>(D107*6+E107*6+F107*5+G107*4+M107*3+N107*2+O107)/6</f>
        <v>1</v>
      </c>
      <c r="S107" s="631">
        <v>1</v>
      </c>
      <c r="T107" s="413"/>
      <c r="U107" s="631"/>
      <c r="V107" s="631"/>
      <c r="W107" s="631"/>
      <c r="X107" s="412">
        <f>P107+U107+V107+W107</f>
        <v>1</v>
      </c>
      <c r="Y107" s="631">
        <v>1</v>
      </c>
      <c r="Z107" s="414">
        <f>(D107*9+E107*9+F107*8+G107*7+M107*6+N107*5+O107*4+U107*3+V107*2+W107)/9</f>
        <v>1</v>
      </c>
      <c r="AA107" s="631">
        <v>1</v>
      </c>
      <c r="AB107" s="631"/>
      <c r="AC107" s="631"/>
      <c r="AD107" s="631"/>
      <c r="AE107" s="410">
        <f>X107+AB107+AC107+AD107</f>
        <v>1</v>
      </c>
      <c r="AF107" s="631">
        <v>1</v>
      </c>
      <c r="AG107" s="130">
        <f>(D107*12+E107*12+F107*11+G107*10+M107*9+N107*8+O107*7+U107*6+V107*5+W107*4+AB107*3+AC107*2+AD107)/12</f>
        <v>1</v>
      </c>
      <c r="AH107" s="631">
        <v>1</v>
      </c>
      <c r="AI107" s="634"/>
      <c r="AJ107" s="635">
        <v>1</v>
      </c>
      <c r="AK107" s="631">
        <v>1</v>
      </c>
      <c r="AL107" s="656"/>
      <c r="AM107" s="659"/>
    </row>
    <row r="108" spans="1:39" s="424" customFormat="1" ht="15" thickBot="1">
      <c r="A108" s="419"/>
      <c r="B108" s="420"/>
      <c r="C108" s="636" t="s">
        <v>58</v>
      </c>
      <c r="D108" s="438">
        <v>1</v>
      </c>
      <c r="E108" s="637"/>
      <c r="F108" s="637"/>
      <c r="G108" s="637"/>
      <c r="H108" s="142">
        <f>D108+E108+F108+G108</f>
        <v>1</v>
      </c>
      <c r="I108" s="637">
        <v>1</v>
      </c>
      <c r="J108" s="142">
        <f>(D108*3+E108*3+F108*2+G108)/3</f>
        <v>1</v>
      </c>
      <c r="K108" s="637">
        <v>1</v>
      </c>
      <c r="M108" s="637"/>
      <c r="N108" s="637"/>
      <c r="O108" s="637"/>
      <c r="P108" s="638">
        <f>H108+M108+N108+O108</f>
        <v>1</v>
      </c>
      <c r="Q108" s="637">
        <v>1</v>
      </c>
      <c r="R108" s="638">
        <f>(D108*6+E108*6+F108*5+G108*4+M108*3+N108*2+O108)/6</f>
        <v>1</v>
      </c>
      <c r="S108" s="637">
        <v>1</v>
      </c>
      <c r="T108" s="426"/>
      <c r="U108" s="637"/>
      <c r="V108" s="637"/>
      <c r="W108" s="637"/>
      <c r="X108" s="425">
        <f>P108+U108+V108+W108</f>
        <v>1</v>
      </c>
      <c r="Y108" s="637">
        <v>1</v>
      </c>
      <c r="Z108" s="425">
        <f>(D108*9+E108*9+F108*8+G108*7+M108*6+N108*5+O108*4+U108*3+V108*2+W108)/9</f>
        <v>1</v>
      </c>
      <c r="AA108" s="637">
        <v>1</v>
      </c>
      <c r="AB108" s="637"/>
      <c r="AC108" s="637"/>
      <c r="AD108" s="637"/>
      <c r="AE108" s="142">
        <f>X108+AB108+AC108+AD108</f>
        <v>1</v>
      </c>
      <c r="AF108" s="637">
        <v>1</v>
      </c>
      <c r="AG108" s="142">
        <f>(D108*12+E108*12+F108*11+G108*10+M108*9+N108*8+O108*7+U108*6+V108*5+W108*4+AB108*3+AC108*2+AD108)/12</f>
        <v>1</v>
      </c>
      <c r="AH108" s="637">
        <v>1</v>
      </c>
      <c r="AI108" s="639"/>
      <c r="AJ108" s="640">
        <f>D108+E108</f>
        <v>1</v>
      </c>
      <c r="AK108" s="637">
        <v>1</v>
      </c>
      <c r="AL108" s="657"/>
      <c r="AM108" s="658"/>
    </row>
    <row r="109" spans="1:39" s="622" customFormat="1" ht="14.25" thickBot="1">
      <c r="A109" s="616"/>
      <c r="B109" s="617"/>
      <c r="C109" s="618"/>
      <c r="D109" s="619"/>
      <c r="E109" s="620"/>
      <c r="F109" s="620"/>
      <c r="G109" s="620"/>
      <c r="H109" s="619"/>
      <c r="I109" s="620"/>
      <c r="J109" s="621"/>
      <c r="K109" s="620"/>
      <c r="M109" s="620"/>
      <c r="N109" s="620"/>
      <c r="O109" s="620"/>
      <c r="P109" s="619"/>
      <c r="Q109" s="620"/>
      <c r="R109" s="621"/>
      <c r="S109" s="620"/>
      <c r="T109" s="623"/>
      <c r="U109" s="620"/>
      <c r="V109" s="620"/>
      <c r="W109" s="620"/>
      <c r="X109" s="660"/>
      <c r="Y109" s="620"/>
      <c r="Z109" s="660"/>
      <c r="AA109" s="620"/>
      <c r="AB109" s="620"/>
      <c r="AC109" s="620"/>
      <c r="AD109" s="620"/>
      <c r="AE109" s="619"/>
      <c r="AF109" s="620"/>
      <c r="AG109" s="621"/>
      <c r="AH109" s="620"/>
      <c r="AI109" s="624"/>
      <c r="AJ109" s="625"/>
      <c r="AK109" s="620"/>
      <c r="AL109" s="661"/>
      <c r="AM109" s="661"/>
    </row>
    <row r="110" spans="1:39" s="669" customFormat="1" ht="14.25" hidden="1" thickBot="1">
      <c r="A110" s="662"/>
      <c r="B110" s="663" t="s">
        <v>72</v>
      </c>
      <c r="C110" s="664" t="s">
        <v>96</v>
      </c>
      <c r="D110" s="665"/>
      <c r="E110" s="666"/>
      <c r="F110" s="666"/>
      <c r="G110" s="666"/>
      <c r="H110" s="667"/>
      <c r="I110" s="666"/>
      <c r="J110" s="668">
        <f>((D110+E110)+(D110+E110+F110)+(D110+E110+F110+G110))/3</f>
        <v>0</v>
      </c>
      <c r="K110" s="666"/>
      <c r="M110" s="666"/>
      <c r="N110" s="666"/>
      <c r="O110" s="666"/>
      <c r="P110" s="667"/>
      <c r="Q110" s="666"/>
      <c r="R110" s="667"/>
      <c r="S110" s="666"/>
      <c r="T110" s="670"/>
      <c r="U110" s="666"/>
      <c r="V110" s="666"/>
      <c r="W110" s="666"/>
      <c r="X110" s="671"/>
      <c r="Y110" s="666"/>
      <c r="Z110" s="671"/>
      <c r="AA110" s="666"/>
      <c r="AB110" s="666"/>
      <c r="AC110" s="666"/>
      <c r="AD110" s="666"/>
      <c r="AE110" s="667"/>
      <c r="AF110" s="666"/>
      <c r="AG110" s="672"/>
      <c r="AH110" s="666"/>
      <c r="AI110" s="673"/>
      <c r="AJ110" s="674">
        <f>D110+E110</f>
        <v>0</v>
      </c>
      <c r="AK110" s="666"/>
      <c r="AL110" s="675"/>
      <c r="AM110" s="676"/>
    </row>
    <row r="111" spans="1:39" s="622" customFormat="1" ht="14.25" hidden="1" thickBot="1">
      <c r="A111" s="677"/>
      <c r="B111" s="678"/>
      <c r="C111" s="253" t="s">
        <v>57</v>
      </c>
      <c r="D111" s="468">
        <v>0</v>
      </c>
      <c r="E111" s="388"/>
      <c r="F111" s="388"/>
      <c r="G111" s="388"/>
      <c r="H111" s="257"/>
      <c r="I111" s="388"/>
      <c r="J111" s="243">
        <f>(D111*3+E111*3+F111*2+G111)/3</f>
        <v>0</v>
      </c>
      <c r="K111" s="388"/>
      <c r="L111" s="356"/>
      <c r="M111" s="388"/>
      <c r="N111" s="388"/>
      <c r="O111" s="388"/>
      <c r="P111" s="257">
        <f>H111+M111+N111+O111</f>
        <v>0</v>
      </c>
      <c r="Q111" s="388"/>
      <c r="R111" s="679">
        <f>(D111*6+E111*6+F111*5+G111*4+M111*3+N111*2+O111)/6</f>
        <v>0</v>
      </c>
      <c r="S111" s="388"/>
      <c r="T111" s="358"/>
      <c r="U111" s="388"/>
      <c r="V111" s="388"/>
      <c r="W111" s="388"/>
      <c r="X111" s="469">
        <f>P111+U111+V111+W111</f>
        <v>0</v>
      </c>
      <c r="Y111" s="388"/>
      <c r="Z111" s="470">
        <f>(D111*9+E111*9+F111*8+G111*7+M111*6+N111*5+O111*4+U111*3+V111*2+W111)/9</f>
        <v>0</v>
      </c>
      <c r="AA111" s="388"/>
      <c r="AB111" s="388"/>
      <c r="AC111" s="388"/>
      <c r="AD111" s="388"/>
      <c r="AE111" s="257">
        <f>X111+AB111+AC111+AD111</f>
        <v>0</v>
      </c>
      <c r="AF111" s="388"/>
      <c r="AG111" s="243">
        <f>(D111*12+E111*12+F111*11+G111*10+M111*9+N111*8+O111*7+U111*6+V111*5+W111*4+AB111*3+AC111*2+AD111)/12</f>
        <v>0</v>
      </c>
      <c r="AH111" s="388"/>
      <c r="AI111" s="447"/>
      <c r="AJ111" s="263">
        <f>D111+E111</f>
        <v>0</v>
      </c>
      <c r="AK111" s="388"/>
      <c r="AL111" s="680"/>
      <c r="AM111" s="681"/>
    </row>
    <row r="112" spans="1:39" s="622" customFormat="1" ht="14.25" hidden="1" thickBot="1">
      <c r="A112" s="682"/>
      <c r="B112" s="683"/>
      <c r="C112" s="554" t="s">
        <v>58</v>
      </c>
      <c r="D112" s="555">
        <v>0</v>
      </c>
      <c r="E112" s="464"/>
      <c r="F112" s="464"/>
      <c r="G112" s="464"/>
      <c r="H112" s="243"/>
      <c r="I112" s="464"/>
      <c r="J112" s="243">
        <f>(D112*3+E112*3+F112*2+G112)/3</f>
        <v>0</v>
      </c>
      <c r="K112" s="464"/>
      <c r="L112" s="684"/>
      <c r="M112" s="464"/>
      <c r="N112" s="464"/>
      <c r="O112" s="464"/>
      <c r="P112" s="685">
        <f>H112+M112+N112+O112</f>
        <v>0</v>
      </c>
      <c r="Q112" s="464"/>
      <c r="R112" s="262">
        <f>(D112*6+E112*6+F112*5+G112*4+M112*3+N112*2+O112)/6</f>
        <v>0</v>
      </c>
      <c r="S112" s="464"/>
      <c r="T112" s="686"/>
      <c r="U112" s="464"/>
      <c r="V112" s="464"/>
      <c r="W112" s="464"/>
      <c r="X112" s="444">
        <f>P112+U112+V112+W112</f>
        <v>0</v>
      </c>
      <c r="Y112" s="464"/>
      <c r="Z112" s="444">
        <f>(D112*9+E112*9+F112*8+G112*7+M112*6+N112*5+O112*4+U112*3+V112*2+W112)/9</f>
        <v>0</v>
      </c>
      <c r="AA112" s="464"/>
      <c r="AB112" s="464"/>
      <c r="AC112" s="464"/>
      <c r="AD112" s="464"/>
      <c r="AE112" s="309">
        <f>X112+AB112+AC112+AD112</f>
        <v>0</v>
      </c>
      <c r="AF112" s="464"/>
      <c r="AG112" s="243">
        <f>(D112*12+E112*12+F112*11+G112*10+M112*9+N112*8+O112*7+U112*6+V112*5+W112*4+AB112*3+AC112*2+AD112)/12</f>
        <v>0</v>
      </c>
      <c r="AH112" s="464"/>
      <c r="AI112" s="229"/>
      <c r="AJ112" s="263">
        <f>D112+E112</f>
        <v>0</v>
      </c>
      <c r="AK112" s="464"/>
      <c r="AL112" s="687"/>
      <c r="AM112" s="681"/>
    </row>
    <row r="113" spans="1:44" s="356" customFormat="1" ht="12" hidden="1" customHeight="1" thickBot="1">
      <c r="A113" s="349"/>
      <c r="B113" s="350"/>
      <c r="C113" s="688"/>
      <c r="D113" s="352"/>
      <c r="E113" s="689"/>
      <c r="F113" s="689"/>
      <c r="G113" s="689"/>
      <c r="H113" s="528"/>
      <c r="I113" s="689"/>
      <c r="J113" s="243">
        <f>((D113+E113)+(D113+E113+F113)+(D113+E113+F113+G113))/3</f>
        <v>0</v>
      </c>
      <c r="K113" s="689"/>
      <c r="M113" s="689"/>
      <c r="N113" s="689"/>
      <c r="O113" s="689"/>
      <c r="P113" s="528"/>
      <c r="Q113" s="689"/>
      <c r="R113" s="528"/>
      <c r="S113" s="689"/>
      <c r="T113" s="358"/>
      <c r="U113" s="689"/>
      <c r="V113" s="689"/>
      <c r="W113" s="689"/>
      <c r="X113" s="528"/>
      <c r="Y113" s="689"/>
      <c r="Z113" s="528"/>
      <c r="AA113" s="689"/>
      <c r="AB113" s="689"/>
      <c r="AC113" s="689"/>
      <c r="AD113" s="689"/>
      <c r="AE113" s="528"/>
      <c r="AF113" s="689"/>
      <c r="AG113" s="243"/>
      <c r="AH113" s="689"/>
      <c r="AI113" s="262"/>
      <c r="AJ113" s="690">
        <f t="shared" si="11"/>
        <v>0</v>
      </c>
      <c r="AK113" s="689"/>
      <c r="AL113" s="570"/>
      <c r="AM113" s="359"/>
    </row>
    <row r="114" spans="1:44" s="325" customFormat="1" ht="14.25">
      <c r="A114" s="100" t="s">
        <v>97</v>
      </c>
      <c r="B114" s="101" t="s">
        <v>72</v>
      </c>
      <c r="C114" s="664" t="s">
        <v>96</v>
      </c>
      <c r="D114" s="592"/>
      <c r="E114" s="593"/>
      <c r="F114" s="593"/>
      <c r="G114" s="593"/>
      <c r="H114" s="402"/>
      <c r="I114" s="593"/>
      <c r="J114" s="113">
        <f>((D114+E114)+(D114+E114+F114)+(D114+E114+F114+G114))/3</f>
        <v>0</v>
      </c>
      <c r="K114" s="593"/>
      <c r="M114" s="593"/>
      <c r="N114" s="593"/>
      <c r="O114" s="593"/>
      <c r="P114" s="592"/>
      <c r="Q114" s="593"/>
      <c r="R114" s="592"/>
      <c r="S114" s="593"/>
      <c r="T114" s="328"/>
      <c r="U114" s="593"/>
      <c r="V114" s="593"/>
      <c r="W114" s="593"/>
      <c r="X114" s="406"/>
      <c r="Y114" s="593"/>
      <c r="Z114" s="406"/>
      <c r="AA114" s="593"/>
      <c r="AB114" s="593"/>
      <c r="AC114" s="593"/>
      <c r="AD114" s="593"/>
      <c r="AE114" s="592"/>
      <c r="AF114" s="593"/>
      <c r="AG114" s="594"/>
      <c r="AH114" s="593"/>
      <c r="AI114" s="595"/>
      <c r="AJ114" s="596">
        <f t="shared" si="11"/>
        <v>0</v>
      </c>
      <c r="AK114" s="593"/>
      <c r="AL114" s="597"/>
      <c r="AM114" s="597"/>
    </row>
    <row r="115" spans="1:44" s="325" customFormat="1" ht="14.25">
      <c r="A115" s="334"/>
      <c r="B115" s="335"/>
      <c r="C115" s="253" t="s">
        <v>57</v>
      </c>
      <c r="D115" s="385" t="s">
        <v>83</v>
      </c>
      <c r="E115" s="388"/>
      <c r="F115" s="388"/>
      <c r="G115" s="388"/>
      <c r="H115" s="257">
        <f>D115+E115+F115+G115</f>
        <v>1</v>
      </c>
      <c r="I115" s="388">
        <v>1</v>
      </c>
      <c r="J115" s="243">
        <f>(D115*3+E115*3+F115*2+G115)/3</f>
        <v>1</v>
      </c>
      <c r="K115" s="388">
        <v>1</v>
      </c>
      <c r="L115" s="356"/>
      <c r="M115" s="388"/>
      <c r="N115" s="388"/>
      <c r="O115" s="388"/>
      <c r="P115" s="691">
        <f>H115+M115+N115+O115</f>
        <v>1</v>
      </c>
      <c r="Q115" s="388">
        <v>1</v>
      </c>
      <c r="R115" s="692">
        <f>(D115*6+E115*6+F115*5+G115*4+M115*3+N115*2+O115)/6</f>
        <v>1</v>
      </c>
      <c r="S115" s="388">
        <v>1</v>
      </c>
      <c r="T115" s="358"/>
      <c r="U115" s="388"/>
      <c r="V115" s="388"/>
      <c r="W115" s="388"/>
      <c r="X115" s="469">
        <f>P115+U115+V115+W115</f>
        <v>1</v>
      </c>
      <c r="Y115" s="388">
        <v>1</v>
      </c>
      <c r="Z115" s="470">
        <f>(D115*9+E115*9+F115*8+G115*7+M115*6+N115*5+O115*4+U115*3+V115*2+W115)/9</f>
        <v>1</v>
      </c>
      <c r="AA115" s="388">
        <v>1</v>
      </c>
      <c r="AB115" s="388"/>
      <c r="AC115" s="388"/>
      <c r="AD115" s="388"/>
      <c r="AE115" s="257">
        <f>X115+AB115+AC115+AD115</f>
        <v>1</v>
      </c>
      <c r="AF115" s="388">
        <v>1</v>
      </c>
      <c r="AG115" s="243">
        <f>(D115*12+E115*12+F115*11+G115*10+M115*9+N115*8+O115*7+U115*6+V115*5+W115*4+AB115*3+AC115*2+AD115)/12</f>
        <v>1</v>
      </c>
      <c r="AH115" s="388">
        <v>1</v>
      </c>
      <c r="AI115" s="447"/>
      <c r="AJ115" s="693">
        <f>D115+E115</f>
        <v>1</v>
      </c>
      <c r="AK115" s="388">
        <v>1</v>
      </c>
      <c r="AL115" s="597"/>
      <c r="AM115" s="599"/>
    </row>
    <row r="116" spans="1:44" s="325" customFormat="1" ht="15" thickBot="1">
      <c r="A116" s="342"/>
      <c r="B116" s="343"/>
      <c r="C116" s="554" t="s">
        <v>58</v>
      </c>
      <c r="D116" s="694">
        <v>1</v>
      </c>
      <c r="E116" s="464"/>
      <c r="F116" s="464"/>
      <c r="G116" s="464"/>
      <c r="H116" s="243">
        <f>D116+E116+F116+G116</f>
        <v>1</v>
      </c>
      <c r="I116" s="464">
        <v>1</v>
      </c>
      <c r="J116" s="243">
        <f>(D116*3+E116*3+F116*2+G116)/3</f>
        <v>1</v>
      </c>
      <c r="K116" s="464">
        <v>1</v>
      </c>
      <c r="L116" s="684">
        <v>3</v>
      </c>
      <c r="M116" s="464"/>
      <c r="N116" s="464"/>
      <c r="O116" s="464"/>
      <c r="P116" s="444">
        <f>H116+M116+N116+O116</f>
        <v>1</v>
      </c>
      <c r="Q116" s="464">
        <v>1</v>
      </c>
      <c r="R116" s="444">
        <f>(D116*6+E116*6+F116*5+G116*4+M116*3+N116*2+O116)/6</f>
        <v>1</v>
      </c>
      <c r="S116" s="464">
        <v>1</v>
      </c>
      <c r="T116" s="686"/>
      <c r="U116" s="464"/>
      <c r="V116" s="464"/>
      <c r="W116" s="464"/>
      <c r="X116" s="444">
        <f>P116+U116+V116+W116</f>
        <v>1</v>
      </c>
      <c r="Y116" s="464">
        <v>1</v>
      </c>
      <c r="Z116" s="444">
        <f>(D116*9+E116*9+F116*8+G116*7+M116*6+N116*5+O116*4+U116*3+V116*2+W116)/9</f>
        <v>1</v>
      </c>
      <c r="AA116" s="464">
        <v>1</v>
      </c>
      <c r="AB116" s="464"/>
      <c r="AC116" s="464"/>
      <c r="AD116" s="464"/>
      <c r="AE116" s="309">
        <f>X116+AB116+AC116+AD116</f>
        <v>1</v>
      </c>
      <c r="AF116" s="464">
        <v>1</v>
      </c>
      <c r="AG116" s="243">
        <f>(D116*12+E116*12+F116*11+G116*10+M116*9+N116*8+O116*7+U116*6+V116*5+W116*4+AB116*3+AC116*2+AD116)/12</f>
        <v>1</v>
      </c>
      <c r="AH116" s="464">
        <v>1</v>
      </c>
      <c r="AI116" s="229"/>
      <c r="AJ116" s="695">
        <f>D116+E116</f>
        <v>1</v>
      </c>
      <c r="AK116" s="464">
        <v>1</v>
      </c>
      <c r="AL116" s="599"/>
      <c r="AM116" s="599"/>
    </row>
    <row r="117" spans="1:44" s="356" customFormat="1" ht="12" customHeight="1" thickBot="1">
      <c r="A117" s="392"/>
      <c r="B117" s="393"/>
      <c r="C117" s="394"/>
      <c r="D117" s="395"/>
      <c r="E117" s="398"/>
      <c r="F117" s="398"/>
      <c r="G117" s="398"/>
      <c r="H117" s="397"/>
      <c r="I117" s="398"/>
      <c r="J117" s="272">
        <f t="shared" ref="J117:J122" si="14">((D117+E117)+(D117+E117+F117)+(D117+E117+F117+G117))/3</f>
        <v>0</v>
      </c>
      <c r="K117" s="398"/>
      <c r="M117" s="398"/>
      <c r="N117" s="398"/>
      <c r="O117" s="398"/>
      <c r="P117" s="397"/>
      <c r="Q117" s="398"/>
      <c r="R117" s="397"/>
      <c r="S117" s="398"/>
      <c r="T117" s="358"/>
      <c r="U117" s="398"/>
      <c r="V117" s="398"/>
      <c r="W117" s="398"/>
      <c r="X117" s="397"/>
      <c r="Y117" s="398"/>
      <c r="Z117" s="397"/>
      <c r="AA117" s="398"/>
      <c r="AB117" s="398"/>
      <c r="AC117" s="398"/>
      <c r="AD117" s="398"/>
      <c r="AE117" s="397"/>
      <c r="AF117" s="398"/>
      <c r="AG117" s="272"/>
      <c r="AH117" s="398"/>
      <c r="AI117" s="275"/>
      <c r="AJ117" s="276">
        <f t="shared" si="11"/>
        <v>0</v>
      </c>
      <c r="AK117" s="398"/>
      <c r="AL117" s="570"/>
      <c r="AM117" s="359"/>
    </row>
    <row r="118" spans="1:44" s="701" customFormat="1" ht="18" customHeight="1" thickBot="1">
      <c r="A118" s="696" t="s">
        <v>98</v>
      </c>
      <c r="B118" s="697" t="s">
        <v>55</v>
      </c>
      <c r="C118" s="698" t="s">
        <v>99</v>
      </c>
      <c r="D118" s="281"/>
      <c r="E118" s="699"/>
      <c r="F118" s="699"/>
      <c r="G118" s="699"/>
      <c r="H118" s="286"/>
      <c r="I118" s="699"/>
      <c r="J118" s="700">
        <f t="shared" si="14"/>
        <v>0</v>
      </c>
      <c r="K118" s="699"/>
      <c r="M118" s="699"/>
      <c r="N118" s="699"/>
      <c r="O118" s="699"/>
      <c r="P118" s="286"/>
      <c r="Q118" s="699"/>
      <c r="R118" s="286"/>
      <c r="S118" s="699"/>
      <c r="T118" s="702"/>
      <c r="U118" s="699"/>
      <c r="V118" s="699"/>
      <c r="W118" s="699"/>
      <c r="X118" s="286"/>
      <c r="Y118" s="699"/>
      <c r="Z118" s="286"/>
      <c r="AA118" s="699"/>
      <c r="AB118" s="699"/>
      <c r="AC118" s="699"/>
      <c r="AD118" s="699"/>
      <c r="AE118" s="286"/>
      <c r="AF118" s="699"/>
      <c r="AG118" s="285"/>
      <c r="AH118" s="699"/>
      <c r="AI118" s="289"/>
      <c r="AJ118" s="290">
        <f t="shared" si="11"/>
        <v>0</v>
      </c>
      <c r="AK118" s="699"/>
      <c r="AL118" s="703"/>
      <c r="AM118" s="704"/>
    </row>
    <row r="119" spans="1:44" s="714" customFormat="1" ht="15">
      <c r="A119" s="705"/>
      <c r="B119" s="706"/>
      <c r="C119" s="707" t="s">
        <v>57</v>
      </c>
      <c r="D119" s="708">
        <f t="shared" ref="D119:AK120" si="15">D12+D48+D83+D44+D115</f>
        <v>10</v>
      </c>
      <c r="E119" s="709">
        <f t="shared" si="15"/>
        <v>0</v>
      </c>
      <c r="F119" s="709">
        <f t="shared" si="15"/>
        <v>0</v>
      </c>
      <c r="G119" s="709">
        <f t="shared" si="15"/>
        <v>0</v>
      </c>
      <c r="H119" s="710">
        <f t="shared" si="15"/>
        <v>10</v>
      </c>
      <c r="I119" s="709">
        <f t="shared" si="15"/>
        <v>10</v>
      </c>
      <c r="J119" s="710">
        <f t="shared" si="15"/>
        <v>10</v>
      </c>
      <c r="K119" s="709">
        <f t="shared" si="15"/>
        <v>10</v>
      </c>
      <c r="L119" s="710">
        <f t="shared" si="15"/>
        <v>0</v>
      </c>
      <c r="M119" s="709">
        <f t="shared" si="15"/>
        <v>0</v>
      </c>
      <c r="N119" s="709">
        <f t="shared" si="15"/>
        <v>0</v>
      </c>
      <c r="O119" s="709">
        <f t="shared" si="15"/>
        <v>0</v>
      </c>
      <c r="P119" s="710">
        <f t="shared" si="15"/>
        <v>10</v>
      </c>
      <c r="Q119" s="709">
        <f t="shared" si="15"/>
        <v>10</v>
      </c>
      <c r="R119" s="710">
        <f t="shared" si="15"/>
        <v>10</v>
      </c>
      <c r="S119" s="709">
        <f t="shared" si="15"/>
        <v>10</v>
      </c>
      <c r="T119" s="710">
        <f t="shared" si="15"/>
        <v>0</v>
      </c>
      <c r="U119" s="709">
        <f t="shared" si="15"/>
        <v>0</v>
      </c>
      <c r="V119" s="709">
        <f t="shared" si="15"/>
        <v>0</v>
      </c>
      <c r="W119" s="709">
        <f t="shared" si="15"/>
        <v>0</v>
      </c>
      <c r="X119" s="708">
        <f t="shared" si="15"/>
        <v>10</v>
      </c>
      <c r="Y119" s="709">
        <f t="shared" si="15"/>
        <v>10</v>
      </c>
      <c r="Z119" s="708">
        <f t="shared" si="15"/>
        <v>10</v>
      </c>
      <c r="AA119" s="709">
        <f t="shared" si="15"/>
        <v>10</v>
      </c>
      <c r="AB119" s="709">
        <f t="shared" si="15"/>
        <v>0</v>
      </c>
      <c r="AC119" s="709">
        <f t="shared" si="15"/>
        <v>0</v>
      </c>
      <c r="AD119" s="709">
        <f t="shared" si="15"/>
        <v>0</v>
      </c>
      <c r="AE119" s="711">
        <f t="shared" si="15"/>
        <v>10</v>
      </c>
      <c r="AF119" s="709">
        <f t="shared" si="15"/>
        <v>10</v>
      </c>
      <c r="AG119" s="710">
        <f t="shared" si="15"/>
        <v>10</v>
      </c>
      <c r="AH119" s="709">
        <f t="shared" si="15"/>
        <v>10</v>
      </c>
      <c r="AI119" s="710">
        <f t="shared" si="15"/>
        <v>0</v>
      </c>
      <c r="AJ119" s="710">
        <f t="shared" si="15"/>
        <v>10</v>
      </c>
      <c r="AK119" s="709">
        <f t="shared" si="15"/>
        <v>10</v>
      </c>
      <c r="AL119" s="712"/>
      <c r="AM119" s="713"/>
    </row>
    <row r="120" spans="1:44" s="724" customFormat="1" ht="15.75" thickBot="1">
      <c r="A120" s="715"/>
      <c r="B120" s="716"/>
      <c r="C120" s="717" t="s">
        <v>58</v>
      </c>
      <c r="D120" s="718">
        <f t="shared" si="15"/>
        <v>229.75</v>
      </c>
      <c r="E120" s="719">
        <f t="shared" si="15"/>
        <v>0</v>
      </c>
      <c r="F120" s="719">
        <f t="shared" si="15"/>
        <v>0</v>
      </c>
      <c r="G120" s="719">
        <f t="shared" si="15"/>
        <v>0</v>
      </c>
      <c r="H120" s="720">
        <f t="shared" si="15"/>
        <v>229.75</v>
      </c>
      <c r="I120" s="719">
        <f t="shared" si="15"/>
        <v>216</v>
      </c>
      <c r="J120" s="720">
        <f t="shared" si="15"/>
        <v>229.75</v>
      </c>
      <c r="K120" s="719">
        <f t="shared" si="15"/>
        <v>218.82999999999998</v>
      </c>
      <c r="L120" s="720">
        <f t="shared" si="15"/>
        <v>3</v>
      </c>
      <c r="M120" s="719">
        <f t="shared" si="15"/>
        <v>0</v>
      </c>
      <c r="N120" s="719">
        <f t="shared" si="15"/>
        <v>-45</v>
      </c>
      <c r="O120" s="719">
        <f t="shared" si="15"/>
        <v>0</v>
      </c>
      <c r="P120" s="720">
        <f t="shared" si="15"/>
        <v>184.75</v>
      </c>
      <c r="Q120" s="719">
        <f t="shared" si="15"/>
        <v>179.5</v>
      </c>
      <c r="R120" s="720">
        <f t="shared" si="15"/>
        <v>214.75</v>
      </c>
      <c r="S120" s="719">
        <f t="shared" si="15"/>
        <v>205.92000000000002</v>
      </c>
      <c r="T120" s="720">
        <f t="shared" si="15"/>
        <v>0</v>
      </c>
      <c r="U120" s="719">
        <f t="shared" si="15"/>
        <v>0</v>
      </c>
      <c r="V120" s="719">
        <f t="shared" si="15"/>
        <v>0</v>
      </c>
      <c r="W120" s="719">
        <f t="shared" si="15"/>
        <v>0</v>
      </c>
      <c r="X120" s="718">
        <f t="shared" si="15"/>
        <v>184.75</v>
      </c>
      <c r="Y120" s="719">
        <f t="shared" si="15"/>
        <v>182</v>
      </c>
      <c r="Z120" s="718">
        <f t="shared" si="15"/>
        <v>204.75</v>
      </c>
      <c r="AA120" s="719">
        <f t="shared" si="15"/>
        <v>198.82999999999998</v>
      </c>
      <c r="AB120" s="719">
        <f t="shared" si="15"/>
        <v>0</v>
      </c>
      <c r="AC120" s="719">
        <f t="shared" si="15"/>
        <v>0</v>
      </c>
      <c r="AD120" s="719">
        <f t="shared" si="15"/>
        <v>0</v>
      </c>
      <c r="AE120" s="721">
        <f t="shared" si="15"/>
        <v>184.75</v>
      </c>
      <c r="AF120" s="719">
        <f t="shared" si="15"/>
        <v>181</v>
      </c>
      <c r="AG120" s="720">
        <f t="shared" si="15"/>
        <v>199.75</v>
      </c>
      <c r="AH120" s="719">
        <f t="shared" si="15"/>
        <v>194.45</v>
      </c>
      <c r="AI120" s="720">
        <f t="shared" si="15"/>
        <v>0</v>
      </c>
      <c r="AJ120" s="720">
        <f t="shared" si="15"/>
        <v>229.75</v>
      </c>
      <c r="AK120" s="719">
        <f t="shared" si="15"/>
        <v>222</v>
      </c>
      <c r="AL120" s="722"/>
      <c r="AM120" s="723"/>
    </row>
    <row r="121" spans="1:44" s="356" customFormat="1" ht="12.75" customHeight="1" thickBot="1">
      <c r="A121" s="725"/>
      <c r="B121" s="726"/>
      <c r="C121" s="727"/>
      <c r="D121" s="728"/>
      <c r="E121" s="729"/>
      <c r="F121" s="729"/>
      <c r="G121" s="729"/>
      <c r="H121" s="730"/>
      <c r="I121" s="729"/>
      <c r="J121" s="731">
        <f t="shared" si="14"/>
        <v>0</v>
      </c>
      <c r="K121" s="729"/>
      <c r="M121" s="729"/>
      <c r="N121" s="729"/>
      <c r="O121" s="729"/>
      <c r="P121" s="728"/>
      <c r="Q121" s="729"/>
      <c r="R121" s="728"/>
      <c r="S121" s="729"/>
      <c r="T121" s="358"/>
      <c r="U121" s="729"/>
      <c r="V121" s="729"/>
      <c r="W121" s="729"/>
      <c r="X121" s="728"/>
      <c r="Y121" s="729"/>
      <c r="Z121" s="728"/>
      <c r="AA121" s="729"/>
      <c r="AB121" s="729"/>
      <c r="AC121" s="729"/>
      <c r="AD121" s="729"/>
      <c r="AE121" s="728"/>
      <c r="AF121" s="729"/>
      <c r="AG121" s="731"/>
      <c r="AH121" s="729"/>
      <c r="AI121" s="732"/>
      <c r="AJ121" s="733">
        <f t="shared" si="11"/>
        <v>0</v>
      </c>
      <c r="AK121" s="729"/>
      <c r="AL121" s="570"/>
      <c r="AM121" s="359"/>
    </row>
    <row r="122" spans="1:44" s="741" customFormat="1" ht="15" hidden="1">
      <c r="A122" s="734" t="s">
        <v>100</v>
      </c>
      <c r="B122" s="735" t="s">
        <v>101</v>
      </c>
      <c r="C122" s="736" t="s">
        <v>102</v>
      </c>
      <c r="D122" s="737"/>
      <c r="E122" s="738"/>
      <c r="F122" s="738"/>
      <c r="G122" s="738"/>
      <c r="H122" s="739"/>
      <c r="I122" s="738"/>
      <c r="J122" s="740">
        <f t="shared" si="14"/>
        <v>0</v>
      </c>
      <c r="K122" s="738"/>
      <c r="M122" s="738"/>
      <c r="N122" s="738"/>
      <c r="O122" s="738"/>
      <c r="P122" s="739"/>
      <c r="Q122" s="738"/>
      <c r="R122" s="739"/>
      <c r="S122" s="738"/>
      <c r="T122" s="742"/>
      <c r="U122" s="738"/>
      <c r="V122" s="738"/>
      <c r="W122" s="738"/>
      <c r="X122" s="739"/>
      <c r="Y122" s="738"/>
      <c r="Z122" s="739"/>
      <c r="AA122" s="738"/>
      <c r="AB122" s="738"/>
      <c r="AC122" s="738"/>
      <c r="AD122" s="738"/>
      <c r="AE122" s="739"/>
      <c r="AF122" s="738"/>
      <c r="AG122" s="743"/>
      <c r="AH122" s="738"/>
      <c r="AI122" s="744"/>
      <c r="AJ122" s="745">
        <f t="shared" si="11"/>
        <v>0</v>
      </c>
      <c r="AK122" s="738"/>
      <c r="AL122" s="746"/>
      <c r="AM122" s="747"/>
    </row>
    <row r="123" spans="1:44" s="754" customFormat="1" ht="15.75" hidden="1" thickBot="1">
      <c r="A123" s="748"/>
      <c r="B123" s="749"/>
      <c r="C123" s="750" t="s">
        <v>57</v>
      </c>
      <c r="D123" s="751"/>
      <c r="E123" s="752"/>
      <c r="F123" s="752"/>
      <c r="G123" s="752"/>
      <c r="H123" s="751">
        <f>D123+E123+F123+G123</f>
        <v>0</v>
      </c>
      <c r="I123" s="752"/>
      <c r="J123" s="753">
        <f>(D123*3+E123*3+F123*2+G123)/3</f>
        <v>0</v>
      </c>
      <c r="K123" s="752"/>
      <c r="M123" s="752"/>
      <c r="N123" s="752"/>
      <c r="O123" s="752"/>
      <c r="P123" s="751">
        <f>H123+M123+N123+O123</f>
        <v>0</v>
      </c>
      <c r="Q123" s="752"/>
      <c r="R123" s="755">
        <f>(D123*6+E123*6+F123*5+G123*4+M123*3+N123*2+O123)/6</f>
        <v>0</v>
      </c>
      <c r="S123" s="752"/>
      <c r="T123" s="756"/>
      <c r="U123" s="752"/>
      <c r="V123" s="752"/>
      <c r="W123" s="752"/>
      <c r="X123" s="751">
        <f>P123+U123+V123+W123</f>
        <v>0</v>
      </c>
      <c r="Y123" s="752"/>
      <c r="Z123" s="753">
        <f>(D123*9+E123*9+F123*8+G123*7+M123*6+N123*5+O123*4+U123*3+V123*2+W123)/9</f>
        <v>0</v>
      </c>
      <c r="AA123" s="752"/>
      <c r="AB123" s="752"/>
      <c r="AC123" s="752"/>
      <c r="AD123" s="752"/>
      <c r="AE123" s="751">
        <f>X123+AB123+AC123+AD123</f>
        <v>0</v>
      </c>
      <c r="AF123" s="752"/>
      <c r="AG123" s="753">
        <f>(D123*12+E123*12+F123*11+G123*10+M123*9+N123*8+O123*7+U123*6+V123*5+W123*4+AB123*3+AC123*2+AD123)/12</f>
        <v>0</v>
      </c>
      <c r="AH123" s="752"/>
      <c r="AI123" s="757"/>
      <c r="AJ123" s="758">
        <f t="shared" si="11"/>
        <v>0</v>
      </c>
      <c r="AK123" s="752"/>
      <c r="AL123" s="759"/>
      <c r="AM123" s="760"/>
      <c r="AN123" s="761"/>
      <c r="AO123" s="761"/>
      <c r="AP123" s="761"/>
      <c r="AQ123" s="761"/>
      <c r="AR123" s="761"/>
    </row>
    <row r="124" spans="1:44" s="767" customFormat="1" ht="15.75" hidden="1" thickBot="1">
      <c r="A124" s="762"/>
      <c r="B124" s="763"/>
      <c r="C124" s="764" t="s">
        <v>58</v>
      </c>
      <c r="D124" s="765"/>
      <c r="E124" s="766"/>
      <c r="F124" s="766"/>
      <c r="G124" s="766"/>
      <c r="H124" s="751">
        <f>D124+E124+F124+G124</f>
        <v>0</v>
      </c>
      <c r="I124" s="766"/>
      <c r="J124" s="753">
        <f>(D124*3+E124*3+F124*2+G124)/3</f>
        <v>0</v>
      </c>
      <c r="K124" s="766"/>
      <c r="M124" s="766"/>
      <c r="N124" s="766"/>
      <c r="O124" s="766"/>
      <c r="P124" s="765">
        <f>H124+M124+N124+O124</f>
        <v>0</v>
      </c>
      <c r="Q124" s="766"/>
      <c r="R124" s="765">
        <f>(D124*6+E124*6+F124*5+G124*4+M124*3+N124*2+O124)/6</f>
        <v>0</v>
      </c>
      <c r="S124" s="766"/>
      <c r="T124" s="768"/>
      <c r="U124" s="766"/>
      <c r="V124" s="766"/>
      <c r="W124" s="766"/>
      <c r="X124" s="769">
        <f>P124+U124+V124+W124</f>
        <v>0</v>
      </c>
      <c r="Y124" s="766"/>
      <c r="Z124" s="721">
        <f>(D124*9+E124*9+F124*8+G124*7+M124*6+N124*5+O124*4+U124*3+V124*2+W124)/9</f>
        <v>0</v>
      </c>
      <c r="AA124" s="766"/>
      <c r="AB124" s="766"/>
      <c r="AC124" s="766"/>
      <c r="AD124" s="766"/>
      <c r="AE124" s="769">
        <f>X124+AB124+AC124+AD124</f>
        <v>0</v>
      </c>
      <c r="AF124" s="766"/>
      <c r="AG124" s="721">
        <f>(D124*12+E124*12+F124*11+G124*10+M124*9+N124*8+O124*7+U124*6+V124*5+W124*4+AB124*3+AC124*2+AD124)/12</f>
        <v>0</v>
      </c>
      <c r="AH124" s="766"/>
      <c r="AI124" s="770"/>
      <c r="AJ124" s="771">
        <f t="shared" si="11"/>
        <v>0</v>
      </c>
      <c r="AK124" s="766"/>
      <c r="AL124" s="772"/>
      <c r="AM124" s="773"/>
      <c r="AN124" s="774"/>
      <c r="AO124" s="774"/>
      <c r="AP124" s="774"/>
      <c r="AQ124" s="774"/>
      <c r="AR124" s="774"/>
    </row>
    <row r="125" spans="1:44" s="781" customFormat="1" ht="11.25" customHeight="1">
      <c r="A125" s="484"/>
      <c r="B125" s="485"/>
      <c r="C125" s="775"/>
      <c r="D125" s="776"/>
      <c r="E125" s="488"/>
      <c r="F125" s="488"/>
      <c r="G125" s="488"/>
      <c r="H125" s="489"/>
      <c r="I125" s="488"/>
      <c r="J125" s="490">
        <f>((D125+E125)+(D125+E125+F125)+(D125+E125+F125+G125))/3</f>
        <v>0</v>
      </c>
      <c r="K125" s="488"/>
      <c r="L125" s="777"/>
      <c r="M125" s="488"/>
      <c r="N125" s="488"/>
      <c r="O125" s="488"/>
      <c r="P125" s="489"/>
      <c r="Q125" s="488"/>
      <c r="R125" s="489"/>
      <c r="S125" s="488"/>
      <c r="T125" s="778"/>
      <c r="U125" s="488"/>
      <c r="V125" s="488"/>
      <c r="W125" s="488"/>
      <c r="X125" s="489"/>
      <c r="Y125" s="488"/>
      <c r="Z125" s="489"/>
      <c r="AA125" s="488"/>
      <c r="AB125" s="488"/>
      <c r="AC125" s="488"/>
      <c r="AD125" s="488"/>
      <c r="AE125" s="489"/>
      <c r="AF125" s="488"/>
      <c r="AG125" s="490"/>
      <c r="AH125" s="488"/>
      <c r="AI125" s="492"/>
      <c r="AJ125" s="493">
        <f t="shared" si="11"/>
        <v>0</v>
      </c>
      <c r="AK125" s="488"/>
      <c r="AL125" s="779"/>
      <c r="AM125" s="780"/>
    </row>
    <row r="126" spans="1:44" s="741" customFormat="1" ht="15" hidden="1">
      <c r="A126" s="782" t="s">
        <v>103</v>
      </c>
      <c r="B126" s="783" t="s">
        <v>104</v>
      </c>
      <c r="C126" s="784" t="s">
        <v>105</v>
      </c>
      <c r="D126" s="785"/>
      <c r="E126" s="786"/>
      <c r="F126" s="786"/>
      <c r="G126" s="786"/>
      <c r="H126" s="785"/>
      <c r="I126" s="786"/>
      <c r="J126" s="787"/>
      <c r="K126" s="786"/>
      <c r="M126" s="786"/>
      <c r="N126" s="786"/>
      <c r="O126" s="786"/>
      <c r="P126" s="785"/>
      <c r="Q126" s="786"/>
      <c r="R126" s="785"/>
      <c r="S126" s="786"/>
      <c r="T126" s="788"/>
      <c r="U126" s="786"/>
      <c r="V126" s="786"/>
      <c r="W126" s="786"/>
      <c r="X126" s="785"/>
      <c r="Y126" s="786"/>
      <c r="Z126" s="785"/>
      <c r="AA126" s="786"/>
      <c r="AB126" s="786"/>
      <c r="AC126" s="786"/>
      <c r="AD126" s="786"/>
      <c r="AE126" s="785"/>
      <c r="AF126" s="786"/>
      <c r="AG126" s="789"/>
      <c r="AH126" s="786"/>
      <c r="AI126" s="790"/>
      <c r="AJ126" s="791">
        <f t="shared" si="11"/>
        <v>0</v>
      </c>
      <c r="AK126" s="786"/>
      <c r="AL126" s="792"/>
      <c r="AM126" s="792"/>
    </row>
    <row r="127" spans="1:44" s="714" customFormat="1" ht="15" hidden="1">
      <c r="A127" s="793"/>
      <c r="B127" s="794"/>
      <c r="C127" s="795" t="s">
        <v>57</v>
      </c>
      <c r="D127" s="796"/>
      <c r="E127" s="797"/>
      <c r="F127" s="797"/>
      <c r="G127" s="797"/>
      <c r="H127" s="796">
        <f>D127+E127+F127+G127</f>
        <v>0</v>
      </c>
      <c r="I127" s="797"/>
      <c r="J127" s="721">
        <f>(D127*3+E127*3+F127*2+G127)/3</f>
        <v>0</v>
      </c>
      <c r="K127" s="797"/>
      <c r="M127" s="797"/>
      <c r="N127" s="797"/>
      <c r="O127" s="797"/>
      <c r="P127" s="796">
        <f>H127+M127+N127+O127</f>
        <v>0</v>
      </c>
      <c r="Q127" s="797"/>
      <c r="R127" s="798">
        <f>(D127*6+E127*6+F127*5+G127*4+M127*3+N127*2+O127)/6</f>
        <v>0</v>
      </c>
      <c r="S127" s="797"/>
      <c r="T127" s="799"/>
      <c r="U127" s="797"/>
      <c r="V127" s="797"/>
      <c r="W127" s="797"/>
      <c r="X127" s="796">
        <f>P127+U127+V127+W127</f>
        <v>0</v>
      </c>
      <c r="Y127" s="797"/>
      <c r="Z127" s="800">
        <f>(D127*9+E127*9+F127*8+G127*7+M127*6+N127*5+O127*4+U127*3+V127*2+W127)/9</f>
        <v>0</v>
      </c>
      <c r="AA127" s="797"/>
      <c r="AB127" s="797"/>
      <c r="AC127" s="797"/>
      <c r="AD127" s="797"/>
      <c r="AE127" s="796">
        <f>X127+AB127+AC127+AD127</f>
        <v>0</v>
      </c>
      <c r="AF127" s="797"/>
      <c r="AG127" s="800">
        <f>(D127*12+E127*12+F127*11+G127*10+M127*9+N127*8+O127*7+U127*6+V127*5+W127*4+AB127*3+AC127*2+AD127)/12</f>
        <v>0</v>
      </c>
      <c r="AH127" s="797"/>
      <c r="AI127" s="801"/>
      <c r="AJ127" s="802">
        <f t="shared" si="11"/>
        <v>0</v>
      </c>
      <c r="AK127" s="797"/>
      <c r="AL127" s="803"/>
      <c r="AM127" s="803"/>
    </row>
    <row r="128" spans="1:44" s="767" customFormat="1" ht="14.25" hidden="1" customHeight="1" thickBot="1">
      <c r="A128" s="804"/>
      <c r="B128" s="805"/>
      <c r="C128" s="806" t="s">
        <v>106</v>
      </c>
      <c r="D128" s="807">
        <v>0</v>
      </c>
      <c r="E128" s="808"/>
      <c r="F128" s="808"/>
      <c r="G128" s="808"/>
      <c r="H128" s="807">
        <f>D128+E128+F128+G128</f>
        <v>0</v>
      </c>
      <c r="I128" s="808"/>
      <c r="J128" s="807">
        <f>(D128*3+E128*3+F128*2+G128)/3</f>
        <v>0</v>
      </c>
      <c r="K128" s="808"/>
      <c r="M128" s="808"/>
      <c r="N128" s="808"/>
      <c r="O128" s="808"/>
      <c r="P128" s="807">
        <f>H128+M128+N128+O128</f>
        <v>0</v>
      </c>
      <c r="Q128" s="808"/>
      <c r="R128" s="807">
        <f>(D128*6+E128*6+F128*5+G128*4+M128*3+N128*2+O128)/6</f>
        <v>0</v>
      </c>
      <c r="S128" s="808"/>
      <c r="T128" s="768"/>
      <c r="U128" s="808"/>
      <c r="V128" s="808"/>
      <c r="W128" s="808"/>
      <c r="X128" s="807">
        <f>P128+U128+V128+W128</f>
        <v>0</v>
      </c>
      <c r="Y128" s="808"/>
      <c r="Z128" s="807">
        <f>(D128*9+E128*9+F128*8+G128*7+M128*6+N128*5+O128*4+U128*3+V128*2+W128)/9</f>
        <v>0</v>
      </c>
      <c r="AA128" s="808"/>
      <c r="AB128" s="808"/>
      <c r="AC128" s="808"/>
      <c r="AD128" s="808"/>
      <c r="AE128" s="807">
        <f>X128+AB128+AC128+AD128</f>
        <v>0</v>
      </c>
      <c r="AF128" s="808"/>
      <c r="AG128" s="807">
        <f>(D128*12+E128*12+F128*11+G128*10+M128*9+N128*8+O128*7+U128*6+V128*5+W128*4+AB128*3+AC128*2+AD128)/12</f>
        <v>0</v>
      </c>
      <c r="AH128" s="808"/>
      <c r="AI128" s="809"/>
      <c r="AJ128" s="804">
        <f t="shared" si="11"/>
        <v>0</v>
      </c>
      <c r="AK128" s="808"/>
      <c r="AL128" s="772"/>
      <c r="AM128" s="773"/>
    </row>
    <row r="129" spans="1:40" s="777" customFormat="1" ht="15" thickBot="1">
      <c r="A129" s="484"/>
      <c r="B129" s="485"/>
      <c r="C129" s="775"/>
      <c r="D129" s="776"/>
      <c r="E129" s="488"/>
      <c r="F129" s="488"/>
      <c r="G129" s="488"/>
      <c r="H129" s="489"/>
      <c r="I129" s="488"/>
      <c r="J129" s="490"/>
      <c r="K129" s="488"/>
      <c r="M129" s="488"/>
      <c r="N129" s="488"/>
      <c r="O129" s="488"/>
      <c r="P129" s="489"/>
      <c r="Q129" s="488"/>
      <c r="R129" s="489"/>
      <c r="S129" s="488"/>
      <c r="T129" s="778"/>
      <c r="U129" s="488"/>
      <c r="V129" s="488"/>
      <c r="W129" s="488"/>
      <c r="X129" s="489"/>
      <c r="Y129" s="488"/>
      <c r="Z129" s="489"/>
      <c r="AA129" s="488"/>
      <c r="AB129" s="488"/>
      <c r="AC129" s="488"/>
      <c r="AD129" s="488"/>
      <c r="AE129" s="489"/>
      <c r="AF129" s="488"/>
      <c r="AG129" s="490"/>
      <c r="AH129" s="488"/>
      <c r="AI129" s="492"/>
      <c r="AJ129" s="493">
        <f t="shared" si="11"/>
        <v>0</v>
      </c>
      <c r="AK129" s="488"/>
      <c r="AL129" s="810"/>
      <c r="AM129" s="811"/>
    </row>
    <row r="130" spans="1:40" s="741" customFormat="1" ht="15.75" thickBot="1">
      <c r="A130" s="734" t="s">
        <v>107</v>
      </c>
      <c r="B130" s="735" t="s">
        <v>55</v>
      </c>
      <c r="C130" s="736" t="s">
        <v>108</v>
      </c>
      <c r="D130" s="737"/>
      <c r="E130" s="738"/>
      <c r="F130" s="738"/>
      <c r="G130" s="738"/>
      <c r="H130" s="739"/>
      <c r="I130" s="738"/>
      <c r="J130" s="740">
        <f>((D130+E130)+(D130+E130+F130)+(D130+E130+F130+G130))/3</f>
        <v>0</v>
      </c>
      <c r="K130" s="738"/>
      <c r="M130" s="738"/>
      <c r="N130" s="738"/>
      <c r="O130" s="738"/>
      <c r="P130" s="739"/>
      <c r="Q130" s="738"/>
      <c r="R130" s="739"/>
      <c r="S130" s="738"/>
      <c r="T130" s="742"/>
      <c r="U130" s="738"/>
      <c r="V130" s="738"/>
      <c r="W130" s="738"/>
      <c r="X130" s="739"/>
      <c r="Y130" s="738"/>
      <c r="Z130" s="739"/>
      <c r="AA130" s="738"/>
      <c r="AB130" s="738"/>
      <c r="AC130" s="738"/>
      <c r="AD130" s="738"/>
      <c r="AE130" s="739"/>
      <c r="AF130" s="738"/>
      <c r="AG130" s="743"/>
      <c r="AH130" s="738"/>
      <c r="AI130" s="744"/>
      <c r="AJ130" s="745">
        <f t="shared" si="11"/>
        <v>0</v>
      </c>
      <c r="AK130" s="738"/>
      <c r="AL130" s="746"/>
      <c r="AM130" s="747"/>
    </row>
    <row r="131" spans="1:40" s="701" customFormat="1" ht="15.75" thickBot="1">
      <c r="A131" s="696"/>
      <c r="B131" s="812"/>
      <c r="C131" s="813" t="s">
        <v>57</v>
      </c>
      <c r="D131" s="814">
        <f t="shared" ref="D131:AH132" si="16">D135+D141+D145+D148+D158</f>
        <v>2</v>
      </c>
      <c r="E131" s="815">
        <f t="shared" si="16"/>
        <v>0</v>
      </c>
      <c r="F131" s="815">
        <f>F135+F141+F145+F148+F158</f>
        <v>0</v>
      </c>
      <c r="G131" s="815">
        <f>G135+G141+G145+G148+G158</f>
        <v>0</v>
      </c>
      <c r="H131" s="814">
        <f t="shared" si="16"/>
        <v>2</v>
      </c>
      <c r="I131" s="815">
        <f t="shared" si="16"/>
        <v>2</v>
      </c>
      <c r="J131" s="814">
        <f t="shared" si="16"/>
        <v>2</v>
      </c>
      <c r="K131" s="815">
        <f t="shared" si="16"/>
        <v>2</v>
      </c>
      <c r="L131" s="816">
        <f t="shared" si="16"/>
        <v>0</v>
      </c>
      <c r="M131" s="815">
        <f t="shared" si="16"/>
        <v>0</v>
      </c>
      <c r="N131" s="815">
        <f t="shared" si="16"/>
        <v>0</v>
      </c>
      <c r="O131" s="815">
        <f t="shared" si="16"/>
        <v>0</v>
      </c>
      <c r="P131" s="814">
        <f t="shared" si="16"/>
        <v>2</v>
      </c>
      <c r="Q131" s="815">
        <f t="shared" si="16"/>
        <v>2</v>
      </c>
      <c r="R131" s="814">
        <f t="shared" si="16"/>
        <v>2</v>
      </c>
      <c r="S131" s="815">
        <f t="shared" si="16"/>
        <v>2</v>
      </c>
      <c r="T131" s="817">
        <f t="shared" si="16"/>
        <v>0</v>
      </c>
      <c r="U131" s="815">
        <f t="shared" si="16"/>
        <v>0</v>
      </c>
      <c r="V131" s="815">
        <f t="shared" si="16"/>
        <v>0</v>
      </c>
      <c r="W131" s="815">
        <f t="shared" si="16"/>
        <v>0</v>
      </c>
      <c r="X131" s="814">
        <f t="shared" si="16"/>
        <v>2</v>
      </c>
      <c r="Y131" s="815">
        <f t="shared" si="16"/>
        <v>2</v>
      </c>
      <c r="Z131" s="814">
        <f t="shared" si="16"/>
        <v>2</v>
      </c>
      <c r="AA131" s="815">
        <f t="shared" si="16"/>
        <v>2</v>
      </c>
      <c r="AB131" s="815">
        <f t="shared" si="16"/>
        <v>0</v>
      </c>
      <c r="AC131" s="815">
        <f t="shared" si="16"/>
        <v>0</v>
      </c>
      <c r="AD131" s="815">
        <f t="shared" si="16"/>
        <v>0</v>
      </c>
      <c r="AE131" s="814">
        <f t="shared" si="16"/>
        <v>2</v>
      </c>
      <c r="AF131" s="815">
        <f t="shared" si="16"/>
        <v>2</v>
      </c>
      <c r="AG131" s="814">
        <f t="shared" si="16"/>
        <v>2</v>
      </c>
      <c r="AH131" s="815">
        <f t="shared" si="16"/>
        <v>2</v>
      </c>
      <c r="AI131" s="818"/>
      <c r="AJ131" s="285">
        <f t="shared" si="11"/>
        <v>2</v>
      </c>
      <c r="AK131" s="815">
        <f>AK135+AK141+AK145+AK148+AK158</f>
        <v>2</v>
      </c>
      <c r="AL131" s="703"/>
      <c r="AM131" s="704"/>
    </row>
    <row r="132" spans="1:40" s="724" customFormat="1" ht="14.25" customHeight="1" thickBot="1">
      <c r="A132" s="819"/>
      <c r="B132" s="820"/>
      <c r="C132" s="821" t="s">
        <v>106</v>
      </c>
      <c r="D132" s="822">
        <f>D136+D142+D146+D149+D159</f>
        <v>388.5</v>
      </c>
      <c r="E132" s="823">
        <f>E136+E142+E146+E149+E159</f>
        <v>3.5</v>
      </c>
      <c r="F132" s="823">
        <f>F136+F142+F146+F149+F159</f>
        <v>0</v>
      </c>
      <c r="G132" s="823">
        <f>G136+G142+G146+G149+G159</f>
        <v>0</v>
      </c>
      <c r="H132" s="822">
        <f t="shared" si="16"/>
        <v>392</v>
      </c>
      <c r="I132" s="823">
        <f t="shared" si="16"/>
        <v>353.4</v>
      </c>
      <c r="J132" s="822">
        <f t="shared" si="16"/>
        <v>392</v>
      </c>
      <c r="K132" s="823">
        <f t="shared" si="16"/>
        <v>351.4</v>
      </c>
      <c r="L132" s="824">
        <f t="shared" si="16"/>
        <v>0</v>
      </c>
      <c r="M132" s="823">
        <f t="shared" si="16"/>
        <v>0</v>
      </c>
      <c r="N132" s="823">
        <f t="shared" si="16"/>
        <v>0</v>
      </c>
      <c r="O132" s="823">
        <f t="shared" si="16"/>
        <v>0</v>
      </c>
      <c r="P132" s="822">
        <f t="shared" si="16"/>
        <v>392</v>
      </c>
      <c r="Q132" s="823">
        <f t="shared" si="16"/>
        <v>338.5</v>
      </c>
      <c r="R132" s="822">
        <f t="shared" si="16"/>
        <v>392</v>
      </c>
      <c r="S132" s="823">
        <f t="shared" si="16"/>
        <v>344.9</v>
      </c>
      <c r="T132" s="825">
        <f t="shared" si="16"/>
        <v>0</v>
      </c>
      <c r="U132" s="823">
        <f t="shared" si="16"/>
        <v>0</v>
      </c>
      <c r="V132" s="823">
        <f t="shared" si="16"/>
        <v>0</v>
      </c>
      <c r="W132" s="823">
        <f t="shared" si="16"/>
        <v>0</v>
      </c>
      <c r="X132" s="822">
        <f t="shared" si="16"/>
        <v>392</v>
      </c>
      <c r="Y132" s="823">
        <f t="shared" si="16"/>
        <v>337.5</v>
      </c>
      <c r="Z132" s="822">
        <f t="shared" si="16"/>
        <v>392</v>
      </c>
      <c r="AA132" s="823">
        <f t="shared" si="16"/>
        <v>340.59999999999997</v>
      </c>
      <c r="AB132" s="823">
        <f t="shared" si="16"/>
        <v>0</v>
      </c>
      <c r="AC132" s="823">
        <f t="shared" si="16"/>
        <v>0</v>
      </c>
      <c r="AD132" s="823">
        <f t="shared" si="16"/>
        <v>0</v>
      </c>
      <c r="AE132" s="822">
        <f t="shared" si="16"/>
        <v>392</v>
      </c>
      <c r="AF132" s="823">
        <f t="shared" si="16"/>
        <v>348.5</v>
      </c>
      <c r="AG132" s="822">
        <f t="shared" si="16"/>
        <v>392</v>
      </c>
      <c r="AH132" s="823">
        <f t="shared" si="16"/>
        <v>341.5</v>
      </c>
      <c r="AI132" s="826"/>
      <c r="AJ132" s="721">
        <f>D132+E132</f>
        <v>392</v>
      </c>
      <c r="AK132" s="823">
        <f>AK142+AK159</f>
        <v>338.9</v>
      </c>
      <c r="AL132" s="722"/>
      <c r="AM132" s="723"/>
    </row>
    <row r="133" spans="1:40" s="781" customFormat="1" ht="15" thickBot="1">
      <c r="A133" s="827"/>
      <c r="B133" s="828"/>
      <c r="C133" s="688" t="s">
        <v>62</v>
      </c>
      <c r="D133" s="776"/>
      <c r="E133" s="488"/>
      <c r="F133" s="488"/>
      <c r="G133" s="488"/>
      <c r="H133" s="489"/>
      <c r="I133" s="488"/>
      <c r="J133" s="490">
        <f>((D133+E133)+(D133+E133+F133)+(D133+E133+F133+G133))/3</f>
        <v>0</v>
      </c>
      <c r="K133" s="488"/>
      <c r="L133" s="777"/>
      <c r="M133" s="488"/>
      <c r="N133" s="488"/>
      <c r="O133" s="488"/>
      <c r="P133" s="489"/>
      <c r="Q133" s="488"/>
      <c r="R133" s="489"/>
      <c r="S133" s="488"/>
      <c r="T133" s="778"/>
      <c r="U133" s="488"/>
      <c r="V133" s="488"/>
      <c r="W133" s="488"/>
      <c r="X133" s="489"/>
      <c r="Y133" s="488"/>
      <c r="Z133" s="489"/>
      <c r="AA133" s="488"/>
      <c r="AB133" s="488"/>
      <c r="AC133" s="488"/>
      <c r="AD133" s="488"/>
      <c r="AE133" s="829"/>
      <c r="AF133" s="488"/>
      <c r="AG133" s="490"/>
      <c r="AH133" s="488"/>
      <c r="AI133" s="492"/>
      <c r="AJ133" s="493">
        <f t="shared" si="11"/>
        <v>0</v>
      </c>
      <c r="AK133" s="488"/>
      <c r="AL133" s="779"/>
      <c r="AM133" s="780"/>
    </row>
    <row r="134" spans="1:40" s="367" customFormat="1" ht="15.75" hidden="1" thickBot="1">
      <c r="A134" s="696" t="s">
        <v>109</v>
      </c>
      <c r="B134" s="812" t="s">
        <v>110</v>
      </c>
      <c r="C134" s="813" t="s">
        <v>111</v>
      </c>
      <c r="D134" s="281"/>
      <c r="E134" s="830"/>
      <c r="F134" s="830"/>
      <c r="G134" s="830"/>
      <c r="H134" s="831"/>
      <c r="I134" s="830"/>
      <c r="J134" s="832">
        <f>((D134+E134)+(D134+E134+F134)+(D134+E134+F134+G134))/3</f>
        <v>0</v>
      </c>
      <c r="K134" s="830"/>
      <c r="M134" s="830"/>
      <c r="N134" s="830"/>
      <c r="O134" s="830"/>
      <c r="P134" s="831"/>
      <c r="Q134" s="830"/>
      <c r="R134" s="831"/>
      <c r="S134" s="830"/>
      <c r="T134" s="369"/>
      <c r="U134" s="830"/>
      <c r="V134" s="830"/>
      <c r="W134" s="830"/>
      <c r="X134" s="831"/>
      <c r="Y134" s="830"/>
      <c r="Z134" s="831"/>
      <c r="AA134" s="830"/>
      <c r="AB134" s="830"/>
      <c r="AC134" s="830"/>
      <c r="AD134" s="830"/>
      <c r="AE134" s="831"/>
      <c r="AF134" s="830"/>
      <c r="AG134" s="833"/>
      <c r="AH134" s="830"/>
      <c r="AI134" s="834"/>
      <c r="AJ134" s="835">
        <f t="shared" si="11"/>
        <v>0</v>
      </c>
      <c r="AK134" s="830"/>
      <c r="AL134" s="836"/>
      <c r="AM134" s="371"/>
    </row>
    <row r="135" spans="1:40" s="377" customFormat="1" ht="13.5" hidden="1" thickBot="1">
      <c r="A135" s="349"/>
      <c r="B135" s="350"/>
      <c r="C135" s="837" t="s">
        <v>57</v>
      </c>
      <c r="D135" s="838" t="s">
        <v>64</v>
      </c>
      <c r="E135" s="355"/>
      <c r="F135" s="355"/>
      <c r="G135" s="355"/>
      <c r="H135" s="839">
        <f>D135+E135+F135+G135</f>
        <v>0</v>
      </c>
      <c r="I135" s="355"/>
      <c r="J135" s="840">
        <f>((D135+E135)+(D135+E135+F135)+(D135+E135+F135+G135))/3</f>
        <v>0</v>
      </c>
      <c r="K135" s="355"/>
      <c r="L135" s="474"/>
      <c r="M135" s="355"/>
      <c r="N135" s="355"/>
      <c r="O135" s="355"/>
      <c r="P135" s="160">
        <f>H135+M135+N135+O135</f>
        <v>0</v>
      </c>
      <c r="Q135" s="355"/>
      <c r="R135" s="841">
        <f>(M135*3+N135*2+O135+H135*3+J135*3)/6</f>
        <v>0</v>
      </c>
      <c r="S135" s="355"/>
      <c r="T135" s="380"/>
      <c r="U135" s="355"/>
      <c r="V135" s="355"/>
      <c r="W135" s="355"/>
      <c r="X135" s="160">
        <f>P135+U135+V135+W135</f>
        <v>0</v>
      </c>
      <c r="Y135" s="355"/>
      <c r="Z135" s="842">
        <f>((P135*3+U135+V135+W135)/3+R135*2)/3</f>
        <v>0</v>
      </c>
      <c r="AA135" s="355"/>
      <c r="AB135" s="355"/>
      <c r="AC135" s="355"/>
      <c r="AD135" s="355"/>
      <c r="AE135" s="160">
        <f>X135+AB135+AC135+AD135</f>
        <v>0</v>
      </c>
      <c r="AF135" s="355"/>
      <c r="AG135" s="162">
        <f>((X135*3+AB135+AC135+AD135)/3+Z135*3)/4</f>
        <v>0</v>
      </c>
      <c r="AH135" s="355"/>
      <c r="AI135" s="229"/>
      <c r="AJ135" s="230">
        <f t="shared" si="11"/>
        <v>0</v>
      </c>
      <c r="AK135" s="355"/>
      <c r="AL135" s="843"/>
      <c r="AM135" s="382"/>
    </row>
    <row r="136" spans="1:40" s="850" customFormat="1" ht="14.25" hidden="1" thickBot="1">
      <c r="A136" s="844"/>
      <c r="B136" s="845"/>
      <c r="C136" s="846" t="s">
        <v>112</v>
      </c>
      <c r="D136" s="847">
        <f t="shared" ref="D136:I136" si="17">SUM(D138:D138)</f>
        <v>0</v>
      </c>
      <c r="E136" s="848">
        <f t="shared" si="17"/>
        <v>0</v>
      </c>
      <c r="F136" s="848">
        <f t="shared" si="17"/>
        <v>0</v>
      </c>
      <c r="G136" s="848">
        <f t="shared" si="17"/>
        <v>0</v>
      </c>
      <c r="H136" s="847">
        <f t="shared" si="17"/>
        <v>0</v>
      </c>
      <c r="I136" s="848">
        <f t="shared" si="17"/>
        <v>0</v>
      </c>
      <c r="J136" s="849">
        <f>((D136+E136)+(D136+E136+F136)+(D136+E136+F136+G136))/3</f>
        <v>0</v>
      </c>
      <c r="K136" s="848">
        <f>SUM(K138:K138)</f>
        <v>0</v>
      </c>
      <c r="M136" s="848">
        <f>SUM(M138:M138)</f>
        <v>0</v>
      </c>
      <c r="N136" s="848">
        <f>SUM(N138:N138)</f>
        <v>0</v>
      </c>
      <c r="O136" s="848">
        <f>SUM(O138:O138)</f>
        <v>0</v>
      </c>
      <c r="P136" s="849">
        <f>H136+M136+N136+O136</f>
        <v>0</v>
      </c>
      <c r="Q136" s="848">
        <f>SUM(Q138:Q138)</f>
        <v>0</v>
      </c>
      <c r="R136" s="849">
        <f>(M136*3+N136*2+O136+H136*3+J136*3)/6</f>
        <v>0</v>
      </c>
      <c r="S136" s="848">
        <f>SUM(S138:S138)</f>
        <v>0</v>
      </c>
      <c r="T136" s="851"/>
      <c r="U136" s="848">
        <f>SUM(U138:U138)</f>
        <v>0</v>
      </c>
      <c r="V136" s="848">
        <f>SUM(V138:V138)</f>
        <v>0</v>
      </c>
      <c r="W136" s="848">
        <f>SUM(W138:W138)</f>
        <v>0</v>
      </c>
      <c r="X136" s="849">
        <f>P136+U136+V136+W136</f>
        <v>0</v>
      </c>
      <c r="Y136" s="848">
        <f>SUM(Y138:Y138)</f>
        <v>0</v>
      </c>
      <c r="Z136" s="847">
        <f>(U136*3+V136*2+W136+P136*3+R136*6)/9</f>
        <v>0</v>
      </c>
      <c r="AA136" s="848">
        <f>SUM(AA138:AA138)</f>
        <v>0</v>
      </c>
      <c r="AB136" s="848">
        <f>SUM(AB138:AB138)</f>
        <v>0</v>
      </c>
      <c r="AC136" s="848">
        <f>SUM(AC138:AC138)</f>
        <v>0</v>
      </c>
      <c r="AD136" s="848">
        <f>SUM(AD138:AD138)</f>
        <v>0</v>
      </c>
      <c r="AE136" s="849">
        <f>X136+AB136+AC136+AD136</f>
        <v>0</v>
      </c>
      <c r="AF136" s="848">
        <f>SUM(AF138:AF138)</f>
        <v>0</v>
      </c>
      <c r="AG136" s="847">
        <f>(AB136*3+AC136*2+AD136+X136*3+Z136*9)/12</f>
        <v>0</v>
      </c>
      <c r="AH136" s="848">
        <f>SUM(AH138:AH138)</f>
        <v>0</v>
      </c>
      <c r="AI136" s="852"/>
      <c r="AJ136" s="853">
        <f t="shared" si="11"/>
        <v>0</v>
      </c>
      <c r="AK136" s="848">
        <f>SUM(AK138:AK138)</f>
        <v>0</v>
      </c>
      <c r="AL136" s="854"/>
      <c r="AM136" s="855"/>
    </row>
    <row r="137" spans="1:40" s="862" customFormat="1" ht="13.5" hidden="1" thickBot="1">
      <c r="A137" s="856"/>
      <c r="B137" s="857"/>
      <c r="C137" s="858" t="s">
        <v>62</v>
      </c>
      <c r="D137" s="859"/>
      <c r="E137" s="860"/>
      <c r="F137" s="860"/>
      <c r="G137" s="860"/>
      <c r="H137" s="861"/>
      <c r="I137" s="860"/>
      <c r="J137" s="861"/>
      <c r="K137" s="860"/>
      <c r="M137" s="860"/>
      <c r="N137" s="860"/>
      <c r="O137" s="860"/>
      <c r="P137" s="861"/>
      <c r="Q137" s="860"/>
      <c r="R137" s="861"/>
      <c r="S137" s="860"/>
      <c r="T137" s="863"/>
      <c r="U137" s="860"/>
      <c r="V137" s="860"/>
      <c r="W137" s="860"/>
      <c r="X137" s="861"/>
      <c r="Y137" s="860"/>
      <c r="Z137" s="859"/>
      <c r="AA137" s="860"/>
      <c r="AB137" s="860"/>
      <c r="AC137" s="860"/>
      <c r="AD137" s="860"/>
      <c r="AE137" s="861"/>
      <c r="AF137" s="860"/>
      <c r="AG137" s="859"/>
      <c r="AH137" s="860"/>
      <c r="AI137" s="860"/>
      <c r="AJ137" s="230">
        <f t="shared" si="11"/>
        <v>0</v>
      </c>
      <c r="AK137" s="860"/>
      <c r="AL137" s="864"/>
      <c r="AM137" s="865"/>
    </row>
    <row r="138" spans="1:40" s="870" customFormat="1" ht="12" hidden="1" customHeight="1">
      <c r="A138" s="866"/>
      <c r="B138" s="866"/>
      <c r="C138" s="867" t="s">
        <v>113</v>
      </c>
      <c r="D138" s="868"/>
      <c r="E138" s="869"/>
      <c r="F138" s="869"/>
      <c r="G138" s="869"/>
      <c r="H138" s="866">
        <f>D138+E138+F138+G138</f>
        <v>0</v>
      </c>
      <c r="I138" s="869"/>
      <c r="J138" s="866">
        <f>((D138+E138)+(D138+E138+F138)+(D138+E138+F138+G138))/3</f>
        <v>0</v>
      </c>
      <c r="K138" s="869"/>
      <c r="M138" s="869"/>
      <c r="N138" s="869"/>
      <c r="O138" s="869"/>
      <c r="P138" s="866">
        <f>H138+M138+N138+O138</f>
        <v>0</v>
      </c>
      <c r="Q138" s="869"/>
      <c r="R138" s="866">
        <f>(M138*3+N138*2+O138+H138*3+J138*3)/6</f>
        <v>0</v>
      </c>
      <c r="S138" s="869"/>
      <c r="T138" s="871"/>
      <c r="U138" s="869"/>
      <c r="V138" s="869"/>
      <c r="W138" s="869"/>
      <c r="X138" s="872">
        <f>P138+U138+V138+W138</f>
        <v>0</v>
      </c>
      <c r="Y138" s="869"/>
      <c r="Z138" s="873">
        <f>(D138*9+E138*9+F138*8+G138*7+M138*6+N138*5+O138*4+U138*3+V138*2+W138)/9</f>
        <v>0</v>
      </c>
      <c r="AA138" s="869"/>
      <c r="AB138" s="869"/>
      <c r="AC138" s="869"/>
      <c r="AD138" s="869"/>
      <c r="AE138" s="874">
        <f>X138+AB138+AC138+AD138</f>
        <v>0</v>
      </c>
      <c r="AF138" s="869"/>
      <c r="AG138" s="875">
        <f>(AB138*3+AC138*2+AD138+X138*3+Z138*9)/12</f>
        <v>0</v>
      </c>
      <c r="AH138" s="869"/>
      <c r="AI138" s="876"/>
      <c r="AJ138" s="553">
        <f t="shared" si="11"/>
        <v>0</v>
      </c>
      <c r="AK138" s="869"/>
    </row>
    <row r="139" spans="1:40" s="862" customFormat="1" ht="12" hidden="1" customHeight="1" thickBot="1">
      <c r="A139" s="877"/>
      <c r="B139" s="857"/>
      <c r="C139" s="878"/>
      <c r="D139" s="859"/>
      <c r="E139" s="860"/>
      <c r="F139" s="860"/>
      <c r="G139" s="860"/>
      <c r="H139" s="861"/>
      <c r="I139" s="860"/>
      <c r="J139" s="861"/>
      <c r="K139" s="860"/>
      <c r="M139" s="860"/>
      <c r="N139" s="860"/>
      <c r="O139" s="860"/>
      <c r="P139" s="861"/>
      <c r="Q139" s="860"/>
      <c r="R139" s="861"/>
      <c r="S139" s="860"/>
      <c r="T139" s="863"/>
      <c r="U139" s="860"/>
      <c r="V139" s="860"/>
      <c r="W139" s="860"/>
      <c r="X139" s="861"/>
      <c r="Y139" s="860"/>
      <c r="Z139" s="879"/>
      <c r="AA139" s="860"/>
      <c r="AB139" s="860"/>
      <c r="AC139" s="860"/>
      <c r="AD139" s="860"/>
      <c r="AE139" s="861"/>
      <c r="AF139" s="860"/>
      <c r="AG139" s="859"/>
      <c r="AH139" s="860"/>
      <c r="AI139" s="860"/>
      <c r="AJ139" s="230">
        <f t="shared" si="11"/>
        <v>0</v>
      </c>
      <c r="AK139" s="860"/>
      <c r="AL139" s="864"/>
      <c r="AM139" s="865"/>
    </row>
    <row r="140" spans="1:40" s="367" customFormat="1" ht="15.75" thickBot="1">
      <c r="A140" s="696" t="s">
        <v>114</v>
      </c>
      <c r="B140" s="812" t="s">
        <v>115</v>
      </c>
      <c r="C140" s="813" t="s">
        <v>116</v>
      </c>
      <c r="D140" s="281"/>
      <c r="E140" s="830"/>
      <c r="F140" s="830"/>
      <c r="G140" s="830"/>
      <c r="H140" s="831"/>
      <c r="I140" s="830"/>
      <c r="J140" s="832">
        <f>((D140+E140)+(D140+E140+F140)+(D140+E140+F140+G140))/3</f>
        <v>0</v>
      </c>
      <c r="K140" s="830"/>
      <c r="M140" s="830"/>
      <c r="N140" s="830"/>
      <c r="O140" s="830"/>
      <c r="P140" s="831"/>
      <c r="Q140" s="830"/>
      <c r="R140" s="831"/>
      <c r="S140" s="830"/>
      <c r="T140" s="369"/>
      <c r="U140" s="830"/>
      <c r="V140" s="830"/>
      <c r="W140" s="830"/>
      <c r="X140" s="831"/>
      <c r="Y140" s="830"/>
      <c r="Z140" s="880"/>
      <c r="AA140" s="830"/>
      <c r="AB140" s="830"/>
      <c r="AC140" s="830"/>
      <c r="AD140" s="830"/>
      <c r="AE140" s="831"/>
      <c r="AF140" s="830"/>
      <c r="AG140" s="833"/>
      <c r="AH140" s="830"/>
      <c r="AI140" s="834"/>
      <c r="AJ140" s="835">
        <f t="shared" si="11"/>
        <v>0</v>
      </c>
      <c r="AK140" s="830"/>
      <c r="AL140" s="836"/>
      <c r="AM140" s="371"/>
    </row>
    <row r="141" spans="1:40" s="377" customFormat="1">
      <c r="A141" s="349"/>
      <c r="B141" s="350"/>
      <c r="C141" s="837" t="s">
        <v>57</v>
      </c>
      <c r="D141" s="838" t="s">
        <v>83</v>
      </c>
      <c r="E141" s="355"/>
      <c r="F141" s="355"/>
      <c r="G141" s="355"/>
      <c r="H141" s="881">
        <f>D141+E141+F141+G141</f>
        <v>1</v>
      </c>
      <c r="I141" s="355">
        <v>1</v>
      </c>
      <c r="J141" s="840">
        <f>(D141*3+E141*3+F141*2+G141)/3</f>
        <v>1</v>
      </c>
      <c r="K141" s="355">
        <v>1</v>
      </c>
      <c r="L141" s="474"/>
      <c r="M141" s="355"/>
      <c r="N141" s="355"/>
      <c r="O141" s="355"/>
      <c r="P141" s="160">
        <f>H141+M141+N141+O141</f>
        <v>1</v>
      </c>
      <c r="Q141" s="355">
        <v>1</v>
      </c>
      <c r="R141" s="840">
        <f>(D141*6+E141*6+F141*5+G141*4+M141*3+N141*2+O141)/6</f>
        <v>1</v>
      </c>
      <c r="S141" s="355">
        <v>1</v>
      </c>
      <c r="T141" s="380"/>
      <c r="U141" s="355"/>
      <c r="V141" s="355"/>
      <c r="W141" s="355"/>
      <c r="X141" s="160">
        <f>P141+U141+V141+W141</f>
        <v>1</v>
      </c>
      <c r="Y141" s="355">
        <v>1</v>
      </c>
      <c r="Z141" s="882">
        <f>(D141*9+E141*9+F141*8+G141*7+M141*6+N141*5+O141*4+U141*3+V141*2+W141)/9</f>
        <v>1</v>
      </c>
      <c r="AA141" s="355">
        <v>1</v>
      </c>
      <c r="AB141" s="355"/>
      <c r="AC141" s="355"/>
      <c r="AD141" s="355"/>
      <c r="AE141" s="160">
        <f>X141+AB141+AC141+AD141</f>
        <v>1</v>
      </c>
      <c r="AF141" s="355">
        <v>1</v>
      </c>
      <c r="AG141" s="162">
        <f>(D141*12+E141*12+F141*11+G141*10+M141*9+N141*8+O141*7+U141*6+V141*5+W141*4+AB141*3+AC141*2+AD141)/12</f>
        <v>1</v>
      </c>
      <c r="AH141" s="355">
        <v>1</v>
      </c>
      <c r="AI141" s="229"/>
      <c r="AJ141" s="230">
        <v>1</v>
      </c>
      <c r="AK141" s="355">
        <v>1</v>
      </c>
      <c r="AL141" s="843"/>
      <c r="AM141" s="883"/>
    </row>
    <row r="142" spans="1:40" s="890" customFormat="1">
      <c r="A142" s="881"/>
      <c r="B142" s="881"/>
      <c r="C142" s="884" t="s">
        <v>106</v>
      </c>
      <c r="D142" s="885">
        <v>369.5</v>
      </c>
      <c r="E142" s="464">
        <v>1.5</v>
      </c>
      <c r="F142" s="464"/>
      <c r="G142" s="464"/>
      <c r="H142" s="881">
        <f>D142+E142+F142+G142</f>
        <v>371</v>
      </c>
      <c r="I142" s="464">
        <v>335.5</v>
      </c>
      <c r="J142" s="881">
        <f>(D142*3+E142*3+F142*2+G142)/3</f>
        <v>371</v>
      </c>
      <c r="K142" s="464">
        <v>333.5</v>
      </c>
      <c r="L142" s="886"/>
      <c r="M142" s="464"/>
      <c r="N142" s="464"/>
      <c r="O142" s="464"/>
      <c r="P142" s="881">
        <f>H142+M142+N142+O142</f>
        <v>371</v>
      </c>
      <c r="Q142" s="464">
        <v>320.5</v>
      </c>
      <c r="R142" s="881">
        <f>(D142*6+E142*6+F142*5+G142*4+M142*3+N142*2+O142)/6</f>
        <v>371</v>
      </c>
      <c r="S142" s="464">
        <v>327</v>
      </c>
      <c r="T142" s="887"/>
      <c r="U142" s="464"/>
      <c r="V142" s="464"/>
      <c r="W142" s="464"/>
      <c r="X142" s="885">
        <f>P142+U142+V142+W142</f>
        <v>371</v>
      </c>
      <c r="Y142" s="464">
        <v>319.5</v>
      </c>
      <c r="Z142" s="882">
        <f>(D142*9+E142*9+F142*8+G142*7+M142*6+N142*5+O142*4+U142*3+V142*2+W142)/9</f>
        <v>371</v>
      </c>
      <c r="AA142" s="464">
        <v>322.7</v>
      </c>
      <c r="AB142" s="464"/>
      <c r="AC142" s="464"/>
      <c r="AD142" s="464"/>
      <c r="AE142" s="694">
        <f>X142+AB142+AC142+AD142</f>
        <v>371</v>
      </c>
      <c r="AF142" s="464">
        <v>330.5</v>
      </c>
      <c r="AG142" s="694">
        <f>(D142*12+E142*12+F142*11+G142*10+M142*9+N142*8+O142*7+U142*6+V142*5+W142*4+AB142*3+AC142*2+AD142)/12</f>
        <v>371</v>
      </c>
      <c r="AH142" s="464">
        <v>323.5</v>
      </c>
      <c r="AI142" s="464"/>
      <c r="AJ142" s="553">
        <f t="shared" si="11"/>
        <v>371</v>
      </c>
      <c r="AK142" s="464">
        <v>321</v>
      </c>
      <c r="AL142" s="888"/>
      <c r="AM142" s="459"/>
      <c r="AN142" s="889" t="s">
        <v>117</v>
      </c>
    </row>
    <row r="143" spans="1:40" s="377" customFormat="1" ht="13.5" thickBot="1">
      <c r="A143" s="349"/>
      <c r="B143" s="350"/>
      <c r="C143" s="837"/>
      <c r="D143" s="162"/>
      <c r="E143" s="355"/>
      <c r="F143" s="355"/>
      <c r="G143" s="355"/>
      <c r="H143" s="162"/>
      <c r="I143" s="355"/>
      <c r="J143" s="840"/>
      <c r="K143" s="355"/>
      <c r="M143" s="355"/>
      <c r="N143" s="355"/>
      <c r="O143" s="355"/>
      <c r="P143" s="160"/>
      <c r="Q143" s="355"/>
      <c r="R143" s="840"/>
      <c r="S143" s="355"/>
      <c r="T143" s="380"/>
      <c r="U143" s="355"/>
      <c r="V143" s="355"/>
      <c r="W143" s="355"/>
      <c r="X143" s="160"/>
      <c r="Y143" s="355"/>
      <c r="Z143" s="891"/>
      <c r="AA143" s="355"/>
      <c r="AB143" s="355"/>
      <c r="AC143" s="355"/>
      <c r="AD143" s="355"/>
      <c r="AE143" s="160"/>
      <c r="AF143" s="355"/>
      <c r="AG143" s="162"/>
      <c r="AH143" s="355"/>
      <c r="AI143" s="229"/>
      <c r="AJ143" s="230">
        <f t="shared" si="11"/>
        <v>0</v>
      </c>
      <c r="AK143" s="355"/>
      <c r="AL143" s="843"/>
      <c r="AM143" s="382"/>
    </row>
    <row r="144" spans="1:40" s="367" customFormat="1" ht="15.75" hidden="1" customHeight="1" thickBot="1">
      <c r="A144" s="696" t="s">
        <v>114</v>
      </c>
      <c r="B144" s="812" t="s">
        <v>118</v>
      </c>
      <c r="C144" s="813" t="s">
        <v>119</v>
      </c>
      <c r="D144" s="281"/>
      <c r="E144" s="830"/>
      <c r="F144" s="830"/>
      <c r="G144" s="830"/>
      <c r="H144" s="831"/>
      <c r="I144" s="830"/>
      <c r="J144" s="832">
        <f>((D144+E144)+(D144+E144+F144)+(D144+E144+F144+G144))/3</f>
        <v>0</v>
      </c>
      <c r="K144" s="830"/>
      <c r="M144" s="830"/>
      <c r="N144" s="830"/>
      <c r="O144" s="830"/>
      <c r="P144" s="831"/>
      <c r="Q144" s="830"/>
      <c r="R144" s="831"/>
      <c r="S144" s="830"/>
      <c r="T144" s="369"/>
      <c r="U144" s="830"/>
      <c r="V144" s="830"/>
      <c r="W144" s="830"/>
      <c r="X144" s="831"/>
      <c r="Y144" s="830"/>
      <c r="Z144" s="880"/>
      <c r="AA144" s="830"/>
      <c r="AB144" s="830"/>
      <c r="AC144" s="830"/>
      <c r="AD144" s="830"/>
      <c r="AE144" s="831"/>
      <c r="AF144" s="830"/>
      <c r="AG144" s="833"/>
      <c r="AH144" s="830"/>
      <c r="AI144" s="834"/>
      <c r="AJ144" s="835">
        <f t="shared" si="11"/>
        <v>0</v>
      </c>
      <c r="AK144" s="830"/>
      <c r="AL144" s="836"/>
      <c r="AM144" s="371"/>
    </row>
    <row r="145" spans="1:60" s="377" customFormat="1" ht="13.5" hidden="1" customHeight="1">
      <c r="A145" s="349"/>
      <c r="B145" s="350"/>
      <c r="C145" s="837" t="s">
        <v>57</v>
      </c>
      <c r="D145" s="838" t="s">
        <v>64</v>
      </c>
      <c r="E145" s="355"/>
      <c r="F145" s="355"/>
      <c r="G145" s="355"/>
      <c r="H145" s="839">
        <f>D145+E145+F145+G145</f>
        <v>0</v>
      </c>
      <c r="I145" s="355"/>
      <c r="J145" s="840">
        <f>(D145*3+E145*3+F145*2+G145)/3</f>
        <v>0</v>
      </c>
      <c r="K145" s="355"/>
      <c r="L145" s="474"/>
      <c r="M145" s="355"/>
      <c r="N145" s="355"/>
      <c r="O145" s="355"/>
      <c r="P145" s="160">
        <f>H145+M145+N145+O145</f>
        <v>0</v>
      </c>
      <c r="Q145" s="355"/>
      <c r="R145" s="840">
        <f>(D145*6+E145*6+F145*5+G145*4+M145*3+N145*2+O145)/6</f>
        <v>0</v>
      </c>
      <c r="S145" s="355"/>
      <c r="T145" s="380"/>
      <c r="U145" s="355"/>
      <c r="V145" s="355"/>
      <c r="W145" s="355"/>
      <c r="X145" s="160">
        <f>P145+U145+V145+W145</f>
        <v>0</v>
      </c>
      <c r="Y145" s="355"/>
      <c r="Z145" s="882">
        <f>(D145*9+E145*9+F145*8+G145*7+M145*6+N145*5+O145*4+U145*3+V145*2+W145)/9</f>
        <v>0</v>
      </c>
      <c r="AA145" s="355"/>
      <c r="AB145" s="355"/>
      <c r="AC145" s="355"/>
      <c r="AD145" s="355"/>
      <c r="AE145" s="160">
        <f>X145+AB145+AC145+AD145</f>
        <v>0</v>
      </c>
      <c r="AF145" s="355"/>
      <c r="AG145" s="162">
        <f>(D145*12+E145*12+F145*11+G145*10+M145*9+N145*8+O145*7+U145*6+V145*5+W145*4+AB145*3+AC145*2+AD145)/12</f>
        <v>0</v>
      </c>
      <c r="AH145" s="355"/>
      <c r="AI145" s="229"/>
      <c r="AJ145" s="230">
        <f t="shared" si="11"/>
        <v>0</v>
      </c>
      <c r="AK145" s="355"/>
      <c r="AL145" s="843"/>
      <c r="AM145" s="382"/>
    </row>
    <row r="146" spans="1:60" s="890" customFormat="1" ht="13.5" hidden="1" customHeight="1" thickBot="1">
      <c r="A146" s="881"/>
      <c r="B146" s="881"/>
      <c r="C146" s="884" t="s">
        <v>106</v>
      </c>
      <c r="D146" s="885">
        <v>0</v>
      </c>
      <c r="E146" s="464"/>
      <c r="F146" s="464"/>
      <c r="G146" s="464"/>
      <c r="H146" s="881">
        <f>D146+E146+F146+G146</f>
        <v>0</v>
      </c>
      <c r="I146" s="464"/>
      <c r="J146" s="881">
        <f>(D146*3+E146*3+F146*2+G146)/3</f>
        <v>0</v>
      </c>
      <c r="K146" s="464"/>
      <c r="L146" s="886"/>
      <c r="M146" s="464"/>
      <c r="N146" s="464"/>
      <c r="O146" s="464"/>
      <c r="P146" s="881">
        <f>H146+M146+N146+O146</f>
        <v>0</v>
      </c>
      <c r="Q146" s="464"/>
      <c r="R146" s="881">
        <f>(D146*6+E146*6+F146*5+G146*4+M146*3+N146*2+O146)/6</f>
        <v>0</v>
      </c>
      <c r="S146" s="464"/>
      <c r="T146" s="887"/>
      <c r="U146" s="464"/>
      <c r="V146" s="464"/>
      <c r="W146" s="464"/>
      <c r="X146" s="885">
        <f>P146+U146+V146+W146</f>
        <v>0</v>
      </c>
      <c r="Y146" s="464"/>
      <c r="Z146" s="882">
        <f>(D146*9+E146*9+F146*8+G146*7+M146*6+N146*5+O146*4+U146*3+V146*2+W146)/9</f>
        <v>0</v>
      </c>
      <c r="AA146" s="464"/>
      <c r="AB146" s="464"/>
      <c r="AC146" s="464"/>
      <c r="AD146" s="464"/>
      <c r="AE146" s="694">
        <f>X146+AB146+AC146+AD146</f>
        <v>0</v>
      </c>
      <c r="AF146" s="464"/>
      <c r="AG146" s="694">
        <f>(D146*12+E146*12+F146*11+G146*10+M146*9+N146*8+O146*7+U146*6+V146*5+W146*4+AB146*3+AC146*2+AD146)/12</f>
        <v>0</v>
      </c>
      <c r="AH146" s="464"/>
      <c r="AI146" s="464"/>
      <c r="AJ146" s="553">
        <f t="shared" si="11"/>
        <v>0</v>
      </c>
      <c r="AK146" s="464"/>
      <c r="AL146" s="888"/>
      <c r="AM146" s="582"/>
    </row>
    <row r="147" spans="1:60" s="367" customFormat="1" ht="15.75" hidden="1" thickBot="1">
      <c r="A147" s="696" t="s">
        <v>114</v>
      </c>
      <c r="B147" s="812" t="s">
        <v>120</v>
      </c>
      <c r="C147" s="813" t="s">
        <v>121</v>
      </c>
      <c r="D147" s="281"/>
      <c r="E147" s="830"/>
      <c r="F147" s="830"/>
      <c r="G147" s="830"/>
      <c r="H147" s="831"/>
      <c r="I147" s="830"/>
      <c r="J147" s="832">
        <f>((D147+E147)+(D147+E147+F147)+(D147+E147+F147+G147))/3</f>
        <v>0</v>
      </c>
      <c r="K147" s="830"/>
      <c r="M147" s="830"/>
      <c r="N147" s="830"/>
      <c r="O147" s="830"/>
      <c r="P147" s="831"/>
      <c r="Q147" s="830"/>
      <c r="R147" s="831"/>
      <c r="S147" s="830"/>
      <c r="T147" s="369"/>
      <c r="U147" s="830"/>
      <c r="V147" s="830"/>
      <c r="W147" s="830"/>
      <c r="X147" s="831"/>
      <c r="Y147" s="830"/>
      <c r="Z147" s="880"/>
      <c r="AA147" s="830"/>
      <c r="AB147" s="830"/>
      <c r="AC147" s="830"/>
      <c r="AD147" s="830"/>
      <c r="AE147" s="831"/>
      <c r="AF147" s="830"/>
      <c r="AG147" s="833"/>
      <c r="AH147" s="830"/>
      <c r="AI147" s="834"/>
      <c r="AJ147" s="835">
        <f t="shared" si="11"/>
        <v>0</v>
      </c>
      <c r="AK147" s="830"/>
      <c r="AL147" s="836"/>
      <c r="AM147" s="371"/>
    </row>
    <row r="148" spans="1:60" s="377" customFormat="1" ht="13.5" hidden="1" thickBot="1">
      <c r="A148" s="349"/>
      <c r="B148" s="350"/>
      <c r="C148" s="837" t="s">
        <v>57</v>
      </c>
      <c r="D148" s="838" t="s">
        <v>64</v>
      </c>
      <c r="E148" s="355"/>
      <c r="F148" s="355"/>
      <c r="G148" s="355"/>
      <c r="H148" s="839">
        <f>D148+E148+F148+G148</f>
        <v>0</v>
      </c>
      <c r="I148" s="355"/>
      <c r="J148" s="840">
        <f>((D148+E148)+(D148+E148+F148)+(D148+E148+F148+G148))/3</f>
        <v>0</v>
      </c>
      <c r="K148" s="355"/>
      <c r="L148" s="474"/>
      <c r="M148" s="355"/>
      <c r="N148" s="355"/>
      <c r="O148" s="355"/>
      <c r="P148" s="160">
        <f>H148+M148+N148+O148</f>
        <v>0</v>
      </c>
      <c r="Q148" s="355"/>
      <c r="R148" s="892">
        <f>((H148*3+M148+N148+O148)/3+J148)/2</f>
        <v>0</v>
      </c>
      <c r="S148" s="355"/>
      <c r="T148" s="380"/>
      <c r="U148" s="355"/>
      <c r="V148" s="355"/>
      <c r="W148" s="355"/>
      <c r="X148" s="160">
        <f>P148+U148+V148+W148</f>
        <v>0</v>
      </c>
      <c r="Y148" s="355"/>
      <c r="Z148" s="893">
        <f>((P148*3+U148+V148+W148)/3+R148*2)/3</f>
        <v>0</v>
      </c>
      <c r="AA148" s="355"/>
      <c r="AB148" s="355"/>
      <c r="AC148" s="355"/>
      <c r="AD148" s="355"/>
      <c r="AE148" s="160">
        <f>X148+AB148+AC148+AD148</f>
        <v>0</v>
      </c>
      <c r="AF148" s="355"/>
      <c r="AG148" s="162">
        <f>((X148*3+AB148+AC148+AD148)/3+Z148*3)/4</f>
        <v>0</v>
      </c>
      <c r="AH148" s="355"/>
      <c r="AI148" s="229"/>
      <c r="AJ148" s="230">
        <f t="shared" si="11"/>
        <v>0</v>
      </c>
      <c r="AK148" s="355"/>
      <c r="AL148" s="843"/>
      <c r="AM148" s="382"/>
    </row>
    <row r="149" spans="1:60" s="898" customFormat="1" ht="14.25" hidden="1" thickBot="1">
      <c r="A149" s="894"/>
      <c r="B149" s="895"/>
      <c r="C149" s="362" t="s">
        <v>112</v>
      </c>
      <c r="D149" s="847">
        <f>D151+D152+D153+D154+D155</f>
        <v>0</v>
      </c>
      <c r="E149" s="848">
        <f>SUM(E151:E155)</f>
        <v>0</v>
      </c>
      <c r="F149" s="848">
        <f>SUM(F151:F155)</f>
        <v>0</v>
      </c>
      <c r="G149" s="848">
        <f>SUM(G151:G155)</f>
        <v>0</v>
      </c>
      <c r="H149" s="896">
        <f>D149+E149+F149+G149</f>
        <v>0</v>
      </c>
      <c r="I149" s="848">
        <f>SUM(I151:I155)</f>
        <v>0</v>
      </c>
      <c r="J149" s="897">
        <f>((D149+E149)+(D149+E149+F149)+(D149+E149+F149+G149))/3</f>
        <v>0</v>
      </c>
      <c r="K149" s="848">
        <f>SUM(K151:K155)</f>
        <v>0</v>
      </c>
      <c r="M149" s="848">
        <f>SUM(M151:M155)</f>
        <v>0</v>
      </c>
      <c r="N149" s="848">
        <f>SUM(N151:N155)</f>
        <v>0</v>
      </c>
      <c r="O149" s="848">
        <f>SUM(O151:O155)</f>
        <v>0</v>
      </c>
      <c r="P149" s="896">
        <f>H149+M149+N149+O149</f>
        <v>0</v>
      </c>
      <c r="Q149" s="848">
        <f>SUM(Q151:Q155)</f>
        <v>0</v>
      </c>
      <c r="R149" s="897">
        <f>(M149*3+N149*2+O149+H149*3+J149*3)/6</f>
        <v>0</v>
      </c>
      <c r="S149" s="848">
        <f>SUM(S151:S155)</f>
        <v>0</v>
      </c>
      <c r="T149" s="899"/>
      <c r="U149" s="848">
        <f>SUM(U151:U155)</f>
        <v>0</v>
      </c>
      <c r="V149" s="848">
        <f>SUM(V151:V155)</f>
        <v>0</v>
      </c>
      <c r="W149" s="848">
        <f>SUM(W151:W155)</f>
        <v>0</v>
      </c>
      <c r="X149" s="896">
        <f>P149+U149+V149+W149</f>
        <v>0</v>
      </c>
      <c r="Y149" s="848">
        <f>SUM(Y151:Y155)</f>
        <v>0</v>
      </c>
      <c r="Z149" s="900">
        <f>(U149*3+V149*2+W149+P149*3+R149*6)/9</f>
        <v>0</v>
      </c>
      <c r="AA149" s="848">
        <f>SUM(AA151:AA155)</f>
        <v>0</v>
      </c>
      <c r="AB149" s="848">
        <f>SUM(AB151:AB155)</f>
        <v>0</v>
      </c>
      <c r="AC149" s="848">
        <f>SUM(AC151:AC155)</f>
        <v>0</v>
      </c>
      <c r="AD149" s="848">
        <f>SUM(AD151:AD155)</f>
        <v>0</v>
      </c>
      <c r="AE149" s="896">
        <f>X149+AB149+AC149+AD149</f>
        <v>0</v>
      </c>
      <c r="AF149" s="848">
        <f>SUM(AF151:AF155)</f>
        <v>0</v>
      </c>
      <c r="AG149" s="853">
        <f>(AB149*3+AC149*2+AD149+X149*3+Z149*9)/12</f>
        <v>0</v>
      </c>
      <c r="AH149" s="848">
        <f>SUM(AH151:AH155)</f>
        <v>0</v>
      </c>
      <c r="AI149" s="901"/>
      <c r="AJ149" s="853">
        <f t="shared" si="11"/>
        <v>0</v>
      </c>
      <c r="AK149" s="848">
        <f>SUM(AK151:AK155)</f>
        <v>0</v>
      </c>
      <c r="AL149" s="902"/>
      <c r="AM149" s="903"/>
    </row>
    <row r="150" spans="1:60" s="905" customFormat="1" ht="13.5" hidden="1" thickBot="1">
      <c r="A150" s="441"/>
      <c r="B150" s="442"/>
      <c r="C150" s="904" t="s">
        <v>62</v>
      </c>
      <c r="D150" s="374"/>
      <c r="E150" s="378"/>
      <c r="F150" s="378"/>
      <c r="G150" s="378"/>
      <c r="H150" s="257"/>
      <c r="I150" s="378"/>
      <c r="J150" s="679"/>
      <c r="K150" s="378"/>
      <c r="M150" s="378"/>
      <c r="N150" s="378"/>
      <c r="O150" s="378"/>
      <c r="P150" s="257"/>
      <c r="Q150" s="378"/>
      <c r="R150" s="679"/>
      <c r="S150" s="378"/>
      <c r="T150" s="906"/>
      <c r="U150" s="378"/>
      <c r="V150" s="378"/>
      <c r="W150" s="378"/>
      <c r="X150" s="257"/>
      <c r="Y150" s="378"/>
      <c r="Z150" s="907"/>
      <c r="AA150" s="378"/>
      <c r="AB150" s="378"/>
      <c r="AC150" s="378"/>
      <c r="AD150" s="378"/>
      <c r="AE150" s="257"/>
      <c r="AF150" s="378"/>
      <c r="AG150" s="243"/>
      <c r="AH150" s="378"/>
      <c r="AI150" s="447"/>
      <c r="AJ150" s="300">
        <f t="shared" si="11"/>
        <v>0</v>
      </c>
      <c r="AK150" s="378"/>
      <c r="AL150" s="908"/>
      <c r="AM150" s="537"/>
    </row>
    <row r="151" spans="1:60" s="917" customFormat="1" ht="13.5" hidden="1" thickBot="1">
      <c r="A151" s="909"/>
      <c r="B151" s="909"/>
      <c r="C151" s="910" t="s">
        <v>122</v>
      </c>
      <c r="D151" s="911"/>
      <c r="E151" s="447"/>
      <c r="F151" s="447"/>
      <c r="G151" s="447"/>
      <c r="H151" s="909">
        <f>D151+E151+F151+G151</f>
        <v>0</v>
      </c>
      <c r="I151" s="447"/>
      <c r="J151" s="909">
        <f>(D151*3+E151*3+F151*2+G151)/3</f>
        <v>0</v>
      </c>
      <c r="K151" s="447"/>
      <c r="L151" s="912"/>
      <c r="M151" s="447"/>
      <c r="N151" s="447"/>
      <c r="O151" s="447"/>
      <c r="P151" s="909">
        <f>H151+M151+N151+O151</f>
        <v>0</v>
      </c>
      <c r="Q151" s="447"/>
      <c r="R151" s="909">
        <f>(D151*6+E151*6+F151*5+G151*4+M151*3+N151*2+O151)/6</f>
        <v>0</v>
      </c>
      <c r="S151" s="447"/>
      <c r="T151" s="913"/>
      <c r="U151" s="447"/>
      <c r="V151" s="447"/>
      <c r="W151" s="447"/>
      <c r="X151" s="911">
        <f>P151+U151+V151+W151</f>
        <v>0</v>
      </c>
      <c r="Y151" s="447"/>
      <c r="Z151" s="907">
        <f>(D151*9+E151*9+F151*8+G151*7+M151*6+N151*5+O151*4+U151*3+V151*2+W151)/9</f>
        <v>0</v>
      </c>
      <c r="AA151" s="447"/>
      <c r="AB151" s="447"/>
      <c r="AC151" s="447"/>
      <c r="AD151" s="447"/>
      <c r="AE151" s="243">
        <f>X151+AB151+AC151+AD151</f>
        <v>0</v>
      </c>
      <c r="AF151" s="447"/>
      <c r="AG151" s="243">
        <f>(D151*12+E151*12+F151*11+G151*10+M151*9+N151*8+O151*7+U151*6+V151*5+W151*4+AB151*3+AC151*2+AD151)/12</f>
        <v>0</v>
      </c>
      <c r="AH151" s="447"/>
      <c r="AI151" s="447"/>
      <c r="AJ151" s="914">
        <f t="shared" si="11"/>
        <v>0</v>
      </c>
      <c r="AK151" s="447"/>
      <c r="AL151" s="915"/>
      <c r="AM151" s="916"/>
    </row>
    <row r="152" spans="1:60" s="479" customFormat="1" ht="13.5" hidden="1" thickBot="1">
      <c r="A152" s="918"/>
      <c r="B152" s="919"/>
      <c r="C152" s="920" t="s">
        <v>123</v>
      </c>
      <c r="D152" s="243"/>
      <c r="E152" s="229"/>
      <c r="F152" s="229"/>
      <c r="G152" s="229"/>
      <c r="H152" s="243">
        <f>D152+E152+F152+G152</f>
        <v>0</v>
      </c>
      <c r="I152" s="229"/>
      <c r="J152" s="243">
        <f>(D152*3+E152*3+F152*2+G152)/3</f>
        <v>0</v>
      </c>
      <c r="K152" s="229"/>
      <c r="M152" s="229"/>
      <c r="N152" s="229"/>
      <c r="O152" s="229"/>
      <c r="P152" s="243">
        <f>H152+M152+N152+O152</f>
        <v>0</v>
      </c>
      <c r="Q152" s="229"/>
      <c r="R152" s="243">
        <f>(D152*6+E152*6+F152*5+G152*4+M152*3+N152*2+O152)/6</f>
        <v>0</v>
      </c>
      <c r="S152" s="229"/>
      <c r="T152" s="480"/>
      <c r="U152" s="229"/>
      <c r="V152" s="229"/>
      <c r="W152" s="229"/>
      <c r="X152" s="243">
        <f>P152+U152+V152+W152</f>
        <v>0</v>
      </c>
      <c r="Y152" s="229"/>
      <c r="Z152" s="907">
        <f>(D152*9+E152*9+F152*8+G152*7+M152*6+N152*5+O152*4+U152*3+V152*2+W152)/9</f>
        <v>0</v>
      </c>
      <c r="AA152" s="229"/>
      <c r="AB152" s="229"/>
      <c r="AC152" s="229"/>
      <c r="AD152" s="229"/>
      <c r="AE152" s="243">
        <f>X152+AB152+AC152+AD152</f>
        <v>0</v>
      </c>
      <c r="AF152" s="229"/>
      <c r="AG152" s="243">
        <f>(D152*12+E152*12+F152*11+G152*10+M152*9+N152*8+O152*7+U152*6+V152*5+W152*4+AB152*3+AC152*2+AD152)/12</f>
        <v>0</v>
      </c>
      <c r="AH152" s="229"/>
      <c r="AI152" s="229"/>
      <c r="AJ152" s="230">
        <f t="shared" ref="AJ152:AJ215" si="18">D152+E152</f>
        <v>0</v>
      </c>
      <c r="AK152" s="229"/>
      <c r="AL152" s="921"/>
      <c r="AM152" s="922"/>
    </row>
    <row r="153" spans="1:60" s="479" customFormat="1" ht="13.5" hidden="1" thickBot="1">
      <c r="A153" s="923"/>
      <c r="B153" s="924"/>
      <c r="C153" s="925" t="s">
        <v>124</v>
      </c>
      <c r="D153" s="694"/>
      <c r="E153" s="275"/>
      <c r="F153" s="275"/>
      <c r="G153" s="275"/>
      <c r="H153" s="243">
        <f>D153+E153+F153+G153</f>
        <v>0</v>
      </c>
      <c r="I153" s="275"/>
      <c r="J153" s="243">
        <f>(D153*3+E153*3+F153*2+G153)/3</f>
        <v>0</v>
      </c>
      <c r="K153" s="275"/>
      <c r="M153" s="275"/>
      <c r="N153" s="275"/>
      <c r="O153" s="275"/>
      <c r="P153" s="243">
        <f>H153+M153+N153+O153</f>
        <v>0</v>
      </c>
      <c r="Q153" s="275"/>
      <c r="R153" s="243">
        <f>(D153*6+E153*6+F153*5+G153*4+M153*3+N153*2+O153)/6</f>
        <v>0</v>
      </c>
      <c r="S153" s="275"/>
      <c r="T153" s="480"/>
      <c r="U153" s="275"/>
      <c r="V153" s="275"/>
      <c r="W153" s="275"/>
      <c r="X153" s="243">
        <f>P153+U153+V153+W153</f>
        <v>0</v>
      </c>
      <c r="Y153" s="275"/>
      <c r="Z153" s="907">
        <f>(D153*9+E153*9+F153*8+G153*7+M153*6+N153*5+O153*4+U153*3+V153*2+W153)/9</f>
        <v>0</v>
      </c>
      <c r="AA153" s="275"/>
      <c r="AB153" s="275"/>
      <c r="AC153" s="275"/>
      <c r="AD153" s="275"/>
      <c r="AE153" s="243">
        <f>X153+AB153+AC153+AD153</f>
        <v>0</v>
      </c>
      <c r="AF153" s="275"/>
      <c r="AG153" s="243">
        <f>(D153*12+E153*12+F153*11+G153*10+M153*9+N153*8+O153*7+U153*6+V153*5+W153*4+AB153*3+AC153*2+AD153)/12</f>
        <v>0</v>
      </c>
      <c r="AH153" s="275"/>
      <c r="AI153" s="229"/>
      <c r="AJ153" s="276">
        <f t="shared" si="18"/>
        <v>0</v>
      </c>
      <c r="AK153" s="275"/>
      <c r="AL153" s="921"/>
      <c r="AM153" s="922"/>
    </row>
    <row r="154" spans="1:60" s="479" customFormat="1" ht="12.75" hidden="1" customHeight="1">
      <c r="A154" s="923"/>
      <c r="B154" s="924"/>
      <c r="C154" s="925" t="s">
        <v>125</v>
      </c>
      <c r="D154" s="694"/>
      <c r="E154" s="275"/>
      <c r="F154" s="275"/>
      <c r="G154" s="275"/>
      <c r="H154" s="243">
        <f>D154+E154+F154+G154</f>
        <v>0</v>
      </c>
      <c r="I154" s="275"/>
      <c r="J154" s="243">
        <f>(D154*3+E154*3+F154*2+G154)/3</f>
        <v>0</v>
      </c>
      <c r="K154" s="275"/>
      <c r="M154" s="275"/>
      <c r="N154" s="275"/>
      <c r="O154" s="275"/>
      <c r="P154" s="243">
        <f>H154+M154+N154+O154</f>
        <v>0</v>
      </c>
      <c r="Q154" s="275"/>
      <c r="R154" s="243">
        <f>(D154*6+E154*6+F154*5+G154*4+M154*3+N154*2+O154)/6</f>
        <v>0</v>
      </c>
      <c r="S154" s="275"/>
      <c r="T154" s="480"/>
      <c r="U154" s="275"/>
      <c r="V154" s="275"/>
      <c r="W154" s="275"/>
      <c r="X154" s="243">
        <f>P154+U154+V154+W154</f>
        <v>0</v>
      </c>
      <c r="Y154" s="275"/>
      <c r="Z154" s="907">
        <f>(D154*9+E154*9+F154*8+G154*7+M154*6+N154*5+O154*4+U154*3+V154*2+W154)/9</f>
        <v>0</v>
      </c>
      <c r="AA154" s="275"/>
      <c r="AB154" s="275"/>
      <c r="AC154" s="275"/>
      <c r="AD154" s="275"/>
      <c r="AE154" s="243">
        <f>X154+AB154+AC154+AD154</f>
        <v>0</v>
      </c>
      <c r="AF154" s="275"/>
      <c r="AG154" s="243">
        <f>(D154*12+E154*12+F154*11+G154*10+M154*9+N154*8+O154*7+U154*6+V154*5+W154*4+AB154*3+AC154*2+AD154)/12</f>
        <v>0</v>
      </c>
      <c r="AH154" s="275"/>
      <c r="AI154" s="229"/>
      <c r="AJ154" s="276">
        <f t="shared" si="18"/>
        <v>0</v>
      </c>
      <c r="AK154" s="275"/>
      <c r="AL154" s="921"/>
      <c r="AM154" s="922"/>
    </row>
    <row r="155" spans="1:60" s="928" customFormat="1" ht="13.5" hidden="1" thickBot="1">
      <c r="A155" s="926"/>
      <c r="B155" s="881"/>
      <c r="C155" s="927" t="s">
        <v>126</v>
      </c>
      <c r="D155" s="694"/>
      <c r="E155" s="464"/>
      <c r="F155" s="464"/>
      <c r="G155" s="464"/>
      <c r="H155" s="243">
        <f>D155+E155+F155+G155</f>
        <v>0</v>
      </c>
      <c r="I155" s="464"/>
      <c r="J155" s="243">
        <f>(D155*3+E155*3+F155*2+G155)/3</f>
        <v>0</v>
      </c>
      <c r="K155" s="464"/>
      <c r="M155" s="464"/>
      <c r="N155" s="464"/>
      <c r="O155" s="464"/>
      <c r="P155" s="243">
        <f>H155+M155+N155+O155</f>
        <v>0</v>
      </c>
      <c r="Q155" s="464"/>
      <c r="R155" s="243">
        <f>(D155*6+E155*6+F155*5+G155*4+M155*3+N155*2+O155)/6</f>
        <v>0</v>
      </c>
      <c r="S155" s="464"/>
      <c r="T155" s="929"/>
      <c r="U155" s="464"/>
      <c r="V155" s="464"/>
      <c r="W155" s="464"/>
      <c r="X155" s="243">
        <f>P155+U155+V155+W155</f>
        <v>0</v>
      </c>
      <c r="Y155" s="464"/>
      <c r="Z155" s="907">
        <f>(D155*9+E155*9+F155*8+G155*7+M155*6+N155*5+O155*4+U155*3+V155*2+W155)/9</f>
        <v>0</v>
      </c>
      <c r="AA155" s="464"/>
      <c r="AB155" s="464"/>
      <c r="AC155" s="464"/>
      <c r="AD155" s="464"/>
      <c r="AE155" s="243">
        <f>X155+AB155+AC155+AD155</f>
        <v>0</v>
      </c>
      <c r="AF155" s="464"/>
      <c r="AG155" s="243">
        <f>(D155*12+E155*12+F155*11+G155*10+M155*9+N155*8+O155*7+U155*6+V155*5+W155*4+AB155*3+AC155*2+AD155)/12</f>
        <v>0</v>
      </c>
      <c r="AH155" s="464"/>
      <c r="AI155" s="447"/>
      <c r="AJ155" s="263">
        <f t="shared" si="18"/>
        <v>0</v>
      </c>
      <c r="AK155" s="464"/>
      <c r="AL155" s="915"/>
      <c r="AM155" s="916"/>
    </row>
    <row r="156" spans="1:60" s="781" customFormat="1" ht="15" hidden="1" thickBot="1">
      <c r="A156" s="930"/>
      <c r="B156" s="931"/>
      <c r="C156" s="688"/>
      <c r="D156" s="776"/>
      <c r="E156" s="488"/>
      <c r="F156" s="488"/>
      <c r="G156" s="488"/>
      <c r="H156" s="489"/>
      <c r="I156" s="488"/>
      <c r="J156" s="490"/>
      <c r="K156" s="488"/>
      <c r="L156" s="777"/>
      <c r="M156" s="488"/>
      <c r="N156" s="488"/>
      <c r="O156" s="488"/>
      <c r="P156" s="489"/>
      <c r="Q156" s="488"/>
      <c r="R156" s="489"/>
      <c r="S156" s="488"/>
      <c r="T156" s="778"/>
      <c r="U156" s="488"/>
      <c r="V156" s="488"/>
      <c r="W156" s="488"/>
      <c r="X156" s="489"/>
      <c r="Y156" s="488"/>
      <c r="Z156" s="932"/>
      <c r="AA156" s="488"/>
      <c r="AB156" s="488"/>
      <c r="AC156" s="488"/>
      <c r="AD156" s="488"/>
      <c r="AE156" s="489"/>
      <c r="AF156" s="488"/>
      <c r="AG156" s="490"/>
      <c r="AH156" s="488"/>
      <c r="AI156" s="492"/>
      <c r="AJ156" s="493">
        <f t="shared" si="18"/>
        <v>0</v>
      </c>
      <c r="AK156" s="488"/>
      <c r="AL156" s="779"/>
      <c r="AM156" s="780"/>
    </row>
    <row r="157" spans="1:60" s="937" customFormat="1" ht="15.75" thickBot="1">
      <c r="A157" s="696" t="s">
        <v>127</v>
      </c>
      <c r="B157" s="812" t="s">
        <v>72</v>
      </c>
      <c r="C157" s="750" t="s">
        <v>128</v>
      </c>
      <c r="D157" s="933"/>
      <c r="E157" s="934"/>
      <c r="F157" s="934"/>
      <c r="G157" s="934"/>
      <c r="H157" s="935"/>
      <c r="I157" s="934"/>
      <c r="J157" s="936">
        <f>((D157+E157)+(D157+E157+F157)+(D157+E157+F157+G157))/3</f>
        <v>0</v>
      </c>
      <c r="K157" s="934"/>
      <c r="M157" s="934"/>
      <c r="N157" s="934"/>
      <c r="O157" s="934"/>
      <c r="P157" s="935"/>
      <c r="Q157" s="934"/>
      <c r="R157" s="935"/>
      <c r="S157" s="934"/>
      <c r="T157" s="938"/>
      <c r="U157" s="934"/>
      <c r="V157" s="934"/>
      <c r="W157" s="934"/>
      <c r="X157" s="935"/>
      <c r="Y157" s="934"/>
      <c r="Z157" s="939"/>
      <c r="AA157" s="934"/>
      <c r="AB157" s="934"/>
      <c r="AC157" s="934"/>
      <c r="AD157" s="934"/>
      <c r="AE157" s="935"/>
      <c r="AF157" s="934"/>
      <c r="AG157" s="940"/>
      <c r="AH157" s="934"/>
      <c r="AI157" s="941"/>
      <c r="AJ157" s="942">
        <f t="shared" si="18"/>
        <v>0</v>
      </c>
      <c r="AK157" s="934"/>
      <c r="AL157" s="943"/>
      <c r="AM157" s="944"/>
    </row>
    <row r="158" spans="1:60" s="377" customFormat="1">
      <c r="A158" s="441"/>
      <c r="B158" s="442"/>
      <c r="C158" s="294" t="s">
        <v>57</v>
      </c>
      <c r="D158" s="470">
        <v>1</v>
      </c>
      <c r="E158" s="355"/>
      <c r="F158" s="355"/>
      <c r="G158" s="355"/>
      <c r="H158" s="945">
        <f>D158+E158+F158+G158</f>
        <v>1</v>
      </c>
      <c r="I158" s="355">
        <v>1</v>
      </c>
      <c r="J158" s="679">
        <f>(D158*3+E158*3+F158*2+G158)/3</f>
        <v>1</v>
      </c>
      <c r="K158" s="355">
        <v>1</v>
      </c>
      <c r="M158" s="355"/>
      <c r="N158" s="355"/>
      <c r="O158" s="355"/>
      <c r="P158" s="469">
        <f>H158+M158+N158+O158</f>
        <v>1</v>
      </c>
      <c r="Q158" s="355">
        <v>1</v>
      </c>
      <c r="R158" s="469">
        <f>(D158*6+E158*6+F158*5+G158*4+M158*3+N158*2+O158)/6</f>
        <v>1</v>
      </c>
      <c r="S158" s="355">
        <v>1</v>
      </c>
      <c r="T158" s="380"/>
      <c r="U158" s="355"/>
      <c r="V158" s="355"/>
      <c r="W158" s="355"/>
      <c r="X158" s="469">
        <f>P158+U158+V158+W158</f>
        <v>1</v>
      </c>
      <c r="Y158" s="355">
        <v>1</v>
      </c>
      <c r="Z158" s="946">
        <f>(D158*9+E158*9+F158*8+G158*7+M158*6+N158*5+O158*4+U158*3+V158*2+W158)/9</f>
        <v>1</v>
      </c>
      <c r="AA158" s="355">
        <v>1</v>
      </c>
      <c r="AB158" s="355"/>
      <c r="AC158" s="355"/>
      <c r="AD158" s="355"/>
      <c r="AE158" s="257">
        <f>X158+AB158+AC158+AD158</f>
        <v>1</v>
      </c>
      <c r="AF158" s="355">
        <v>1</v>
      </c>
      <c r="AG158" s="243">
        <f>(D158*12+E158*12+F158*11+G158*10+M158*9+N158*8+O158*7+U158*6+V158*5+W158*4+AB158*3+AC158*2+AD158)/12</f>
        <v>1</v>
      </c>
      <c r="AH158" s="355">
        <v>1</v>
      </c>
      <c r="AI158" s="229"/>
      <c r="AJ158" s="947">
        <f t="shared" si="18"/>
        <v>1</v>
      </c>
      <c r="AK158" s="355">
        <v>1</v>
      </c>
      <c r="AL158" s="883"/>
      <c r="AM158" s="948"/>
    </row>
    <row r="159" spans="1:60" s="479" customFormat="1">
      <c r="A159" s="923"/>
      <c r="B159" s="924"/>
      <c r="C159" s="589" t="s">
        <v>106</v>
      </c>
      <c r="D159" s="555">
        <v>19</v>
      </c>
      <c r="E159" s="275">
        <v>2</v>
      </c>
      <c r="F159" s="275"/>
      <c r="G159" s="275"/>
      <c r="H159" s="243">
        <f>D159+E159+F159+G159</f>
        <v>21</v>
      </c>
      <c r="I159" s="275">
        <v>17.899999999999999</v>
      </c>
      <c r="J159" s="243">
        <f>(D159*3+E159*3+F159*2+G159)/3</f>
        <v>21</v>
      </c>
      <c r="K159" s="275">
        <v>17.899999999999999</v>
      </c>
      <c r="M159" s="275"/>
      <c r="N159" s="275"/>
      <c r="O159" s="275"/>
      <c r="P159" s="444">
        <f>H159+M159+N159+O159</f>
        <v>21</v>
      </c>
      <c r="Q159" s="275">
        <v>18</v>
      </c>
      <c r="R159" s="444">
        <f>(D159*6+E159*6+F159*5+G159*4+M159*3+N159*2+O159)/6</f>
        <v>21</v>
      </c>
      <c r="S159" s="275">
        <v>17.899999999999999</v>
      </c>
      <c r="T159" s="480"/>
      <c r="U159" s="275"/>
      <c r="V159" s="275"/>
      <c r="W159" s="275"/>
      <c r="X159" s="444">
        <f>P159+U159+V159+W159</f>
        <v>21</v>
      </c>
      <c r="Y159" s="275">
        <v>18</v>
      </c>
      <c r="Z159" s="949">
        <f>(D159*9+E159*9+F159*8+G159*7+M159*6+N159*5+O159*4+U159*3+V159*2+W159)/9</f>
        <v>21</v>
      </c>
      <c r="AA159" s="275">
        <v>17.899999999999999</v>
      </c>
      <c r="AB159" s="275"/>
      <c r="AC159" s="275"/>
      <c r="AD159" s="275"/>
      <c r="AE159" s="243">
        <f>X159+AB159+AC159+AD159</f>
        <v>21</v>
      </c>
      <c r="AF159" s="275">
        <v>18</v>
      </c>
      <c r="AG159" s="243">
        <f>(D159*12+E159*12+F159*11+G159*10+M159*9+N159*8+O159*7+U159*6+V159*5+W159*4+AB159*3+AC159*2+AD159)/12</f>
        <v>21</v>
      </c>
      <c r="AH159" s="275">
        <v>18</v>
      </c>
      <c r="AI159" s="229"/>
      <c r="AJ159" s="481">
        <f t="shared" si="18"/>
        <v>21</v>
      </c>
      <c r="AK159" s="479">
        <v>17.899999999999999</v>
      </c>
      <c r="AL159" s="582"/>
      <c r="AM159" s="582"/>
      <c r="AN159" s="889" t="s">
        <v>129</v>
      </c>
    </row>
    <row r="160" spans="1:60" s="781" customFormat="1" ht="18.75" customHeight="1" thickBot="1">
      <c r="A160" s="950"/>
      <c r="B160" s="951"/>
      <c r="C160" s="952"/>
      <c r="D160" s="953"/>
      <c r="E160" s="954"/>
      <c r="F160" s="954"/>
      <c r="G160" s="954"/>
      <c r="H160" s="953"/>
      <c r="I160" s="954"/>
      <c r="J160" s="955"/>
      <c r="K160" s="954"/>
      <c r="L160" s="777"/>
      <c r="M160" s="954"/>
      <c r="N160" s="954"/>
      <c r="O160" s="954"/>
      <c r="P160" s="953"/>
      <c r="Q160" s="954"/>
      <c r="R160" s="953"/>
      <c r="S160" s="954"/>
      <c r="T160" s="778"/>
      <c r="U160" s="954"/>
      <c r="V160" s="954"/>
      <c r="W160" s="954"/>
      <c r="X160" s="953"/>
      <c r="Y160" s="954"/>
      <c r="Z160" s="956"/>
      <c r="AA160" s="954"/>
      <c r="AB160" s="954"/>
      <c r="AC160" s="954"/>
      <c r="AD160" s="954"/>
      <c r="AE160" s="953"/>
      <c r="AF160" s="954"/>
      <c r="AG160" s="957"/>
      <c r="AH160" s="954"/>
      <c r="AI160" s="958"/>
      <c r="AJ160" s="959">
        <f t="shared" si="18"/>
        <v>0</v>
      </c>
      <c r="AK160" s="954"/>
      <c r="AL160" s="779"/>
      <c r="AM160" s="780"/>
      <c r="AQ160" s="960"/>
      <c r="AR160" s="960"/>
      <c r="AS160" s="960"/>
      <c r="AT160" s="960"/>
      <c r="AU160" s="960"/>
      <c r="AV160" s="960"/>
      <c r="AW160" s="960"/>
      <c r="AX160" s="960"/>
      <c r="AY160" s="960"/>
      <c r="AZ160" s="960"/>
      <c r="BA160" s="960"/>
      <c r="BB160" s="960"/>
      <c r="BC160" s="960"/>
      <c r="BD160" s="960"/>
      <c r="BE160" s="960"/>
      <c r="BF160" s="960"/>
      <c r="BG160" s="960"/>
      <c r="BH160" s="960"/>
    </row>
    <row r="161" spans="1:74" s="898" customFormat="1" ht="14.25" thickBot="1">
      <c r="A161" s="894" t="s">
        <v>130</v>
      </c>
      <c r="B161" s="895" t="s">
        <v>131</v>
      </c>
      <c r="C161" s="362" t="s">
        <v>132</v>
      </c>
      <c r="D161" s="961"/>
      <c r="E161" s="962"/>
      <c r="F161" s="962"/>
      <c r="G161" s="962"/>
      <c r="H161" s="963"/>
      <c r="I161" s="962"/>
      <c r="J161" s="964"/>
      <c r="K161" s="962"/>
      <c r="M161" s="962"/>
      <c r="N161" s="962"/>
      <c r="O161" s="962"/>
      <c r="P161" s="964"/>
      <c r="Q161" s="962"/>
      <c r="R161" s="964"/>
      <c r="S161" s="962"/>
      <c r="T161" s="899"/>
      <c r="U161" s="962"/>
      <c r="V161" s="962"/>
      <c r="W161" s="962"/>
      <c r="X161" s="964"/>
      <c r="Y161" s="962"/>
      <c r="Z161" s="965"/>
      <c r="AA161" s="962"/>
      <c r="AB161" s="962"/>
      <c r="AC161" s="962"/>
      <c r="AD161" s="962"/>
      <c r="AE161" s="964"/>
      <c r="AF161" s="962"/>
      <c r="AG161" s="853"/>
      <c r="AH161" s="962"/>
      <c r="AI161" s="966"/>
      <c r="AJ161" s="967"/>
      <c r="AK161" s="968"/>
      <c r="AL161" s="969"/>
      <c r="AM161" s="903"/>
      <c r="AQ161" s="970"/>
      <c r="AR161" s="970"/>
      <c r="AS161" s="970"/>
      <c r="AT161" s="970"/>
      <c r="AU161" s="970"/>
      <c r="AV161" s="970"/>
      <c r="AW161" s="970"/>
      <c r="AX161" s="970"/>
      <c r="AY161" s="970"/>
      <c r="AZ161" s="970"/>
      <c r="BA161" s="970"/>
      <c r="BB161" s="970"/>
      <c r="BC161" s="970"/>
      <c r="BD161" s="970"/>
      <c r="BE161" s="970"/>
      <c r="BF161" s="970"/>
      <c r="BG161" s="970"/>
      <c r="BH161" s="970"/>
    </row>
    <row r="162" spans="1:74" s="978" customFormat="1" ht="15.75" thickBot="1">
      <c r="A162" s="971"/>
      <c r="B162" s="972"/>
      <c r="C162" s="973" t="s">
        <v>57</v>
      </c>
      <c r="D162" s="974">
        <v>34</v>
      </c>
      <c r="E162" s="975"/>
      <c r="F162" s="975"/>
      <c r="G162" s="975"/>
      <c r="H162" s="976">
        <f>D162+E162+F162+G162</f>
        <v>34</v>
      </c>
      <c r="I162" s="975">
        <v>34</v>
      </c>
      <c r="J162" s="977">
        <f>(D162*3+E162*3+F162*2+G162)/3</f>
        <v>34</v>
      </c>
      <c r="K162" s="975">
        <v>34</v>
      </c>
      <c r="M162" s="975"/>
      <c r="N162" s="975"/>
      <c r="O162" s="975"/>
      <c r="P162" s="976">
        <f>H162+M162+N162+O162</f>
        <v>34</v>
      </c>
      <c r="Q162" s="975">
        <v>34</v>
      </c>
      <c r="R162" s="979">
        <f>(D162*6+E162*6+F162*5+G162*4+M162*3+N162*2+O162)/6</f>
        <v>34</v>
      </c>
      <c r="S162" s="975">
        <v>34</v>
      </c>
      <c r="T162" s="980"/>
      <c r="U162" s="975"/>
      <c r="V162" s="975"/>
      <c r="W162" s="975"/>
      <c r="X162" s="976">
        <f>P162+U162+V162+W162</f>
        <v>34</v>
      </c>
      <c r="Y162" s="975">
        <v>34</v>
      </c>
      <c r="Z162" s="981">
        <f>(D162*9+E162*9+F162*8+G162*7+M162*6+N162*5+O162*4+U162*3+V162*2+W162)/9</f>
        <v>34</v>
      </c>
      <c r="AA162" s="975">
        <v>34</v>
      </c>
      <c r="AB162" s="975"/>
      <c r="AC162" s="975"/>
      <c r="AD162" s="975"/>
      <c r="AE162" s="976">
        <f>X162+AB162+AC162+AD162</f>
        <v>34</v>
      </c>
      <c r="AF162" s="975">
        <v>34</v>
      </c>
      <c r="AG162" s="470">
        <f>(D162*12+E162*12+F162*11+G162*10+M162*9+N162*8+O162*7+U162*6+V162*5+W162*4.5+(AB162*0.5)+AB162*2+AC162*2+AD162)/12</f>
        <v>34</v>
      </c>
      <c r="AH162" s="975">
        <v>34</v>
      </c>
      <c r="AI162" s="982"/>
      <c r="AJ162" s="983">
        <f t="shared" si="18"/>
        <v>34</v>
      </c>
      <c r="AK162" s="984">
        <v>34</v>
      </c>
      <c r="AL162" s="985"/>
      <c r="AM162" s="986"/>
      <c r="AN162" s="1848"/>
      <c r="AO162" s="1849"/>
      <c r="AP162" s="1849"/>
      <c r="AQ162" s="970"/>
      <c r="AR162" s="970"/>
      <c r="AS162" s="970"/>
      <c r="AT162" s="970"/>
      <c r="AU162" s="970"/>
      <c r="AV162" s="970"/>
      <c r="AW162" s="970"/>
      <c r="AX162" s="970"/>
      <c r="AY162" s="970"/>
      <c r="AZ162" s="970"/>
      <c r="BA162" s="970"/>
      <c r="BB162" s="970"/>
      <c r="BC162" s="970"/>
      <c r="BD162" s="970"/>
      <c r="BE162" s="970"/>
      <c r="BF162" s="970"/>
      <c r="BG162" s="970"/>
      <c r="BH162" s="970"/>
    </row>
    <row r="163" spans="1:74" s="978" customFormat="1" ht="15.75" thickBot="1">
      <c r="A163" s="894"/>
      <c r="B163" s="895"/>
      <c r="C163" s="362" t="s">
        <v>133</v>
      </c>
      <c r="D163" s="987">
        <f>D164+D165+D166</f>
        <v>380</v>
      </c>
      <c r="E163" s="988">
        <f>SUM(E164:E167)</f>
        <v>0</v>
      </c>
      <c r="F163" s="988">
        <f>SUM(F164:F167)</f>
        <v>0</v>
      </c>
      <c r="G163" s="988">
        <f>SUM(G164:G167)</f>
        <v>0</v>
      </c>
      <c r="H163" s="987">
        <f>SUM(H164:H167)</f>
        <v>380</v>
      </c>
      <c r="I163" s="988">
        <f>SUM(I164:I167)</f>
        <v>380</v>
      </c>
      <c r="J163" s="989">
        <f>((D163+E163)+(D163+E163+F163)+(D163+E163+F163+G163))/3</f>
        <v>380</v>
      </c>
      <c r="K163" s="988">
        <f>SUM(K164:K167)</f>
        <v>380</v>
      </c>
      <c r="M163" s="988">
        <f t="shared" ref="M163:S163" si="19">SUM(M164:M167)</f>
        <v>0</v>
      </c>
      <c r="N163" s="988">
        <f t="shared" si="19"/>
        <v>0</v>
      </c>
      <c r="O163" s="988">
        <f t="shared" si="19"/>
        <v>0</v>
      </c>
      <c r="P163" s="987">
        <f t="shared" si="19"/>
        <v>380</v>
      </c>
      <c r="Q163" s="988">
        <f t="shared" si="19"/>
        <v>380</v>
      </c>
      <c r="R163" s="987">
        <f t="shared" si="19"/>
        <v>380</v>
      </c>
      <c r="S163" s="988">
        <f t="shared" si="19"/>
        <v>380</v>
      </c>
      <c r="T163" s="980"/>
      <c r="U163" s="988">
        <f t="shared" ref="U163:AH163" si="20">SUM(U164:U167)</f>
        <v>0</v>
      </c>
      <c r="V163" s="988">
        <f t="shared" si="20"/>
        <v>0</v>
      </c>
      <c r="W163" s="988">
        <f t="shared" si="20"/>
        <v>1</v>
      </c>
      <c r="X163" s="990">
        <f t="shared" si="20"/>
        <v>381</v>
      </c>
      <c r="Y163" s="988">
        <f t="shared" si="20"/>
        <v>381</v>
      </c>
      <c r="Z163" s="989">
        <f t="shared" si="20"/>
        <v>380.11111111111114</v>
      </c>
      <c r="AA163" s="988">
        <f t="shared" si="20"/>
        <v>286</v>
      </c>
      <c r="AB163" s="988">
        <f t="shared" si="20"/>
        <v>0</v>
      </c>
      <c r="AC163" s="988">
        <f t="shared" si="20"/>
        <v>0</v>
      </c>
      <c r="AD163" s="988">
        <f t="shared" si="20"/>
        <v>0</v>
      </c>
      <c r="AE163" s="990">
        <f t="shared" si="20"/>
        <v>381</v>
      </c>
      <c r="AF163" s="988">
        <f t="shared" si="20"/>
        <v>381</v>
      </c>
      <c r="AG163" s="989">
        <f t="shared" si="20"/>
        <v>380.33333333333337</v>
      </c>
      <c r="AH163" s="988">
        <f t="shared" si="20"/>
        <v>381</v>
      </c>
      <c r="AI163" s="966"/>
      <c r="AJ163" s="991">
        <f t="shared" si="18"/>
        <v>380</v>
      </c>
      <c r="AK163" s="992">
        <f>SUM(AK164:AK167)</f>
        <v>380</v>
      </c>
      <c r="AL163" s="993"/>
      <c r="AM163" s="994"/>
      <c r="AN163" s="1836"/>
      <c r="AO163" s="1837"/>
      <c r="AP163" s="1837"/>
    </row>
    <row r="164" spans="1:74" s="1002" customFormat="1" ht="15">
      <c r="A164" s="441"/>
      <c r="B164" s="442"/>
      <c r="C164" s="294" t="s">
        <v>134</v>
      </c>
      <c r="D164" s="374" t="s">
        <v>135</v>
      </c>
      <c r="E164" s="378"/>
      <c r="F164" s="378"/>
      <c r="G164" s="378"/>
      <c r="H164" s="945">
        <f>D164+E164+F164+G164</f>
        <v>275</v>
      </c>
      <c r="I164" s="378">
        <v>275</v>
      </c>
      <c r="J164" s="469">
        <f>(D164*3+E164*3+F164*2+G164)/3</f>
        <v>275</v>
      </c>
      <c r="K164" s="378">
        <v>275</v>
      </c>
      <c r="L164" s="995"/>
      <c r="M164" s="378"/>
      <c r="N164" s="378"/>
      <c r="O164" s="378"/>
      <c r="P164" s="542">
        <f>H164+M164+N164+O164</f>
        <v>275</v>
      </c>
      <c r="Q164" s="378">
        <v>275</v>
      </c>
      <c r="R164" s="542">
        <f>(D164*6+E164*6+F164*5+G164*4+M164*3+N164*2+O164)/6</f>
        <v>275</v>
      </c>
      <c r="S164" s="378">
        <v>275</v>
      </c>
      <c r="T164" s="996"/>
      <c r="U164" s="378"/>
      <c r="V164" s="378"/>
      <c r="W164" s="378">
        <v>11</v>
      </c>
      <c r="X164" s="257">
        <f>P164+U164+V164+W164</f>
        <v>286</v>
      </c>
      <c r="Y164" s="997">
        <v>286</v>
      </c>
      <c r="Z164" s="470">
        <f>(D164*9+E164*9+F164*8+G164*7+M164*6+N164*5+O164*4+U164*3+V164*2+W164)/9</f>
        <v>276.22222222222223</v>
      </c>
      <c r="AA164" s="997">
        <v>286</v>
      </c>
      <c r="AB164" s="378"/>
      <c r="AC164" s="378"/>
      <c r="AD164" s="378"/>
      <c r="AE164" s="257">
        <f>X164+AB164+AC164+AD164</f>
        <v>286</v>
      </c>
      <c r="AF164" s="378">
        <v>286</v>
      </c>
      <c r="AG164" s="470">
        <f>(D164*12+E164*12+F164*11+G164*10+M164*9+N164*8+O164*7+U164*6+V164*5+W164*4+AB164*3+AC164*2+AD164)/12</f>
        <v>278.66666666666669</v>
      </c>
      <c r="AH164" s="378">
        <v>279</v>
      </c>
      <c r="AI164" s="447"/>
      <c r="AJ164" s="998">
        <f t="shared" si="18"/>
        <v>275</v>
      </c>
      <c r="AK164" s="999">
        <v>275</v>
      </c>
      <c r="AL164" s="1000"/>
      <c r="AM164" s="1000"/>
      <c r="AN164" s="1001" t="s">
        <v>136</v>
      </c>
    </row>
    <row r="165" spans="1:74" s="1004" customFormat="1" ht="15.75">
      <c r="A165" s="571"/>
      <c r="B165" s="572"/>
      <c r="C165" s="253" t="s">
        <v>137</v>
      </c>
      <c r="D165" s="385" t="s">
        <v>138</v>
      </c>
      <c r="E165" s="388"/>
      <c r="F165" s="388"/>
      <c r="G165" s="388"/>
      <c r="H165" s="1003">
        <f>D165+E165+F165+G165</f>
        <v>103</v>
      </c>
      <c r="I165" s="388">
        <v>103</v>
      </c>
      <c r="J165" s="469">
        <f>(D165*3+E165*3+F165*2+G165)/3</f>
        <v>103</v>
      </c>
      <c r="K165" s="388">
        <v>103</v>
      </c>
      <c r="M165" s="388"/>
      <c r="N165" s="388"/>
      <c r="O165" s="388"/>
      <c r="P165" s="542">
        <f>H165+M165+N165+O165</f>
        <v>103</v>
      </c>
      <c r="Q165" s="388">
        <v>103</v>
      </c>
      <c r="R165" s="542">
        <f>(D165*6+E165*6+F165*5+G165*4+M165*3+N165*2+O165)/6</f>
        <v>103</v>
      </c>
      <c r="S165" s="388">
        <v>103</v>
      </c>
      <c r="T165" s="1005"/>
      <c r="U165" s="388"/>
      <c r="V165" s="388"/>
      <c r="W165" s="388">
        <v>-9</v>
      </c>
      <c r="X165" s="257">
        <f>P165+U165+V165+W165</f>
        <v>94</v>
      </c>
      <c r="Y165" s="1006">
        <v>94</v>
      </c>
      <c r="Z165" s="470">
        <f>(D165*9+E165*9+F165*8+G165*7+M165*6+N165*5+O165*4+U165*3+V165*2+W165)/9</f>
        <v>102</v>
      </c>
      <c r="AA165" s="1006" t="s">
        <v>139</v>
      </c>
      <c r="AB165" s="388"/>
      <c r="AC165" s="388"/>
      <c r="AD165" s="388"/>
      <c r="AE165" s="257">
        <f>X165+AB165+AC165+AD165</f>
        <v>94</v>
      </c>
      <c r="AF165" s="388">
        <v>94</v>
      </c>
      <c r="AG165" s="470">
        <f>(D165*12+E165*12+F165*11+G165*10+M165*9+N165*8+O165*7+U165*6+V165*5+W165*4+AB165*3+AC165*2+AD165)/12</f>
        <v>100</v>
      </c>
      <c r="AH165" s="388">
        <v>100</v>
      </c>
      <c r="AI165" s="447"/>
      <c r="AJ165" s="471">
        <f t="shared" si="18"/>
        <v>103</v>
      </c>
      <c r="AK165" s="1007">
        <v>103</v>
      </c>
      <c r="AL165" s="1008"/>
      <c r="AM165" s="1008"/>
      <c r="AN165" s="1001"/>
    </row>
    <row r="166" spans="1:74" s="1004" customFormat="1" ht="16.5" thickBot="1">
      <c r="A166" s="571"/>
      <c r="B166" s="572"/>
      <c r="C166" s="253" t="s">
        <v>140</v>
      </c>
      <c r="D166" s="385" t="s">
        <v>141</v>
      </c>
      <c r="E166" s="388"/>
      <c r="F166" s="388"/>
      <c r="G166" s="388"/>
      <c r="H166" s="1003">
        <f>D166+E166+F166+G166</f>
        <v>2</v>
      </c>
      <c r="I166" s="388">
        <v>2</v>
      </c>
      <c r="J166" s="469">
        <f>(D166*3+E166*3+F166*2+G166)/3</f>
        <v>2</v>
      </c>
      <c r="K166" s="388">
        <v>2</v>
      </c>
      <c r="M166" s="388"/>
      <c r="N166" s="388"/>
      <c r="O166" s="388"/>
      <c r="P166" s="542">
        <f>H166+M166+N166+O166</f>
        <v>2</v>
      </c>
      <c r="Q166" s="388">
        <v>2</v>
      </c>
      <c r="R166" s="542">
        <f>(D166*6+E166*6+F166*5+G166*4+M166*3+N166*2+O166)/6</f>
        <v>2</v>
      </c>
      <c r="S166" s="388">
        <v>2</v>
      </c>
      <c r="T166" s="1005"/>
      <c r="U166" s="388"/>
      <c r="V166" s="388"/>
      <c r="W166" s="388">
        <v>-1</v>
      </c>
      <c r="X166" s="257">
        <f>P166+U166+V166+W166</f>
        <v>1</v>
      </c>
      <c r="Y166" s="1006">
        <v>1</v>
      </c>
      <c r="Z166" s="470">
        <f>(D166*9+E166*9+F166*8+G166*7+M166*6+N166*5+O166*4+U166*3+V166*2+W166)/9</f>
        <v>1.8888888888888888</v>
      </c>
      <c r="AA166" s="1006" t="s">
        <v>141</v>
      </c>
      <c r="AB166" s="388"/>
      <c r="AC166" s="388"/>
      <c r="AD166" s="388"/>
      <c r="AE166" s="257">
        <f>X166+AB166+AC166+AD166</f>
        <v>1</v>
      </c>
      <c r="AF166" s="388">
        <v>1</v>
      </c>
      <c r="AG166" s="470">
        <f>(D166*12+E166*12+F166*11+G166*10+M166*9+N166*8+O166*7+U166*6+V166*5+W166*4+AB166*3+AC166*2+AD166)/12</f>
        <v>1.6666666666666667</v>
      </c>
      <c r="AH166" s="388">
        <v>2</v>
      </c>
      <c r="AI166" s="447"/>
      <c r="AJ166" s="471">
        <f t="shared" si="18"/>
        <v>2</v>
      </c>
      <c r="AK166" s="1007">
        <v>2</v>
      </c>
      <c r="AL166" s="1009"/>
      <c r="AM166" s="1010"/>
      <c r="AN166" s="1001"/>
    </row>
    <row r="167" spans="1:74" s="1004" customFormat="1" ht="16.5" hidden="1" customHeight="1" thickBot="1">
      <c r="A167" s="392"/>
      <c r="B167" s="393"/>
      <c r="C167" s="1011" t="s">
        <v>142</v>
      </c>
      <c r="D167" s="395"/>
      <c r="E167" s="1012"/>
      <c r="F167" s="1012"/>
      <c r="G167" s="1012"/>
      <c r="H167" s="1013">
        <f>D167+E167+F167+G167</f>
        <v>0</v>
      </c>
      <c r="I167" s="1012"/>
      <c r="J167" s="469">
        <f>((D167+E167)+(D167+E167+F167)+(D167+E167+F167+G167))/3</f>
        <v>0</v>
      </c>
      <c r="K167" s="1012"/>
      <c r="M167" s="1012"/>
      <c r="N167" s="1012"/>
      <c r="O167" s="1012"/>
      <c r="P167" s="542">
        <f>H167+M167+N167+O167</f>
        <v>0</v>
      </c>
      <c r="Q167" s="1012"/>
      <c r="R167" s="679">
        <f>(M167*3+N167*2+O167+H167*3+J167*3)/6</f>
        <v>0</v>
      </c>
      <c r="S167" s="1012"/>
      <c r="T167" s="1005"/>
      <c r="U167" s="1012"/>
      <c r="V167" s="1012"/>
      <c r="W167" s="1012"/>
      <c r="X167" s="257">
        <f>P167+U167+V167+W167</f>
        <v>0</v>
      </c>
      <c r="Y167" s="1012"/>
      <c r="Z167" s="444">
        <f>(U167*3+V167*2+W167+P167*3+R167*6)/9</f>
        <v>0</v>
      </c>
      <c r="AA167" s="1012"/>
      <c r="AB167" s="1012"/>
      <c r="AC167" s="1012"/>
      <c r="AD167" s="1012"/>
      <c r="AE167" s="257">
        <f>X167+AB167+AC167+AD167</f>
        <v>0</v>
      </c>
      <c r="AF167" s="1012"/>
      <c r="AG167" s="470">
        <f>((X167*3+AB167+AC167+AD167)/3+Z167*3)/4</f>
        <v>0</v>
      </c>
      <c r="AH167" s="1012"/>
      <c r="AI167" s="166"/>
      <c r="AJ167" s="1014">
        <f t="shared" si="18"/>
        <v>0</v>
      </c>
      <c r="AK167" s="1015"/>
      <c r="AL167" s="1009"/>
      <c r="AM167" s="1010"/>
    </row>
    <row r="168" spans="1:74" s="898" customFormat="1" ht="14.25" thickBot="1">
      <c r="A168" s="894"/>
      <c r="B168" s="895"/>
      <c r="C168" s="1016" t="s">
        <v>143</v>
      </c>
      <c r="D168" s="989">
        <f>D169+D170+D171+D172</f>
        <v>7406</v>
      </c>
      <c r="E168" s="988">
        <f>SUM(E169:E172)</f>
        <v>0</v>
      </c>
      <c r="F168" s="988">
        <f>SUM(F169:F172)</f>
        <v>0</v>
      </c>
      <c r="G168" s="988">
        <f>SUM(G169:G172)</f>
        <v>0</v>
      </c>
      <c r="H168" s="989">
        <f>SUM(H169:H172)</f>
        <v>7406</v>
      </c>
      <c r="I168" s="1017">
        <f>SUM(I169:I172)</f>
        <v>7205</v>
      </c>
      <c r="J168" s="989">
        <f>((D168+E168)+(D168+E168+F168)+(D168+E168+F168+G168))/3</f>
        <v>7406</v>
      </c>
      <c r="K168" s="1017">
        <f>SUM(K169:K172)</f>
        <v>7131</v>
      </c>
      <c r="M168" s="988">
        <f t="shared" ref="M168:S168" si="21">SUM(M169:M172)</f>
        <v>0</v>
      </c>
      <c r="N168" s="988">
        <f t="shared" si="21"/>
        <v>0</v>
      </c>
      <c r="O168" s="988">
        <f t="shared" si="21"/>
        <v>0</v>
      </c>
      <c r="P168" s="989">
        <f t="shared" si="21"/>
        <v>7406</v>
      </c>
      <c r="Q168" s="1017">
        <f t="shared" si="21"/>
        <v>7090</v>
      </c>
      <c r="R168" s="989">
        <f t="shared" si="21"/>
        <v>7406</v>
      </c>
      <c r="S168" s="1017">
        <f t="shared" si="21"/>
        <v>7150</v>
      </c>
      <c r="T168" s="899"/>
      <c r="U168" s="988">
        <f t="shared" ref="U168:AH168" si="22">SUM(U169:U172)</f>
        <v>0</v>
      </c>
      <c r="V168" s="988">
        <f t="shared" si="22"/>
        <v>0</v>
      </c>
      <c r="W168" s="988">
        <f t="shared" si="22"/>
        <v>-280</v>
      </c>
      <c r="X168" s="989">
        <f t="shared" si="22"/>
        <v>7126</v>
      </c>
      <c r="Y168" s="988">
        <f t="shared" si="22"/>
        <v>6650</v>
      </c>
      <c r="Z168" s="1018">
        <f t="shared" si="22"/>
        <v>7374.8888888888887</v>
      </c>
      <c r="AA168" s="988">
        <f t="shared" si="22"/>
        <v>6949</v>
      </c>
      <c r="AB168" s="988">
        <f t="shared" si="22"/>
        <v>0</v>
      </c>
      <c r="AC168" s="988">
        <f t="shared" si="22"/>
        <v>0</v>
      </c>
      <c r="AD168" s="988">
        <f t="shared" si="22"/>
        <v>0</v>
      </c>
      <c r="AE168" s="990">
        <f t="shared" si="22"/>
        <v>7126</v>
      </c>
      <c r="AF168" s="988">
        <f t="shared" si="22"/>
        <v>6738</v>
      </c>
      <c r="AG168" s="989">
        <f t="shared" si="22"/>
        <v>7312.666666666667</v>
      </c>
      <c r="AH168" s="988">
        <f t="shared" si="22"/>
        <v>6889</v>
      </c>
      <c r="AI168" s="966"/>
      <c r="AJ168" s="991">
        <f>D168+E168</f>
        <v>7406</v>
      </c>
      <c r="AK168" s="1019">
        <f>SUM(AK169:AK172)</f>
        <v>7087</v>
      </c>
      <c r="AL168" s="969"/>
      <c r="AM168" s="903"/>
      <c r="AQ168" s="970"/>
      <c r="AR168" s="970"/>
      <c r="AS168" s="970"/>
      <c r="AT168" s="970"/>
      <c r="AU168" s="970"/>
      <c r="AV168" s="970"/>
      <c r="AW168" s="970"/>
      <c r="AX168" s="970"/>
      <c r="AY168" s="970"/>
      <c r="AZ168" s="970"/>
      <c r="BA168" s="970"/>
      <c r="BB168" s="970"/>
      <c r="BC168" s="970"/>
      <c r="BD168" s="970"/>
      <c r="BE168" s="970"/>
      <c r="BF168" s="970"/>
      <c r="BG168" s="970"/>
      <c r="BH168" s="970"/>
    </row>
    <row r="169" spans="1:74" s="1004" customFormat="1" ht="15.75">
      <c r="A169" s="441"/>
      <c r="B169" s="442"/>
      <c r="C169" s="294" t="s">
        <v>134</v>
      </c>
      <c r="D169" s="374" t="s">
        <v>144</v>
      </c>
      <c r="E169" s="378"/>
      <c r="F169" s="378"/>
      <c r="G169" s="378"/>
      <c r="H169" s="1020">
        <f>D169+E169+F169+G169</f>
        <v>5317</v>
      </c>
      <c r="I169" s="1021">
        <v>5192</v>
      </c>
      <c r="J169" s="469">
        <f>(D169*3+E169*3+F169*2+G169)/3</f>
        <v>5317</v>
      </c>
      <c r="K169" s="1021">
        <v>5111</v>
      </c>
      <c r="M169" s="378"/>
      <c r="N169" s="378"/>
      <c r="O169" s="378"/>
      <c r="P169" s="469">
        <f>H169+M169+N169+O169</f>
        <v>5317</v>
      </c>
      <c r="Q169" s="1021">
        <v>5114</v>
      </c>
      <c r="R169" s="469">
        <f>(D169*6+E169*6+F169*5+G169*4+M169*3+N169*2+O169)/6</f>
        <v>5317</v>
      </c>
      <c r="S169" s="1021">
        <v>5143</v>
      </c>
      <c r="T169" s="1005"/>
      <c r="U169" s="378"/>
      <c r="V169" s="378"/>
      <c r="W169" s="378">
        <v>-106</v>
      </c>
      <c r="X169" s="1022">
        <f>P169+U169+V169+W169</f>
        <v>5211</v>
      </c>
      <c r="Y169" s="378">
        <v>4805</v>
      </c>
      <c r="Z169" s="243">
        <f>(D169*9+E169*9+F169*8+G169*7+M169*6+N169*5+O169*4+U169*3+V169*2+W169)/9</f>
        <v>5305.2222222222226</v>
      </c>
      <c r="AA169" s="378">
        <v>5005</v>
      </c>
      <c r="AB169" s="378"/>
      <c r="AC169" s="378"/>
      <c r="AD169" s="378"/>
      <c r="AE169" s="257">
        <f>X169+AB169+AC169+AD169</f>
        <v>5211</v>
      </c>
      <c r="AF169" s="378">
        <v>4887</v>
      </c>
      <c r="AG169" s="470">
        <f>(D169*12+E169*12+F169*11+G169*10+M169*9+N169*8+O169*7+U169*6+V169*5+W169*4+AB169*3+AC169*2+AD169)/12</f>
        <v>5281.666666666667</v>
      </c>
      <c r="AH169" s="378">
        <v>4972</v>
      </c>
      <c r="AI169" s="447"/>
      <c r="AJ169" s="998">
        <f t="shared" si="18"/>
        <v>5317</v>
      </c>
      <c r="AK169" s="1023">
        <v>5060</v>
      </c>
      <c r="AL169" s="1024"/>
      <c r="AM169" s="1025"/>
      <c r="AN169" s="1001" t="s">
        <v>136</v>
      </c>
    </row>
    <row r="170" spans="1:74" s="1004" customFormat="1" ht="15.75">
      <c r="A170" s="571"/>
      <c r="B170" s="572"/>
      <c r="C170" s="253" t="s">
        <v>137</v>
      </c>
      <c r="D170" s="385" t="s">
        <v>145</v>
      </c>
      <c r="E170" s="388"/>
      <c r="F170" s="388"/>
      <c r="G170" s="388"/>
      <c r="H170" s="1026">
        <f>D170+E170+F170+G170</f>
        <v>2073</v>
      </c>
      <c r="I170" s="1027">
        <v>1998</v>
      </c>
      <c r="J170" s="469">
        <f>(D170*3+E170*3+F170*2+G170)/3</f>
        <v>2073</v>
      </c>
      <c r="K170" s="1027">
        <v>2005</v>
      </c>
      <c r="M170" s="388"/>
      <c r="N170" s="388"/>
      <c r="O170" s="388"/>
      <c r="P170" s="469">
        <f>H170+M170+N170+O170</f>
        <v>2073</v>
      </c>
      <c r="Q170" s="1027">
        <v>1961</v>
      </c>
      <c r="R170" s="469">
        <f>(D170*6+E170*6+F170*5+G170*4+M170*3+N170*2+O170)/6</f>
        <v>2073</v>
      </c>
      <c r="S170" s="1027">
        <v>1992</v>
      </c>
      <c r="T170" s="1005"/>
      <c r="U170" s="388"/>
      <c r="V170" s="388"/>
      <c r="W170" s="388">
        <v>-164</v>
      </c>
      <c r="X170" s="469">
        <f>P170+U170+V170+W170</f>
        <v>1909</v>
      </c>
      <c r="Y170" s="388">
        <v>1839</v>
      </c>
      <c r="Z170" s="243">
        <f>(D170*9+E170*9+F170*8+G170*7+M170*6+N170*5+O170*4+U170*3+V170*2+W170)/9</f>
        <v>2054.7777777777778</v>
      </c>
      <c r="AA170" s="388">
        <v>1930</v>
      </c>
      <c r="AB170" s="388"/>
      <c r="AC170" s="388"/>
      <c r="AD170" s="388"/>
      <c r="AE170" s="257">
        <f>X170+AB170+AC170+AD170</f>
        <v>1909</v>
      </c>
      <c r="AF170" s="388">
        <v>1845</v>
      </c>
      <c r="AG170" s="470">
        <f>(D170*12+E170*12+F170*11+G170*10+M170*9+N170*8+O170*7+U170*6+V170*5+W170*4+AB170*3+AC170*2+AD170)/12</f>
        <v>2018.3333333333333</v>
      </c>
      <c r="AH170" s="388">
        <v>1906</v>
      </c>
      <c r="AI170" s="447"/>
      <c r="AJ170" s="471">
        <f t="shared" si="18"/>
        <v>2073</v>
      </c>
      <c r="AK170" s="1028">
        <v>2013</v>
      </c>
      <c r="AL170" s="1029"/>
      <c r="AM170" s="1030"/>
      <c r="AN170" s="1001"/>
    </row>
    <row r="171" spans="1:74" s="1004" customFormat="1" ht="16.5" thickBot="1">
      <c r="A171" s="571"/>
      <c r="B171" s="572"/>
      <c r="C171" s="253" t="s">
        <v>140</v>
      </c>
      <c r="D171" s="385" t="s">
        <v>146</v>
      </c>
      <c r="E171" s="388"/>
      <c r="F171" s="388"/>
      <c r="G171" s="388"/>
      <c r="H171" s="1026">
        <f>D171+E171+F171+G171</f>
        <v>16</v>
      </c>
      <c r="I171" s="1027">
        <v>15</v>
      </c>
      <c r="J171" s="469">
        <f>(D171*3+E171*3+F171*2+G171)/3</f>
        <v>16</v>
      </c>
      <c r="K171" s="1027">
        <v>15</v>
      </c>
      <c r="M171" s="388"/>
      <c r="N171" s="388"/>
      <c r="O171" s="388"/>
      <c r="P171" s="542">
        <f>H171+M171+N171+O171</f>
        <v>16</v>
      </c>
      <c r="Q171" s="1027">
        <v>15</v>
      </c>
      <c r="R171" s="542">
        <f>(D171*6+E171*6+F171*5+G171*4+M171*3+N171*2+O171)/6</f>
        <v>16</v>
      </c>
      <c r="S171" s="1027">
        <v>15</v>
      </c>
      <c r="T171" s="1005"/>
      <c r="U171" s="388"/>
      <c r="V171" s="388"/>
      <c r="W171" s="388">
        <v>-10</v>
      </c>
      <c r="X171" s="469">
        <f>P171+U171+V171+W171</f>
        <v>6</v>
      </c>
      <c r="Y171" s="388">
        <v>6</v>
      </c>
      <c r="Z171" s="243">
        <f>(D171*9+E171*9+F171*8+G171*7+M171*6+N171*5+O171*4+U171*3+V171*2+W171)/9</f>
        <v>14.888888888888889</v>
      </c>
      <c r="AA171" s="388">
        <v>14</v>
      </c>
      <c r="AB171" s="388"/>
      <c r="AC171" s="388"/>
      <c r="AD171" s="388"/>
      <c r="AE171" s="257">
        <f>X171+AB171+AC171+AD171</f>
        <v>6</v>
      </c>
      <c r="AF171" s="388">
        <v>6</v>
      </c>
      <c r="AG171" s="470">
        <f>(D171*12+E171*12+F171*11+G171*10+M171*9+N171*8+O171*7+U171*6+V171*5+W171*4+AB171*3+AC171*2+AD171)/12</f>
        <v>12.666666666666666</v>
      </c>
      <c r="AH171" s="388">
        <v>11</v>
      </c>
      <c r="AI171" s="1031"/>
      <c r="AJ171" s="471">
        <f t="shared" si="18"/>
        <v>16</v>
      </c>
      <c r="AK171" s="1028">
        <v>14</v>
      </c>
      <c r="AL171" s="1009"/>
      <c r="AM171" s="1010"/>
      <c r="AN171" s="1001"/>
    </row>
    <row r="172" spans="1:74" s="1004" customFormat="1" ht="16.5" hidden="1" customHeight="1" thickBot="1">
      <c r="A172" s="392"/>
      <c r="B172" s="393"/>
      <c r="C172" s="1011" t="s">
        <v>142</v>
      </c>
      <c r="D172" s="1013">
        <v>0</v>
      </c>
      <c r="E172" s="1012"/>
      <c r="F172" s="1012"/>
      <c r="G172" s="1012"/>
      <c r="H172" s="1032">
        <f>D172+E172+F172+G172</f>
        <v>0</v>
      </c>
      <c r="I172" s="1012"/>
      <c r="J172" s="469">
        <f>(E172*3+F172*2+G172)/3+D172</f>
        <v>0</v>
      </c>
      <c r="K172" s="1012"/>
      <c r="M172" s="1012"/>
      <c r="N172" s="1012"/>
      <c r="O172" s="1012"/>
      <c r="P172" s="1033">
        <f>H172+M172+N172+O172</f>
        <v>0</v>
      </c>
      <c r="Q172" s="1034"/>
      <c r="R172" s="679">
        <f>(M172*3+N172*2+O172+H172*3+J172*3)/6</f>
        <v>0</v>
      </c>
      <c r="S172" s="1035"/>
      <c r="T172" s="1005"/>
      <c r="U172" s="1012"/>
      <c r="V172" s="1012"/>
      <c r="W172" s="1012"/>
      <c r="X172" s="1036">
        <f>P172+U172+V172+W172</f>
        <v>0</v>
      </c>
      <c r="Y172" s="1012"/>
      <c r="Z172" s="1037">
        <f>(U172*3+V172*2+W172+P172*3+R172*6)/9</f>
        <v>0</v>
      </c>
      <c r="AA172" s="1012"/>
      <c r="AB172" s="1012"/>
      <c r="AC172" s="1012"/>
      <c r="AD172" s="1012"/>
      <c r="AE172" s="160">
        <f>X172+AB172+AC172+AD172</f>
        <v>0</v>
      </c>
      <c r="AF172" s="1012"/>
      <c r="AG172" s="1038">
        <f>((X172*3+AB172+AC172+AD172)/3+Z172*3)/4</f>
        <v>0</v>
      </c>
      <c r="AH172" s="1012"/>
      <c r="AI172" s="166"/>
      <c r="AJ172" s="1014">
        <f t="shared" si="18"/>
        <v>0</v>
      </c>
      <c r="AK172" s="1015"/>
      <c r="AL172" s="1009"/>
      <c r="AM172" s="1010"/>
    </row>
    <row r="173" spans="1:74" s="898" customFormat="1" ht="14.25" thickBot="1">
      <c r="A173" s="1039"/>
      <c r="B173" s="1040"/>
      <c r="C173" s="362" t="s">
        <v>147</v>
      </c>
      <c r="D173" s="1041" t="s">
        <v>148</v>
      </c>
      <c r="E173" s="1017"/>
      <c r="F173" s="1017"/>
      <c r="G173" s="1017"/>
      <c r="H173" s="989" t="s">
        <v>148</v>
      </c>
      <c r="I173" s="1017"/>
      <c r="J173" s="989">
        <v>319158</v>
      </c>
      <c r="K173" s="1017">
        <v>204520</v>
      </c>
      <c r="M173" s="1017"/>
      <c r="N173" s="1017"/>
      <c r="O173" s="1017"/>
      <c r="P173" s="1042" t="s">
        <v>148</v>
      </c>
      <c r="Q173" s="1043" t="s">
        <v>148</v>
      </c>
      <c r="R173" s="1044">
        <f>J173+324764</f>
        <v>643922</v>
      </c>
      <c r="S173" s="1045">
        <v>339248</v>
      </c>
      <c r="T173" s="899"/>
      <c r="U173" s="1017"/>
      <c r="V173" s="1017"/>
      <c r="W173" s="1017"/>
      <c r="X173" s="1046" t="s">
        <v>148</v>
      </c>
      <c r="Y173" s="1017" t="s">
        <v>148</v>
      </c>
      <c r="Z173" s="1044">
        <v>992138</v>
      </c>
      <c r="AA173" s="1017">
        <v>574118</v>
      </c>
      <c r="AB173" s="1017"/>
      <c r="AC173" s="1017"/>
      <c r="AD173" s="1017"/>
      <c r="AE173" s="1047" t="s">
        <v>148</v>
      </c>
      <c r="AF173" s="1017"/>
      <c r="AG173" s="1048">
        <v>1335494</v>
      </c>
      <c r="AH173" s="1017"/>
      <c r="AI173" s="966"/>
      <c r="AJ173" s="1042" t="s">
        <v>148</v>
      </c>
      <c r="AK173" s="1019"/>
      <c r="AL173" s="969"/>
      <c r="AM173" s="903"/>
      <c r="AN173" s="1049"/>
      <c r="AO173" s="1049"/>
      <c r="AP173" s="1049"/>
      <c r="AQ173" s="970"/>
      <c r="AR173" s="970"/>
      <c r="AS173" s="970"/>
      <c r="AT173" s="970"/>
      <c r="AU173" s="970"/>
      <c r="AV173" s="970"/>
      <c r="AW173" s="970"/>
      <c r="AX173" s="970"/>
      <c r="AY173" s="970"/>
      <c r="AZ173" s="970"/>
      <c r="BA173" s="970"/>
      <c r="BB173" s="970"/>
      <c r="BC173" s="970"/>
      <c r="BD173" s="970"/>
      <c r="BE173" s="970"/>
      <c r="BF173" s="970"/>
      <c r="BG173" s="970"/>
      <c r="BH173" s="970"/>
      <c r="BI173" s="970"/>
      <c r="BJ173" s="970"/>
      <c r="BK173" s="970"/>
      <c r="BL173" s="970"/>
      <c r="BM173" s="970"/>
      <c r="BN173" s="970"/>
      <c r="BO173" s="970"/>
      <c r="BP173" s="970"/>
      <c r="BQ173" s="970"/>
      <c r="BR173" s="970"/>
      <c r="BS173" s="970"/>
      <c r="BT173" s="970"/>
      <c r="BU173" s="970"/>
      <c r="BV173" s="970"/>
    </row>
    <row r="174" spans="1:74" s="1053" customFormat="1" ht="15.75">
      <c r="A174" s="1050"/>
      <c r="B174" s="1051"/>
      <c r="C174" s="443" t="s">
        <v>149</v>
      </c>
      <c r="D174" s="470">
        <v>2230</v>
      </c>
      <c r="E174" s="689"/>
      <c r="F174" s="689"/>
      <c r="G174" s="689"/>
      <c r="H174" s="1026">
        <f>D174+E174+F174+G174</f>
        <v>2230</v>
      </c>
      <c r="I174" s="1052">
        <v>1857</v>
      </c>
      <c r="J174" s="470">
        <f>((D174+E174)+(D174+E174+F174)+(D174+E174+F174+G174))/3</f>
        <v>2230</v>
      </c>
      <c r="K174" s="1052">
        <v>1868</v>
      </c>
      <c r="M174" s="689">
        <v>-365</v>
      </c>
      <c r="N174" s="689"/>
      <c r="O174" s="689">
        <v>16</v>
      </c>
      <c r="P174" s="469">
        <f>H174+M174+N174+O174</f>
        <v>1881</v>
      </c>
      <c r="Q174" s="1052">
        <v>1811</v>
      </c>
      <c r="R174" s="469">
        <f>(D174*6+E174*6+F174*5+G174*4+M174*3+N174*2+O174)/6</f>
        <v>2050.1666666666665</v>
      </c>
      <c r="S174" s="1021">
        <v>1859</v>
      </c>
      <c r="T174" s="1054"/>
      <c r="U174" s="689"/>
      <c r="V174" s="689"/>
      <c r="W174" s="689"/>
      <c r="X174" s="469">
        <f>P174+U174+V174+W174</f>
        <v>1881</v>
      </c>
      <c r="Y174" s="689">
        <v>1798</v>
      </c>
      <c r="Z174" s="470">
        <f>(D174*9+E174*9+F174*8+G174*7+M174*6+N174*5+O174*4+U174*3+V174*2+W174)/9</f>
        <v>1993.7777777777778</v>
      </c>
      <c r="AA174" s="689">
        <v>2261</v>
      </c>
      <c r="AB174" s="689"/>
      <c r="AC174" s="689">
        <v>-57</v>
      </c>
      <c r="AD174" s="689"/>
      <c r="AE174" s="469">
        <f>X174+AB174+AC174+AD174</f>
        <v>1824</v>
      </c>
      <c r="AF174" s="689">
        <v>1855</v>
      </c>
      <c r="AG174" s="470">
        <f>(D174*12+E174*12+F174*11+G174*10+M174*9+N174*8+O174*7+U174*6+V174*5+W174*4+AB174*3+AC174*2+AD174)/12</f>
        <v>1956.0833333333333</v>
      </c>
      <c r="AH174" s="689">
        <v>1106</v>
      </c>
      <c r="AI174" s="262"/>
      <c r="AJ174" s="471">
        <f t="shared" si="18"/>
        <v>2230</v>
      </c>
      <c r="AK174" s="946">
        <v>2230</v>
      </c>
      <c r="AL174" s="1055"/>
      <c r="AM174" s="1056"/>
      <c r="AN174" s="1057" t="s">
        <v>150</v>
      </c>
      <c r="AO174" s="1058"/>
      <c r="AP174" s="1058"/>
      <c r="AQ174" s="1057" t="s">
        <v>151</v>
      </c>
      <c r="AR174" s="1058"/>
      <c r="AS174" s="1058"/>
      <c r="AT174" s="1057" t="s">
        <v>152</v>
      </c>
      <c r="AU174" s="1058"/>
      <c r="AV174" s="1058"/>
      <c r="AW174" s="1004" t="s">
        <v>153</v>
      </c>
      <c r="AX174" s="1004"/>
      <c r="AY174" s="1004"/>
      <c r="AZ174" s="1004"/>
      <c r="BA174" s="1004"/>
      <c r="BB174" s="1004"/>
      <c r="BC174" s="1004"/>
      <c r="BD174" s="1004"/>
      <c r="BE174" s="1004"/>
      <c r="BF174" s="1004"/>
      <c r="BG174" s="1004"/>
      <c r="BH174" s="1004"/>
      <c r="BI174" s="1004"/>
      <c r="BJ174" s="1004"/>
      <c r="BK174" s="1004"/>
      <c r="BL174" s="1004"/>
      <c r="BM174" s="1004"/>
      <c r="BN174" s="1004"/>
      <c r="BO174" s="1004"/>
      <c r="BP174" s="1004"/>
      <c r="BQ174" s="1004"/>
      <c r="BR174" s="1004"/>
      <c r="BS174" s="1004"/>
      <c r="BT174" s="1004"/>
      <c r="BU174" s="1004"/>
      <c r="BV174" s="1004"/>
    </row>
    <row r="175" spans="1:74" s="1065" customFormat="1" ht="14.25" thickBot="1">
      <c r="A175" s="1059"/>
      <c r="B175" s="1060"/>
      <c r="C175" s="1061" t="s">
        <v>106</v>
      </c>
      <c r="D175" s="1062">
        <f t="shared" ref="D175:I175" si="23">SUM(D176:D177)</f>
        <v>2319.85</v>
      </c>
      <c r="E175" s="1063">
        <f t="shared" si="23"/>
        <v>1.31</v>
      </c>
      <c r="F175" s="1063">
        <f t="shared" si="23"/>
        <v>0</v>
      </c>
      <c r="G175" s="1063">
        <f t="shared" si="23"/>
        <v>0</v>
      </c>
      <c r="H175" s="1062">
        <f t="shared" si="23"/>
        <v>2321.16</v>
      </c>
      <c r="I175" s="1064">
        <f t="shared" si="23"/>
        <v>2268.69</v>
      </c>
      <c r="J175" s="1062">
        <f>((D175+E175)+(D175+E175+F175)+(D175+E175+F175+G175))/3</f>
        <v>2321.16</v>
      </c>
      <c r="K175" s="1064">
        <f>SUM(K176:K177)</f>
        <v>2272.16</v>
      </c>
      <c r="M175" s="1063">
        <f>SUM(M176:M177)</f>
        <v>0</v>
      </c>
      <c r="N175" s="1063">
        <f>SUM(N176:N177)</f>
        <v>0</v>
      </c>
      <c r="O175" s="1063">
        <f>SUM(O176:O177)</f>
        <v>0</v>
      </c>
      <c r="P175" s="1062">
        <f>SUM(P176:P177)</f>
        <v>2321.16</v>
      </c>
      <c r="Q175" s="1064">
        <f>SUM(Q176:Q177)</f>
        <v>2274.8000000000002</v>
      </c>
      <c r="R175" s="1062">
        <f>(M175*3+N175*2+O175+H175*3+J175*3)/6</f>
        <v>2321.16</v>
      </c>
      <c r="S175" s="1066">
        <f>SUM(S176:S177)</f>
        <v>2281.92</v>
      </c>
      <c r="T175" s="1067"/>
      <c r="U175" s="1063">
        <f>SUM(U176:U177)</f>
        <v>0</v>
      </c>
      <c r="V175" s="1063">
        <f>SUM(V176:V177)</f>
        <v>0</v>
      </c>
      <c r="W175" s="1063">
        <f>SUM(W176:W177)</f>
        <v>-0.35000000000000009</v>
      </c>
      <c r="X175" s="1062">
        <f t="shared" ref="X175:AH175" si="24">SUM(X176:X177)</f>
        <v>2320.81</v>
      </c>
      <c r="Y175" s="1063">
        <f t="shared" si="24"/>
        <v>2267.48</v>
      </c>
      <c r="Z175" s="1062">
        <f t="shared" si="24"/>
        <v>2321.1211111111106</v>
      </c>
      <c r="AA175" s="1063">
        <f t="shared" si="24"/>
        <v>2276.35</v>
      </c>
      <c r="AB175" s="1063">
        <f t="shared" si="24"/>
        <v>0</v>
      </c>
      <c r="AC175" s="1063">
        <f t="shared" si="24"/>
        <v>0</v>
      </c>
      <c r="AD175" s="1063">
        <f t="shared" si="24"/>
        <v>0</v>
      </c>
      <c r="AE175" s="1062">
        <f t="shared" si="24"/>
        <v>2320.81</v>
      </c>
      <c r="AF175" s="1063">
        <f t="shared" si="24"/>
        <v>2279.6499999999996</v>
      </c>
      <c r="AG175" s="1062">
        <f t="shared" si="24"/>
        <v>2321.0433333333331</v>
      </c>
      <c r="AH175" s="1063">
        <f t="shared" si="24"/>
        <v>2276.84</v>
      </c>
      <c r="AI175" s="1068"/>
      <c r="AJ175" s="1069">
        <f t="shared" si="18"/>
        <v>2321.16</v>
      </c>
      <c r="AK175" s="1070">
        <f>SUM(AK176:AK177)</f>
        <v>2287.88</v>
      </c>
      <c r="AL175" s="985"/>
      <c r="AM175" s="986"/>
      <c r="AQ175" s="970"/>
      <c r="AR175" s="970"/>
      <c r="AS175" s="970"/>
      <c r="AT175" s="970"/>
      <c r="AU175" s="970"/>
      <c r="AV175" s="970"/>
      <c r="AW175" s="970"/>
      <c r="AX175" s="970"/>
      <c r="AY175" s="970"/>
      <c r="AZ175" s="970"/>
      <c r="BA175" s="970"/>
      <c r="BB175" s="970"/>
      <c r="BC175" s="970"/>
      <c r="BD175" s="970"/>
      <c r="BE175" s="970"/>
      <c r="BF175" s="970"/>
      <c r="BG175" s="970"/>
      <c r="BH175" s="970"/>
      <c r="BI175" s="970"/>
      <c r="BJ175" s="970"/>
      <c r="BK175" s="970"/>
      <c r="BL175" s="970"/>
      <c r="BM175" s="970"/>
      <c r="BN175" s="970"/>
      <c r="BO175" s="970"/>
      <c r="BP175" s="970"/>
      <c r="BQ175" s="970"/>
      <c r="BR175" s="970"/>
      <c r="BS175" s="970"/>
      <c r="BT175" s="970"/>
      <c r="BU175" s="970"/>
      <c r="BV175" s="970"/>
    </row>
    <row r="176" spans="1:74" s="1004" customFormat="1" ht="16.5" thickBot="1">
      <c r="A176" s="1050"/>
      <c r="B176" s="442"/>
      <c r="C176" s="294" t="s">
        <v>154</v>
      </c>
      <c r="D176" s="444">
        <v>1099.55</v>
      </c>
      <c r="E176" s="378">
        <v>1.56</v>
      </c>
      <c r="F176" s="378"/>
      <c r="G176" s="378"/>
      <c r="H176" s="446">
        <f>D176+E176+F176+G176</f>
        <v>1101.1099999999999</v>
      </c>
      <c r="I176" s="1071">
        <v>1082.51</v>
      </c>
      <c r="J176" s="574">
        <f>(D176*3+E176*3+F176*2+G176)/3</f>
        <v>1101.1099999999999</v>
      </c>
      <c r="K176" s="1071">
        <v>1082.76</v>
      </c>
      <c r="M176" s="378"/>
      <c r="N176" s="378"/>
      <c r="O176" s="378"/>
      <c r="P176" s="574">
        <f>H176+M176+N176+O176</f>
        <v>1101.1099999999999</v>
      </c>
      <c r="Q176" s="1071">
        <v>1082.0899999999999</v>
      </c>
      <c r="R176" s="574">
        <f>(D176*6+E176*6+F176*5+G176*4+M176*3+N176*2+O176)/6</f>
        <v>1101.1099999999999</v>
      </c>
      <c r="S176" s="1071">
        <v>1080.5</v>
      </c>
      <c r="T176" s="1005"/>
      <c r="U176" s="378"/>
      <c r="V176" s="378"/>
      <c r="W176" s="378">
        <v>-3.02</v>
      </c>
      <c r="X176" s="574">
        <f>P176+U176+V176+W176</f>
        <v>1098.0899999999999</v>
      </c>
      <c r="Y176" s="378">
        <v>1078.54</v>
      </c>
      <c r="Z176" s="444">
        <f>(D176*9+E176*9+F176*8+G176*7+M176*6+N176*5+O176*4+U176*3+V176*2+W176)/9</f>
        <v>1100.7744444444443</v>
      </c>
      <c r="AA176" s="378">
        <v>1079.6199999999999</v>
      </c>
      <c r="AB176" s="378"/>
      <c r="AC176" s="378"/>
      <c r="AD176" s="378"/>
      <c r="AE176" s="574">
        <f>X176+AB176+AC176+AD176</f>
        <v>1098.0899999999999</v>
      </c>
      <c r="AF176" s="378">
        <v>1075.3399999999999</v>
      </c>
      <c r="AG176" s="444">
        <f>(D176*12+E176*12+F176*11+G176*10+M176*9+N176*8+O176*7+U176*6+V176*5+W176*4+AB176*3+AC176*2+AD176)/12</f>
        <v>1100.1033333333332</v>
      </c>
      <c r="AH176" s="378">
        <v>1078.1600000000001</v>
      </c>
      <c r="AI176" s="447"/>
      <c r="AJ176" s="1072">
        <f>D176+E176</f>
        <v>1101.1099999999999</v>
      </c>
      <c r="AK176" s="1073">
        <v>1082.8499999999999</v>
      </c>
      <c r="AL176" s="1074"/>
      <c r="AM176" s="1075"/>
      <c r="AN176" s="1076"/>
      <c r="AO176" s="1077"/>
      <c r="AP176" s="1077"/>
    </row>
    <row r="177" spans="1:73" s="1004" customFormat="1" ht="15.75">
      <c r="A177" s="561"/>
      <c r="B177" s="572"/>
      <c r="C177" s="253" t="s">
        <v>155</v>
      </c>
      <c r="D177" s="555">
        <v>1220.3</v>
      </c>
      <c r="E177" s="388">
        <v>-0.25</v>
      </c>
      <c r="F177" s="388"/>
      <c r="G177" s="388"/>
      <c r="H177" s="577">
        <f>D177+E177+F177+G177</f>
        <v>1220.05</v>
      </c>
      <c r="I177" s="556">
        <v>1186.18</v>
      </c>
      <c r="J177" s="574">
        <f>(D177*3+E177*3+F177*2+G177)/3</f>
        <v>1220.05</v>
      </c>
      <c r="K177" s="556">
        <v>1189.4000000000001</v>
      </c>
      <c r="M177" s="388"/>
      <c r="N177" s="388"/>
      <c r="O177" s="388"/>
      <c r="P177" s="574">
        <f>H177+M177+N177+O177</f>
        <v>1220.05</v>
      </c>
      <c r="Q177" s="556">
        <v>1192.71</v>
      </c>
      <c r="R177" s="574">
        <f>(D177*6+E177*6+F177*5+G177*4+M177*3+N177*2+O177)/6</f>
        <v>1220.05</v>
      </c>
      <c r="S177" s="556">
        <v>1201.42</v>
      </c>
      <c r="T177" s="1005"/>
      <c r="U177" s="388"/>
      <c r="V177" s="388"/>
      <c r="W177" s="388">
        <v>2.67</v>
      </c>
      <c r="X177" s="1078">
        <f>P177+U177+V177+W177</f>
        <v>1222.72</v>
      </c>
      <c r="Y177" s="388">
        <v>1188.94</v>
      </c>
      <c r="Z177" s="444">
        <f>(D177*9+E177*9+F177*8+G177*7+M177*6+N177*5+O177*4+U177*3+V177*2+W177)/9</f>
        <v>1220.3466666666666</v>
      </c>
      <c r="AA177" s="388">
        <v>1196.73</v>
      </c>
      <c r="AB177" s="388"/>
      <c r="AC177" s="388"/>
      <c r="AD177" s="388"/>
      <c r="AE177" s="444">
        <f>X177+AB177+AC177+AD177</f>
        <v>1222.72</v>
      </c>
      <c r="AF177" s="388">
        <v>1204.31</v>
      </c>
      <c r="AG177" s="444">
        <f>(D177*12+E177*12+F177*11+G177*10+M177*9+N177*8+O177*7+U177*6+V177*5+W177*4+AB177*3+AC177*2+AD177)/12</f>
        <v>1220.9399999999998</v>
      </c>
      <c r="AH177" s="388">
        <v>1198.68</v>
      </c>
      <c r="AI177" s="447"/>
      <c r="AJ177" s="560">
        <f t="shared" si="18"/>
        <v>1220.05</v>
      </c>
      <c r="AK177" s="1079">
        <v>1205.03</v>
      </c>
      <c r="AL177" s="1080"/>
      <c r="AM177" s="1025"/>
      <c r="AN177" s="479"/>
    </row>
    <row r="178" spans="1:73" s="1004" customFormat="1" ht="16.5" thickBot="1">
      <c r="A178" s="1081"/>
      <c r="B178" s="1082"/>
      <c r="C178" s="1083"/>
      <c r="D178" s="955"/>
      <c r="E178" s="1084"/>
      <c r="F178" s="1084"/>
      <c r="G178" s="1084"/>
      <c r="H178" s="1085"/>
      <c r="I178" s="1084"/>
      <c r="J178" s="955"/>
      <c r="K178" s="1084"/>
      <c r="M178" s="1084"/>
      <c r="N178" s="1084"/>
      <c r="O178" s="1084"/>
      <c r="P178" s="955"/>
      <c r="Q178" s="1084"/>
      <c r="R178" s="955"/>
      <c r="S178" s="1084"/>
      <c r="T178" s="1005"/>
      <c r="U178" s="1084"/>
      <c r="V178" s="1084"/>
      <c r="W178" s="1084"/>
      <c r="X178" s="955"/>
      <c r="Y178" s="1084"/>
      <c r="Z178" s="955"/>
      <c r="AA178" s="1084"/>
      <c r="AB178" s="1084"/>
      <c r="AC178" s="1084"/>
      <c r="AD178" s="1084"/>
      <c r="AE178" s="955"/>
      <c r="AF178" s="1084"/>
      <c r="AG178" s="1086"/>
      <c r="AH178" s="1084"/>
      <c r="AI178" s="1087"/>
      <c r="AJ178" s="1088"/>
      <c r="AK178" s="1089"/>
      <c r="AL178" s="1090"/>
      <c r="AM178" s="1091"/>
    </row>
    <row r="179" spans="1:73" s="970" customFormat="1" ht="14.25" thickBot="1">
      <c r="A179" s="1092" t="s">
        <v>156</v>
      </c>
      <c r="B179" s="1093" t="s">
        <v>157</v>
      </c>
      <c r="C179" s="1094" t="s">
        <v>158</v>
      </c>
      <c r="D179" s="1095"/>
      <c r="E179" s="1096"/>
      <c r="F179" s="1096"/>
      <c r="G179" s="1096"/>
      <c r="H179" s="1097"/>
      <c r="I179" s="1096"/>
      <c r="J179" s="1098"/>
      <c r="K179" s="1096"/>
      <c r="M179" s="1096"/>
      <c r="N179" s="1096"/>
      <c r="O179" s="1096"/>
      <c r="P179" s="1097"/>
      <c r="Q179" s="1096"/>
      <c r="R179" s="1097"/>
      <c r="S179" s="1096"/>
      <c r="T179" s="1099"/>
      <c r="U179" s="1096"/>
      <c r="V179" s="1096"/>
      <c r="W179" s="1096"/>
      <c r="X179" s="1097"/>
      <c r="Y179" s="1096"/>
      <c r="Z179" s="1097"/>
      <c r="AA179" s="1096"/>
      <c r="AB179" s="1096"/>
      <c r="AC179" s="1096"/>
      <c r="AD179" s="1096"/>
      <c r="AE179" s="1097"/>
      <c r="AF179" s="1096"/>
      <c r="AG179" s="1100"/>
      <c r="AH179" s="1096"/>
      <c r="AI179" s="1101"/>
      <c r="AJ179" s="1102">
        <f t="shared" si="18"/>
        <v>0</v>
      </c>
      <c r="AK179" s="1095"/>
      <c r="AL179" s="969"/>
      <c r="AM179" s="903"/>
    </row>
    <row r="180" spans="1:73" s="970" customFormat="1" ht="14.25" thickBot="1">
      <c r="A180" s="894"/>
      <c r="B180" s="895"/>
      <c r="C180" s="1103" t="s">
        <v>159</v>
      </c>
      <c r="D180" s="988">
        <f t="shared" ref="D180:I180" si="25">SUM(D181:D183)</f>
        <v>17</v>
      </c>
      <c r="E180" s="988">
        <f t="shared" si="25"/>
        <v>0</v>
      </c>
      <c r="F180" s="988">
        <f t="shared" si="25"/>
        <v>0</v>
      </c>
      <c r="G180" s="988">
        <f t="shared" si="25"/>
        <v>0</v>
      </c>
      <c r="H180" s="987">
        <f t="shared" si="25"/>
        <v>17</v>
      </c>
      <c r="I180" s="988">
        <f t="shared" si="25"/>
        <v>17</v>
      </c>
      <c r="J180" s="989">
        <f>(D180*3+E180*3+F180*2+G180)/3</f>
        <v>17</v>
      </c>
      <c r="K180" s="988">
        <f>SUM(K181:K183)</f>
        <v>17</v>
      </c>
      <c r="M180" s="988">
        <f>SUM(M181:M183)</f>
        <v>0</v>
      </c>
      <c r="N180" s="988">
        <f>SUM(N181:N183)</f>
        <v>0</v>
      </c>
      <c r="O180" s="988">
        <f>SUM(O181:O183)</f>
        <v>0</v>
      </c>
      <c r="P180" s="987">
        <f>SUM(P181:P183)</f>
        <v>17</v>
      </c>
      <c r="Q180" s="1017">
        <f>SUM(Q181:Q183)</f>
        <v>17</v>
      </c>
      <c r="R180" s="989">
        <f>(D180*6+E180*6+F180*5+G180*4+M180*3+N180*2+O180)/6</f>
        <v>17</v>
      </c>
      <c r="S180" s="1017">
        <f>SUM(S181:S183)</f>
        <v>17</v>
      </c>
      <c r="T180" s="1099"/>
      <c r="U180" s="988">
        <f>SUM(U181:U183)</f>
        <v>0</v>
      </c>
      <c r="V180" s="988">
        <f>SUM(V181:V183)</f>
        <v>0</v>
      </c>
      <c r="W180" s="988">
        <f>SUM(W181:W183)</f>
        <v>0</v>
      </c>
      <c r="X180" s="987">
        <f t="shared" ref="X180:AH180" si="26">SUM(X181:X183)</f>
        <v>17</v>
      </c>
      <c r="Y180" s="988">
        <f t="shared" si="26"/>
        <v>17</v>
      </c>
      <c r="Z180" s="987">
        <f t="shared" si="26"/>
        <v>17</v>
      </c>
      <c r="AA180" s="988">
        <f t="shared" si="26"/>
        <v>17</v>
      </c>
      <c r="AB180" s="988">
        <f t="shared" si="26"/>
        <v>0</v>
      </c>
      <c r="AC180" s="988">
        <f t="shared" si="26"/>
        <v>0</v>
      </c>
      <c r="AD180" s="988">
        <f t="shared" si="26"/>
        <v>0</v>
      </c>
      <c r="AE180" s="987">
        <f t="shared" si="26"/>
        <v>17</v>
      </c>
      <c r="AF180" s="988">
        <f t="shared" si="26"/>
        <v>17</v>
      </c>
      <c r="AG180" s="1018">
        <f t="shared" si="26"/>
        <v>17</v>
      </c>
      <c r="AH180" s="988">
        <f t="shared" si="26"/>
        <v>17</v>
      </c>
      <c r="AI180" s="966"/>
      <c r="AJ180" s="991">
        <f t="shared" si="18"/>
        <v>17</v>
      </c>
      <c r="AK180" s="992">
        <f>SUM(AK181:AK183)</f>
        <v>17</v>
      </c>
      <c r="AL180" s="969"/>
      <c r="AM180" s="903"/>
    </row>
    <row r="181" spans="1:73" s="474" customFormat="1" ht="18" customHeight="1" thickBot="1">
      <c r="A181" s="400"/>
      <c r="B181" s="373"/>
      <c r="C181" s="1104" t="s">
        <v>160</v>
      </c>
      <c r="D181" s="521">
        <v>1</v>
      </c>
      <c r="E181" s="689"/>
      <c r="F181" s="689"/>
      <c r="G181" s="689"/>
      <c r="H181" s="374">
        <f>D181+E181+F181+G181</f>
        <v>1</v>
      </c>
      <c r="I181" s="689">
        <v>1</v>
      </c>
      <c r="J181" s="470">
        <f>(D181*3+E181*3+F181*2+G181)/3</f>
        <v>1</v>
      </c>
      <c r="K181" s="689">
        <v>1</v>
      </c>
      <c r="M181" s="689"/>
      <c r="N181" s="689"/>
      <c r="O181" s="689"/>
      <c r="P181" s="257">
        <f>H181+M181+N181+O181</f>
        <v>1</v>
      </c>
      <c r="Q181" s="1052">
        <v>1</v>
      </c>
      <c r="R181" s="469">
        <f>(D181*6+E181*6+F181*5+G181*4+M181*3+N181*2+O181)/6</f>
        <v>1</v>
      </c>
      <c r="S181" s="1052">
        <v>1</v>
      </c>
      <c r="T181" s="610"/>
      <c r="U181" s="689"/>
      <c r="V181" s="689"/>
      <c r="W181" s="689"/>
      <c r="X181" s="257">
        <f>P181+U181+V181+W181</f>
        <v>1</v>
      </c>
      <c r="Y181" s="689">
        <v>1</v>
      </c>
      <c r="Z181" s="298">
        <f>(D181*9+E181*9+F181*8+G181*7+M181*6+N181*5+O181*4+U181*3+V181*2+W181)/9</f>
        <v>1</v>
      </c>
      <c r="AA181" s="689">
        <v>1</v>
      </c>
      <c r="AB181" s="689"/>
      <c r="AC181" s="689"/>
      <c r="AD181" s="689"/>
      <c r="AE181" s="257">
        <f>X181+AB181+AC181+AD181</f>
        <v>1</v>
      </c>
      <c r="AF181" s="689">
        <v>1</v>
      </c>
      <c r="AG181" s="298">
        <f>(D181*12+E181*12+F181*11+G181*10+M181*9+N181*8+O181*7+U181*6+V181*5+W181*4+AB181*3+AC181*2+AD181)/12</f>
        <v>1</v>
      </c>
      <c r="AH181" s="689">
        <v>1</v>
      </c>
      <c r="AI181" s="262"/>
      <c r="AJ181" s="1105">
        <f t="shared" si="18"/>
        <v>1</v>
      </c>
      <c r="AK181" s="521">
        <v>1</v>
      </c>
      <c r="AL181" s="1106"/>
      <c r="AM181" s="883"/>
      <c r="AN181" s="1838"/>
      <c r="AO181" s="1839"/>
      <c r="AP181" s="1840"/>
    </row>
    <row r="182" spans="1:73" s="1001" customFormat="1">
      <c r="A182" s="383"/>
      <c r="B182" s="384"/>
      <c r="C182" s="1107" t="s">
        <v>161</v>
      </c>
      <c r="D182" s="576">
        <v>1</v>
      </c>
      <c r="E182" s="1108"/>
      <c r="F182" s="1108"/>
      <c r="G182" s="1108"/>
      <c r="H182" s="385">
        <f>D182+E182+F182+G182</f>
        <v>1</v>
      </c>
      <c r="I182" s="1108">
        <v>1</v>
      </c>
      <c r="J182" s="468">
        <f>(D182*3+E182*3+F182*2+G182)/3</f>
        <v>1</v>
      </c>
      <c r="K182" s="1108">
        <v>1</v>
      </c>
      <c r="L182" s="474"/>
      <c r="M182" s="1108"/>
      <c r="N182" s="1108"/>
      <c r="O182" s="1108"/>
      <c r="P182" s="257">
        <f>H182+M182+N182+O182</f>
        <v>1</v>
      </c>
      <c r="Q182" s="1109">
        <v>1</v>
      </c>
      <c r="R182" s="469">
        <f>(D182*6+E182*6+F182*5+G182*4+M182*3+N182*2+O182)/6</f>
        <v>1</v>
      </c>
      <c r="S182" s="1109">
        <v>1</v>
      </c>
      <c r="T182" s="610"/>
      <c r="U182" s="1108"/>
      <c r="V182" s="1108"/>
      <c r="W182" s="1108"/>
      <c r="X182" s="571">
        <f>P182+U182+V182+W182</f>
        <v>1</v>
      </c>
      <c r="Y182" s="1108">
        <v>1</v>
      </c>
      <c r="Z182" s="298">
        <f>(D182*9+E182*9+F182*8+G182*7+M182*6+N182*5+O182*4+U182*3+V182*2+W182)/9</f>
        <v>1</v>
      </c>
      <c r="AA182" s="1108">
        <v>1</v>
      </c>
      <c r="AB182" s="1108"/>
      <c r="AC182" s="1108"/>
      <c r="AD182" s="1108"/>
      <c r="AE182" s="257">
        <f>X182+AB182+AC182+AD182</f>
        <v>1</v>
      </c>
      <c r="AF182" s="1108">
        <v>1</v>
      </c>
      <c r="AG182" s="298">
        <f>(D182*12+E182*12+F182*11+G182*10+M182*9+N182*8+O182*7+U182*6+V182*5+W182*4+AB182*3+AC182*2+AD182)/12</f>
        <v>1</v>
      </c>
      <c r="AH182" s="1108">
        <v>1</v>
      </c>
      <c r="AI182" s="262"/>
      <c r="AJ182" s="1110">
        <f t="shared" si="18"/>
        <v>1</v>
      </c>
      <c r="AK182" s="1111">
        <v>1</v>
      </c>
      <c r="AL182" s="1112"/>
      <c r="AM182" s="1113"/>
    </row>
    <row r="183" spans="1:73" s="995" customFormat="1" ht="15.75" thickBot="1">
      <c r="A183" s="1114"/>
      <c r="B183" s="1115"/>
      <c r="C183" s="1116" t="s">
        <v>162</v>
      </c>
      <c r="D183" s="395">
        <v>15</v>
      </c>
      <c r="E183" s="1012"/>
      <c r="F183" s="1012"/>
      <c r="G183" s="1012"/>
      <c r="H183" s="1013">
        <f>D183+E183+F183+G183</f>
        <v>15</v>
      </c>
      <c r="I183" s="1012">
        <v>15</v>
      </c>
      <c r="J183" s="1032">
        <f>(D183*3+E183*3+F183*2+G183)/3</f>
        <v>15</v>
      </c>
      <c r="K183" s="1012">
        <v>15</v>
      </c>
      <c r="M183" s="1012"/>
      <c r="N183" s="1012"/>
      <c r="O183" s="1012"/>
      <c r="P183" s="257">
        <f>H183+M183+N183+O183</f>
        <v>15</v>
      </c>
      <c r="Q183" s="1035">
        <v>15</v>
      </c>
      <c r="R183" s="469">
        <f>(D183*6+E183*6+F183*5+G183*4+M183*3+N183*2+O183)/6</f>
        <v>15</v>
      </c>
      <c r="S183" s="1035">
        <v>15</v>
      </c>
      <c r="T183" s="996"/>
      <c r="U183" s="1012"/>
      <c r="V183" s="1012"/>
      <c r="W183" s="1012"/>
      <c r="X183" s="257">
        <f>P183+U183+V183+W183</f>
        <v>15</v>
      </c>
      <c r="Y183" s="1012">
        <v>15</v>
      </c>
      <c r="Z183" s="298">
        <f>(D183*9+E183*9+F183*8+G183*7+M183*6+N183*5+O183*4+U183*3+V183*2+W183)/9</f>
        <v>15</v>
      </c>
      <c r="AA183" s="1012">
        <v>15</v>
      </c>
      <c r="AB183" s="1012"/>
      <c r="AC183" s="1012"/>
      <c r="AD183" s="1012"/>
      <c r="AE183" s="257">
        <f>X183+AB183+AC183+AD183</f>
        <v>15</v>
      </c>
      <c r="AF183" s="1012">
        <v>15</v>
      </c>
      <c r="AG183" s="298">
        <f>(D183*12+E183*12+F183*11+G183*10+M183*9+N183*8+O183*7+U183*6+V183*5+W183*4+AB183*3+AC183*2+AD183)/12</f>
        <v>15</v>
      </c>
      <c r="AH183" s="1012">
        <v>15</v>
      </c>
      <c r="AI183" s="166"/>
      <c r="AJ183" s="1014">
        <f t="shared" si="18"/>
        <v>15</v>
      </c>
      <c r="AK183" s="1015">
        <v>15</v>
      </c>
      <c r="AL183" s="1117"/>
      <c r="AM183" s="1030"/>
    </row>
    <row r="184" spans="1:73" s="898" customFormat="1" ht="14.25" thickBot="1">
      <c r="A184" s="1039"/>
      <c r="B184" s="895"/>
      <c r="C184" s="1103" t="s">
        <v>163</v>
      </c>
      <c r="D184" s="987">
        <f t="shared" ref="D184:I184" si="27">SUM(D185+D187+D188)</f>
        <v>524</v>
      </c>
      <c r="E184" s="848">
        <f t="shared" si="27"/>
        <v>0</v>
      </c>
      <c r="F184" s="848">
        <f t="shared" si="27"/>
        <v>0</v>
      </c>
      <c r="G184" s="848">
        <f t="shared" si="27"/>
        <v>0</v>
      </c>
      <c r="H184" s="987">
        <f t="shared" si="27"/>
        <v>524</v>
      </c>
      <c r="I184" s="988">
        <f t="shared" si="27"/>
        <v>524</v>
      </c>
      <c r="J184" s="989">
        <f>((D184+E184)+(D184+E184+F184)+(D184+E184+F184+G184))/3</f>
        <v>524</v>
      </c>
      <c r="K184" s="988">
        <f>SUM(K185+K187+K188)</f>
        <v>524</v>
      </c>
      <c r="L184" s="988"/>
      <c r="M184" s="848">
        <f t="shared" ref="M184:S184" si="28">SUM(M185+M187+M188)</f>
        <v>0</v>
      </c>
      <c r="N184" s="848">
        <f t="shared" si="28"/>
        <v>0</v>
      </c>
      <c r="O184" s="848">
        <f t="shared" si="28"/>
        <v>0</v>
      </c>
      <c r="P184" s="987">
        <f t="shared" si="28"/>
        <v>524</v>
      </c>
      <c r="Q184" s="1017">
        <f t="shared" si="28"/>
        <v>524</v>
      </c>
      <c r="R184" s="989">
        <f t="shared" si="28"/>
        <v>524</v>
      </c>
      <c r="S184" s="1017">
        <f t="shared" si="28"/>
        <v>524</v>
      </c>
      <c r="T184" s="899"/>
      <c r="U184" s="848">
        <f>SUM(U185+U187+U188)</f>
        <v>0</v>
      </c>
      <c r="V184" s="848">
        <f>SUM(V185+V187+V188)</f>
        <v>0</v>
      </c>
      <c r="W184" s="848">
        <f>SUM(W185+W187+W188)</f>
        <v>9</v>
      </c>
      <c r="X184" s="987">
        <f t="shared" ref="X184:AH184" si="29">SUM(X185+X187+X188)</f>
        <v>533</v>
      </c>
      <c r="Y184" s="848">
        <f t="shared" si="29"/>
        <v>533</v>
      </c>
      <c r="Z184" s="987">
        <f t="shared" si="29"/>
        <v>525</v>
      </c>
      <c r="AA184" s="848">
        <f t="shared" si="29"/>
        <v>525</v>
      </c>
      <c r="AB184" s="848">
        <f t="shared" si="29"/>
        <v>0</v>
      </c>
      <c r="AC184" s="848">
        <f t="shared" si="29"/>
        <v>0</v>
      </c>
      <c r="AD184" s="848">
        <f t="shared" si="29"/>
        <v>0</v>
      </c>
      <c r="AE184" s="987">
        <f t="shared" si="29"/>
        <v>533</v>
      </c>
      <c r="AF184" s="848">
        <f t="shared" si="29"/>
        <v>533</v>
      </c>
      <c r="AG184" s="1018">
        <f t="shared" si="29"/>
        <v>527</v>
      </c>
      <c r="AH184" s="848">
        <f t="shared" si="29"/>
        <v>526</v>
      </c>
      <c r="AI184" s="966"/>
      <c r="AJ184" s="991">
        <f t="shared" si="18"/>
        <v>524</v>
      </c>
      <c r="AK184" s="992">
        <f>SUM(AK185+AK187+AK188)</f>
        <v>524</v>
      </c>
      <c r="AL184" s="969"/>
      <c r="AM184" s="903"/>
      <c r="AQ184" s="970"/>
      <c r="AR184" s="970"/>
      <c r="AS184" s="970"/>
      <c r="AT184" s="970"/>
      <c r="AU184" s="970"/>
      <c r="AV184" s="970"/>
      <c r="AW184" s="970"/>
      <c r="AX184" s="970"/>
      <c r="AY184" s="970"/>
      <c r="AZ184" s="970"/>
      <c r="BA184" s="970"/>
      <c r="BB184" s="970"/>
      <c r="BC184" s="970"/>
      <c r="BD184" s="970"/>
      <c r="BE184" s="970"/>
      <c r="BF184" s="970"/>
      <c r="BG184" s="970"/>
      <c r="BH184" s="970"/>
      <c r="BI184" s="970"/>
      <c r="BJ184" s="970"/>
      <c r="BK184" s="970"/>
      <c r="BL184" s="970"/>
      <c r="BM184" s="970"/>
      <c r="BN184" s="970"/>
      <c r="BO184" s="970"/>
      <c r="BP184" s="970"/>
      <c r="BQ184" s="970"/>
      <c r="BR184" s="970"/>
      <c r="BS184" s="970"/>
      <c r="BT184" s="970"/>
      <c r="BU184" s="970"/>
    </row>
    <row r="185" spans="1:73" s="1119" customFormat="1" ht="14.25">
      <c r="A185" s="1118"/>
      <c r="B185" s="373"/>
      <c r="C185" s="1104" t="s">
        <v>164</v>
      </c>
      <c r="D185" s="374" t="s">
        <v>165</v>
      </c>
      <c r="E185" s="378"/>
      <c r="F185" s="378"/>
      <c r="G185" s="378"/>
      <c r="H185" s="945">
        <f>D185+E185+F185+G185</f>
        <v>218</v>
      </c>
      <c r="I185" s="378">
        <v>218</v>
      </c>
      <c r="J185" s="469">
        <f>(D185*3+E185*3+F185*2+G185)/3</f>
        <v>218</v>
      </c>
      <c r="K185" s="378">
        <v>218</v>
      </c>
      <c r="M185" s="378"/>
      <c r="N185" s="378"/>
      <c r="O185" s="378"/>
      <c r="P185" s="257">
        <f>H185+M185+N185+O185</f>
        <v>218</v>
      </c>
      <c r="Q185" s="1021">
        <v>218</v>
      </c>
      <c r="R185" s="469">
        <f>(D185*6+E185*6+F185*5+G185*4+M185*3+N185*2+O185)/6</f>
        <v>218</v>
      </c>
      <c r="S185" s="1021">
        <v>218</v>
      </c>
      <c r="T185" s="1120"/>
      <c r="U185" s="378"/>
      <c r="V185" s="378"/>
      <c r="W185" s="378">
        <v>1</v>
      </c>
      <c r="X185" s="257">
        <f>P185+U185+V185+W185</f>
        <v>219</v>
      </c>
      <c r="Y185" s="997">
        <v>219</v>
      </c>
      <c r="Z185" s="298">
        <f>(D185*9+E185*9+F185*8+G185*7+M185*6+N185*5+O185*4+U185*3+V185*2+W185)/9</f>
        <v>218.11111111111111</v>
      </c>
      <c r="AA185" s="378">
        <v>218</v>
      </c>
      <c r="AB185" s="378"/>
      <c r="AC185" s="378"/>
      <c r="AD185" s="378"/>
      <c r="AE185" s="257">
        <f>X185+AB185+AC185+AD185</f>
        <v>219</v>
      </c>
      <c r="AF185" s="378">
        <v>219</v>
      </c>
      <c r="AG185" s="298">
        <f>(D185*12+E185*12+F185*11+G185*10+M185*9+N185*8+O185*7+U185*6+V185*5+W185*4+AB185*3+AC185*2+AD185)/12</f>
        <v>218.33333333333334</v>
      </c>
      <c r="AH185" s="378">
        <v>218</v>
      </c>
      <c r="AI185" s="447"/>
      <c r="AJ185" s="998">
        <f t="shared" si="18"/>
        <v>218</v>
      </c>
      <c r="AK185" s="999">
        <v>218</v>
      </c>
      <c r="AL185" s="1121"/>
      <c r="AM185" s="1122"/>
    </row>
    <row r="186" spans="1:73" s="1119" customFormat="1" ht="14.25" hidden="1" customHeight="1">
      <c r="A186" s="1123"/>
      <c r="B186" s="1124"/>
      <c r="C186" s="1125" t="s">
        <v>166</v>
      </c>
      <c r="D186" s="1126">
        <v>0</v>
      </c>
      <c r="E186" s="1127"/>
      <c r="F186" s="1127"/>
      <c r="G186" s="1127"/>
      <c r="H186" s="1128">
        <f>D186+E186+F186+G186</f>
        <v>0</v>
      </c>
      <c r="I186" s="1127"/>
      <c r="J186" s="469">
        <f>(D186*3+E186*3+F186*2+G186)/3</f>
        <v>0</v>
      </c>
      <c r="K186" s="1127"/>
      <c r="M186" s="1127"/>
      <c r="N186" s="1127"/>
      <c r="O186" s="1127"/>
      <c r="P186" s="257">
        <f>H186+M186+N186+O186</f>
        <v>0</v>
      </c>
      <c r="Q186" s="1129"/>
      <c r="R186" s="469">
        <f>(D186*6+E186*6+F186*5+G186*4+M186*3+N186*2+O186)/6</f>
        <v>0</v>
      </c>
      <c r="S186" s="1129"/>
      <c r="T186" s="1120"/>
      <c r="U186" s="1127"/>
      <c r="V186" s="1127"/>
      <c r="W186" s="1127"/>
      <c r="X186" s="571">
        <f>P186+U186+V186+W186</f>
        <v>0</v>
      </c>
      <c r="Y186" s="1130">
        <v>0</v>
      </c>
      <c r="Z186" s="243">
        <f>(D186*9+E186*9+F186*8+G186*7+M186*6+N186*5+O186*4+U186*3+V186*2+W186)/9</f>
        <v>0</v>
      </c>
      <c r="AA186" s="1127"/>
      <c r="AB186" s="1127"/>
      <c r="AC186" s="1127"/>
      <c r="AD186" s="1127"/>
      <c r="AE186" s="257">
        <f>X186+AB186+AC186+AD186</f>
        <v>0</v>
      </c>
      <c r="AF186" s="1127"/>
      <c r="AG186" s="243">
        <f>(D186*12+E186*12+F186*11+G186*10+M186*9+N186*8+O186*7+U186*6+V186*5+W186*4+AB186*3+AC186*2+AD186)/12</f>
        <v>0</v>
      </c>
      <c r="AH186" s="1127"/>
      <c r="AI186" s="1131"/>
      <c r="AJ186" s="1132">
        <f t="shared" si="18"/>
        <v>0</v>
      </c>
      <c r="AK186" s="1133"/>
      <c r="AL186" s="1134"/>
      <c r="AM186" s="548"/>
    </row>
    <row r="187" spans="1:73" s="995" customFormat="1" ht="15">
      <c r="A187" s="1135"/>
      <c r="B187" s="384"/>
      <c r="C187" s="1136" t="s">
        <v>167</v>
      </c>
      <c r="D187" s="385" t="s">
        <v>168</v>
      </c>
      <c r="E187" s="388"/>
      <c r="F187" s="388"/>
      <c r="G187" s="388"/>
      <c r="H187" s="1003">
        <f>D187+E187+F187+G187</f>
        <v>247</v>
      </c>
      <c r="I187" s="388">
        <v>247</v>
      </c>
      <c r="J187" s="469">
        <f>(D187*3+E187*3+F187*2+G187)/3</f>
        <v>247</v>
      </c>
      <c r="K187" s="388">
        <v>247</v>
      </c>
      <c r="M187" s="388"/>
      <c r="N187" s="388"/>
      <c r="O187" s="388"/>
      <c r="P187" s="257">
        <f>H187+M187+N187+O187</f>
        <v>247</v>
      </c>
      <c r="Q187" s="1027">
        <v>247</v>
      </c>
      <c r="R187" s="469">
        <f>(D187*6+E187*6+F187*5+G187*4+M187*3+N187*2+O187)/6</f>
        <v>247</v>
      </c>
      <c r="S187" s="1027">
        <v>247</v>
      </c>
      <c r="T187" s="996"/>
      <c r="U187" s="388"/>
      <c r="V187" s="388"/>
      <c r="W187" s="388">
        <v>10</v>
      </c>
      <c r="X187" s="257">
        <f>P187+U187+V187+W187</f>
        <v>257</v>
      </c>
      <c r="Y187" s="1006">
        <v>257</v>
      </c>
      <c r="Z187" s="298">
        <f>(D187*9+E187*9+F187*8+G187*7+M187*6+N187*5+O187*4+U187*3+V187*2+W187)/9</f>
        <v>248.11111111111111</v>
      </c>
      <c r="AA187" s="388">
        <v>248</v>
      </c>
      <c r="AB187" s="388"/>
      <c r="AC187" s="388"/>
      <c r="AD187" s="388"/>
      <c r="AE187" s="257">
        <f>X187+AB187+AC187+AD187</f>
        <v>257</v>
      </c>
      <c r="AF187" s="388">
        <v>257</v>
      </c>
      <c r="AG187" s="298">
        <f>(D187*12+E187*12+F187*11+G187*10+M187*9+N187*8+O187*7+U187*6+V187*5+W187*4+AB187*3+AC187*2+AD187)/12</f>
        <v>250.33333333333334</v>
      </c>
      <c r="AH187" s="388">
        <v>250</v>
      </c>
      <c r="AI187" s="447"/>
      <c r="AJ187" s="471">
        <f t="shared" si="18"/>
        <v>247</v>
      </c>
      <c r="AK187" s="1007">
        <v>247</v>
      </c>
      <c r="AL187" s="1137"/>
      <c r="AM187" s="1138"/>
    </row>
    <row r="188" spans="1:73" s="1119" customFormat="1" ht="15" thickBot="1">
      <c r="A188" s="1139"/>
      <c r="B188" s="1115"/>
      <c r="C188" s="1140" t="s">
        <v>169</v>
      </c>
      <c r="D188" s="1013" t="s">
        <v>170</v>
      </c>
      <c r="E188" s="398"/>
      <c r="F188" s="398"/>
      <c r="G188" s="398"/>
      <c r="H188" s="1141">
        <f>D188+E188+F188+G188</f>
        <v>59</v>
      </c>
      <c r="I188" s="398">
        <v>59</v>
      </c>
      <c r="J188" s="469">
        <f>(D188*3+E188*3+F188*2+G188)/3</f>
        <v>59</v>
      </c>
      <c r="K188" s="398">
        <v>59</v>
      </c>
      <c r="M188" s="398"/>
      <c r="N188" s="398"/>
      <c r="O188" s="398"/>
      <c r="P188" s="257">
        <f>H188+M188+N188+O188</f>
        <v>59</v>
      </c>
      <c r="Q188" s="1142">
        <v>59</v>
      </c>
      <c r="R188" s="469">
        <f>(D188*6+E188*6+F188*5+G188*4+M188*3+N188*2+O188)/6</f>
        <v>59</v>
      </c>
      <c r="S188" s="1142">
        <v>59</v>
      </c>
      <c r="T188" s="1120"/>
      <c r="U188" s="398"/>
      <c r="V188" s="398"/>
      <c r="W188" s="398">
        <v>-2</v>
      </c>
      <c r="X188" s="257">
        <f>P188+U188+V188+W188</f>
        <v>57</v>
      </c>
      <c r="Y188" s="1143">
        <v>57</v>
      </c>
      <c r="Z188" s="298">
        <f>(D188*9+E188*9+F188*8+G188*7+M188*6+N188*5+O188*4+U188*3+V188*2+W188)/9</f>
        <v>58.777777777777779</v>
      </c>
      <c r="AA188" s="398">
        <v>59</v>
      </c>
      <c r="AB188" s="398"/>
      <c r="AC188" s="398"/>
      <c r="AD188" s="398"/>
      <c r="AE188" s="257">
        <f>X188+AB188+AC188+AD188</f>
        <v>57</v>
      </c>
      <c r="AF188" s="398">
        <v>57</v>
      </c>
      <c r="AG188" s="298">
        <f>(D188*12+E188*12+F188*11+G188*10+M188*9+N188*8+O188*7+U188*6+V188*5+W188*4+AB188*3+AC188*2+AD188)/12</f>
        <v>58.333333333333336</v>
      </c>
      <c r="AH188" s="398">
        <v>58</v>
      </c>
      <c r="AI188" s="229"/>
      <c r="AJ188" s="1144">
        <f t="shared" si="18"/>
        <v>59</v>
      </c>
      <c r="AK188" s="399">
        <v>59</v>
      </c>
      <c r="AL188" s="1145"/>
      <c r="AM188" s="811"/>
    </row>
    <row r="189" spans="1:73" s="898" customFormat="1" ht="18" customHeight="1" thickBot="1">
      <c r="A189" s="1146"/>
      <c r="B189" s="1147"/>
      <c r="C189" s="1103" t="s">
        <v>171</v>
      </c>
      <c r="D189" s="989">
        <f t="shared" ref="D189:I189" si="30">SUM(D190+D192+D193)</f>
        <v>13664</v>
      </c>
      <c r="E189" s="848">
        <f t="shared" si="30"/>
        <v>0</v>
      </c>
      <c r="F189" s="848">
        <f t="shared" si="30"/>
        <v>0</v>
      </c>
      <c r="G189" s="848">
        <f t="shared" si="30"/>
        <v>0</v>
      </c>
      <c r="H189" s="989">
        <f t="shared" si="30"/>
        <v>13664</v>
      </c>
      <c r="I189" s="1017">
        <f t="shared" si="30"/>
        <v>13580</v>
      </c>
      <c r="J189" s="989">
        <f>((D189+E189)+(D189+E189+F189)+(D189+E189+F189+G189))/3</f>
        <v>13664</v>
      </c>
      <c r="K189" s="1017">
        <f>SUM(K190+K192+K193)</f>
        <v>13590</v>
      </c>
      <c r="L189" s="988"/>
      <c r="M189" s="848">
        <f t="shared" ref="M189:S189" si="31">SUM(M190+M192+M193)</f>
        <v>0</v>
      </c>
      <c r="N189" s="848">
        <f t="shared" si="31"/>
        <v>0</v>
      </c>
      <c r="O189" s="848">
        <f t="shared" si="31"/>
        <v>0</v>
      </c>
      <c r="P189" s="989">
        <f t="shared" si="31"/>
        <v>13664</v>
      </c>
      <c r="Q189" s="1017">
        <f t="shared" si="31"/>
        <v>13585</v>
      </c>
      <c r="R189" s="989">
        <f t="shared" si="31"/>
        <v>13664</v>
      </c>
      <c r="S189" s="1017">
        <f t="shared" si="31"/>
        <v>13588</v>
      </c>
      <c r="T189" s="899"/>
      <c r="U189" s="848">
        <f>SUM(U190+U192+U193)</f>
        <v>0</v>
      </c>
      <c r="V189" s="848">
        <f>SUM(V190+V192+V193)</f>
        <v>0</v>
      </c>
      <c r="W189" s="848">
        <f>SUM(W190+W192+W193)</f>
        <v>197</v>
      </c>
      <c r="X189" s="987">
        <f t="shared" ref="X189:AH189" si="32">SUM(X190+X192+X193)</f>
        <v>13861</v>
      </c>
      <c r="Y189" s="848">
        <f t="shared" si="32"/>
        <v>13861</v>
      </c>
      <c r="Z189" s="987">
        <f t="shared" si="32"/>
        <v>13685.888888888889</v>
      </c>
      <c r="AA189" s="848">
        <f t="shared" si="32"/>
        <v>12077</v>
      </c>
      <c r="AB189" s="848">
        <f t="shared" si="32"/>
        <v>0</v>
      </c>
      <c r="AC189" s="848">
        <f t="shared" si="32"/>
        <v>0</v>
      </c>
      <c r="AD189" s="848">
        <f t="shared" si="32"/>
        <v>0</v>
      </c>
      <c r="AE189" s="987">
        <f t="shared" si="32"/>
        <v>13861</v>
      </c>
      <c r="AF189" s="848">
        <f t="shared" si="32"/>
        <v>13770</v>
      </c>
      <c r="AG189" s="1018">
        <f t="shared" si="32"/>
        <v>13729.666666666666</v>
      </c>
      <c r="AH189" s="848">
        <f t="shared" si="32"/>
        <v>13667</v>
      </c>
      <c r="AI189" s="966"/>
      <c r="AJ189" s="991">
        <f t="shared" si="18"/>
        <v>13664</v>
      </c>
      <c r="AK189" s="1019">
        <f>SUM(AK190+AK192+AK193)</f>
        <v>13619</v>
      </c>
      <c r="AL189" s="969"/>
      <c r="AM189" s="903"/>
      <c r="AQ189" s="970"/>
      <c r="AR189" s="970"/>
      <c r="AS189" s="970"/>
      <c r="AT189" s="970"/>
      <c r="AU189" s="970"/>
      <c r="AV189" s="970"/>
      <c r="AW189" s="970"/>
      <c r="AX189" s="970"/>
      <c r="AY189" s="970"/>
      <c r="AZ189" s="970"/>
      <c r="BA189" s="970"/>
      <c r="BB189" s="970"/>
      <c r="BC189" s="970"/>
      <c r="BD189" s="970"/>
      <c r="BE189" s="970"/>
      <c r="BF189" s="970"/>
      <c r="BG189" s="970"/>
      <c r="BH189" s="970"/>
      <c r="BI189" s="970"/>
      <c r="BJ189" s="970"/>
      <c r="BK189" s="970"/>
      <c r="BL189" s="970"/>
      <c r="BM189" s="970"/>
      <c r="BN189" s="970"/>
      <c r="BO189" s="970"/>
      <c r="BP189" s="970"/>
      <c r="BQ189" s="970"/>
      <c r="BR189" s="970"/>
      <c r="BS189" s="970"/>
      <c r="BT189" s="970"/>
      <c r="BU189" s="970"/>
    </row>
    <row r="190" spans="1:73" s="1119" customFormat="1" ht="14.25">
      <c r="A190" s="1118"/>
      <c r="B190" s="373"/>
      <c r="C190" s="1104" t="s">
        <v>164</v>
      </c>
      <c r="D190" s="946" t="s">
        <v>172</v>
      </c>
      <c r="E190" s="378"/>
      <c r="F190" s="378"/>
      <c r="G190" s="378"/>
      <c r="H190" s="1020">
        <f t="shared" ref="H190:H195" si="33">D190+E190+F190+G190</f>
        <v>5912</v>
      </c>
      <c r="I190" s="1021">
        <v>5880</v>
      </c>
      <c r="J190" s="469">
        <f t="shared" ref="J190:J195" si="34">(D190*3+E190*3+F190*2+G190)/3</f>
        <v>5912</v>
      </c>
      <c r="K190" s="1021">
        <v>5885</v>
      </c>
      <c r="M190" s="378"/>
      <c r="N190" s="378"/>
      <c r="O190" s="378"/>
      <c r="P190" s="469">
        <f t="shared" ref="P190:P196" si="35">H190+M190+N190+O190</f>
        <v>5912</v>
      </c>
      <c r="Q190" s="1021">
        <v>5880</v>
      </c>
      <c r="R190" s="469">
        <f t="shared" ref="R190:R195" si="36">(D190*6+E190*6+F190*5+G190*4+M190*3+N190*2+O190)/6</f>
        <v>5912</v>
      </c>
      <c r="S190" s="1021">
        <v>5882</v>
      </c>
      <c r="T190" s="1120"/>
      <c r="U190" s="378"/>
      <c r="V190" s="378"/>
      <c r="W190" s="378"/>
      <c r="X190" s="494">
        <f t="shared" ref="X190:X196" si="37">P190+U190+V190+W190</f>
        <v>5912</v>
      </c>
      <c r="Y190" s="378">
        <v>5912</v>
      </c>
      <c r="Z190" s="298">
        <f t="shared" ref="Z190:Z195" si="38">(D190*9+E190*9+F190*8+G190*7+M190*6+N190*5+O190*4+U190*3+V190*2+W190)/9</f>
        <v>5912</v>
      </c>
      <c r="AA190" s="378">
        <v>5228</v>
      </c>
      <c r="AB190" s="378"/>
      <c r="AC190" s="378"/>
      <c r="AD190" s="378"/>
      <c r="AE190" s="257">
        <f t="shared" ref="AE190:AE196" si="39">X190+AB190+AC190+AD190</f>
        <v>5912</v>
      </c>
      <c r="AF190" s="378">
        <v>5878</v>
      </c>
      <c r="AG190" s="298">
        <f t="shared" ref="AG190:AG196" si="40">(D190*12+E190*12+F190*11+G190*10+M190*9+N190*8+O190*7+U190*6+V190*5+W190*4+AB190*3+AC190*2+AD190)/12</f>
        <v>5912</v>
      </c>
      <c r="AH190" s="378">
        <v>5887</v>
      </c>
      <c r="AI190" s="447"/>
      <c r="AJ190" s="998">
        <f t="shared" si="18"/>
        <v>5912</v>
      </c>
      <c r="AK190" s="1023">
        <v>5894</v>
      </c>
      <c r="AL190" s="1148"/>
      <c r="AM190" s="1149"/>
    </row>
    <row r="191" spans="1:73" s="1119" customFormat="1" ht="14.25" hidden="1">
      <c r="A191" s="1123"/>
      <c r="B191" s="1124"/>
      <c r="C191" s="1125" t="s">
        <v>166</v>
      </c>
      <c r="D191" s="1150">
        <v>0</v>
      </c>
      <c r="E191" s="1127"/>
      <c r="F191" s="1127"/>
      <c r="G191" s="1127"/>
      <c r="H191" s="1151">
        <f t="shared" si="33"/>
        <v>0</v>
      </c>
      <c r="I191" s="1129"/>
      <c r="J191" s="469">
        <f t="shared" si="34"/>
        <v>0</v>
      </c>
      <c r="K191" s="1129"/>
      <c r="M191" s="1127"/>
      <c r="N191" s="1127"/>
      <c r="O191" s="1127"/>
      <c r="P191" s="469">
        <f t="shared" si="35"/>
        <v>0</v>
      </c>
      <c r="Q191" s="1129"/>
      <c r="R191" s="469">
        <f t="shared" si="36"/>
        <v>0</v>
      </c>
      <c r="S191" s="1129"/>
      <c r="T191" s="1120"/>
      <c r="U191" s="1127"/>
      <c r="V191" s="1127"/>
      <c r="W191" s="1127"/>
      <c r="X191" s="441">
        <f t="shared" si="37"/>
        <v>0</v>
      </c>
      <c r="Y191" s="1127"/>
      <c r="Z191" s="243">
        <f t="shared" si="38"/>
        <v>0</v>
      </c>
      <c r="AA191" s="1127"/>
      <c r="AB191" s="1127"/>
      <c r="AC191" s="1127"/>
      <c r="AD191" s="1127"/>
      <c r="AE191" s="257">
        <f t="shared" si="39"/>
        <v>0</v>
      </c>
      <c r="AF191" s="1127"/>
      <c r="AG191" s="243">
        <f t="shared" si="40"/>
        <v>0</v>
      </c>
      <c r="AH191" s="1127"/>
      <c r="AI191" s="1131"/>
      <c r="AJ191" s="1132">
        <f t="shared" si="18"/>
        <v>0</v>
      </c>
      <c r="AK191" s="1152"/>
      <c r="AL191" s="1134"/>
      <c r="AM191" s="548"/>
    </row>
    <row r="192" spans="1:73" s="1153" customFormat="1" ht="15">
      <c r="A192" s="1135"/>
      <c r="B192" s="384"/>
      <c r="C192" s="1136" t="s">
        <v>167</v>
      </c>
      <c r="D192" s="503" t="s">
        <v>173</v>
      </c>
      <c r="E192" s="388"/>
      <c r="F192" s="388"/>
      <c r="G192" s="388"/>
      <c r="H192" s="1026">
        <f t="shared" si="33"/>
        <v>6316</v>
      </c>
      <c r="I192" s="1027">
        <v>6284</v>
      </c>
      <c r="J192" s="469">
        <f t="shared" si="34"/>
        <v>6316</v>
      </c>
      <c r="K192" s="1027">
        <v>6285</v>
      </c>
      <c r="M192" s="388"/>
      <c r="N192" s="388"/>
      <c r="O192" s="388"/>
      <c r="P192" s="469">
        <f t="shared" si="35"/>
        <v>6316</v>
      </c>
      <c r="Q192" s="1027">
        <v>6293</v>
      </c>
      <c r="R192" s="469">
        <f t="shared" si="36"/>
        <v>6316</v>
      </c>
      <c r="S192" s="1027">
        <v>6291</v>
      </c>
      <c r="T192" s="1154"/>
      <c r="U192" s="388"/>
      <c r="V192" s="388"/>
      <c r="W192" s="388">
        <v>217</v>
      </c>
      <c r="X192" s="441">
        <f t="shared" si="37"/>
        <v>6533</v>
      </c>
      <c r="Y192" s="388">
        <v>6533</v>
      </c>
      <c r="Z192" s="1155">
        <f t="shared" si="38"/>
        <v>6340.1111111111113</v>
      </c>
      <c r="AA192" s="388">
        <v>5592</v>
      </c>
      <c r="AB192" s="388"/>
      <c r="AC192" s="388"/>
      <c r="AD192" s="388"/>
      <c r="AE192" s="257">
        <f t="shared" si="39"/>
        <v>6533</v>
      </c>
      <c r="AF192" s="388">
        <v>6502</v>
      </c>
      <c r="AG192" s="298">
        <f t="shared" si="40"/>
        <v>6388.333333333333</v>
      </c>
      <c r="AH192" s="388">
        <v>6368</v>
      </c>
      <c r="AI192" s="447"/>
      <c r="AJ192" s="471">
        <f t="shared" si="18"/>
        <v>6316</v>
      </c>
      <c r="AK192" s="1028">
        <v>6295</v>
      </c>
      <c r="AL192" s="1156"/>
      <c r="AM192" s="1157"/>
    </row>
    <row r="193" spans="1:74" s="1119" customFormat="1" ht="15" thickBot="1">
      <c r="A193" s="1139"/>
      <c r="B193" s="1115"/>
      <c r="C193" s="1140" t="s">
        <v>169</v>
      </c>
      <c r="D193" s="1158" t="s">
        <v>174</v>
      </c>
      <c r="E193" s="398"/>
      <c r="F193" s="398"/>
      <c r="G193" s="398"/>
      <c r="H193" s="1159">
        <f t="shared" si="33"/>
        <v>1436</v>
      </c>
      <c r="I193" s="1142">
        <v>1416</v>
      </c>
      <c r="J193" s="1160">
        <f t="shared" si="34"/>
        <v>1436</v>
      </c>
      <c r="K193" s="1142">
        <v>1420</v>
      </c>
      <c r="M193" s="398"/>
      <c r="N193" s="398"/>
      <c r="O193" s="398"/>
      <c r="P193" s="1160">
        <f t="shared" si="35"/>
        <v>1436</v>
      </c>
      <c r="Q193" s="1142">
        <v>1412</v>
      </c>
      <c r="R193" s="1160">
        <f t="shared" si="36"/>
        <v>1436</v>
      </c>
      <c r="S193" s="1142">
        <v>1415</v>
      </c>
      <c r="T193" s="1120"/>
      <c r="U193" s="398"/>
      <c r="V193" s="398"/>
      <c r="W193" s="398">
        <v>-20</v>
      </c>
      <c r="X193" s="349">
        <f t="shared" si="37"/>
        <v>1416</v>
      </c>
      <c r="Y193" s="398">
        <v>1416</v>
      </c>
      <c r="Z193" s="842">
        <f t="shared" si="38"/>
        <v>1433.7777777777778</v>
      </c>
      <c r="AA193" s="398">
        <v>1257</v>
      </c>
      <c r="AB193" s="398"/>
      <c r="AC193" s="398"/>
      <c r="AD193" s="398"/>
      <c r="AE193" s="160">
        <f t="shared" si="39"/>
        <v>1416</v>
      </c>
      <c r="AF193" s="398">
        <v>1390</v>
      </c>
      <c r="AG193" s="1161">
        <f t="shared" si="40"/>
        <v>1429.3333333333333</v>
      </c>
      <c r="AH193" s="398">
        <v>1412</v>
      </c>
      <c r="AI193" s="275"/>
      <c r="AJ193" s="1144">
        <f t="shared" si="18"/>
        <v>1436</v>
      </c>
      <c r="AK193" s="1162">
        <v>1430</v>
      </c>
      <c r="AL193" s="1163"/>
      <c r="AM193" s="1164"/>
    </row>
    <row r="194" spans="1:74" s="701" customFormat="1" ht="15.75" thickBot="1">
      <c r="A194" s="1165"/>
      <c r="B194" s="812"/>
      <c r="C194" s="280" t="s">
        <v>175</v>
      </c>
      <c r="D194" s="1166" t="s">
        <v>176</v>
      </c>
      <c r="E194" s="1167">
        <v>-7</v>
      </c>
      <c r="F194" s="1167"/>
      <c r="G194" s="1167"/>
      <c r="H194" s="1168">
        <f t="shared" si="33"/>
        <v>179</v>
      </c>
      <c r="I194" s="1167">
        <v>179</v>
      </c>
      <c r="J194" s="1169">
        <f t="shared" si="34"/>
        <v>179</v>
      </c>
      <c r="K194" s="1167">
        <v>179</v>
      </c>
      <c r="M194" s="1167"/>
      <c r="N194" s="1167"/>
      <c r="O194" s="1167"/>
      <c r="P194" s="1170">
        <f t="shared" si="35"/>
        <v>179</v>
      </c>
      <c r="Q194" s="1171">
        <v>179</v>
      </c>
      <c r="R194" s="1169">
        <f t="shared" si="36"/>
        <v>179</v>
      </c>
      <c r="S194" s="1171">
        <v>179</v>
      </c>
      <c r="T194" s="702"/>
      <c r="U194" s="1167"/>
      <c r="V194" s="1167"/>
      <c r="W194" s="1167"/>
      <c r="X194" s="1168">
        <f t="shared" si="37"/>
        <v>179</v>
      </c>
      <c r="Y194" s="1167">
        <v>167</v>
      </c>
      <c r="Z194" s="1172">
        <f t="shared" si="38"/>
        <v>179</v>
      </c>
      <c r="AA194" s="1167">
        <v>178</v>
      </c>
      <c r="AB194" s="1167"/>
      <c r="AC194" s="1167"/>
      <c r="AD194" s="1167"/>
      <c r="AE194" s="288">
        <f t="shared" si="39"/>
        <v>179</v>
      </c>
      <c r="AF194" s="1167">
        <v>164</v>
      </c>
      <c r="AG194" s="1173">
        <f t="shared" si="40"/>
        <v>179</v>
      </c>
      <c r="AH194" s="1167">
        <v>174</v>
      </c>
      <c r="AI194" s="766"/>
      <c r="AJ194" s="1174">
        <f t="shared" si="18"/>
        <v>179</v>
      </c>
      <c r="AK194" s="1175">
        <v>179</v>
      </c>
      <c r="AL194" s="1176"/>
      <c r="AM194" s="704"/>
      <c r="AN194" s="1076"/>
      <c r="AO194" s="1077"/>
      <c r="AP194" s="1077"/>
      <c r="AQ194" s="714"/>
      <c r="AR194" s="714"/>
      <c r="AS194" s="714"/>
      <c r="AT194" s="714"/>
      <c r="AU194" s="714"/>
      <c r="AV194" s="714"/>
      <c r="AW194" s="714"/>
      <c r="AX194" s="714"/>
      <c r="AY194" s="714"/>
      <c r="AZ194" s="714"/>
      <c r="BA194" s="714"/>
      <c r="BB194" s="714"/>
      <c r="BC194" s="714"/>
      <c r="BD194" s="714"/>
      <c r="BE194" s="714"/>
      <c r="BF194" s="714"/>
      <c r="BG194" s="714"/>
      <c r="BH194" s="714"/>
      <c r="BI194" s="714"/>
      <c r="BJ194" s="714"/>
      <c r="BK194" s="714"/>
      <c r="BL194" s="714"/>
      <c r="BM194" s="714"/>
      <c r="BN194" s="714"/>
      <c r="BO194" s="714"/>
      <c r="BP194" s="714"/>
      <c r="BQ194" s="714"/>
      <c r="BR194" s="714"/>
      <c r="BS194" s="714"/>
      <c r="BT194" s="714"/>
      <c r="BU194" s="714"/>
    </row>
    <row r="195" spans="1:74" s="1065" customFormat="1" ht="15" thickBot="1">
      <c r="A195" s="1059"/>
      <c r="B195" s="1060"/>
      <c r="C195" s="1177" t="s">
        <v>177</v>
      </c>
      <c r="D195" s="1178" t="s">
        <v>178</v>
      </c>
      <c r="E195" s="1179">
        <v>-15</v>
      </c>
      <c r="F195" s="1179"/>
      <c r="G195" s="1179"/>
      <c r="H195" s="1180">
        <f t="shared" si="33"/>
        <v>3498</v>
      </c>
      <c r="I195" s="1179">
        <v>3498</v>
      </c>
      <c r="J195" s="1180">
        <f t="shared" si="34"/>
        <v>3498</v>
      </c>
      <c r="K195" s="1179">
        <v>3498</v>
      </c>
      <c r="M195" s="1179"/>
      <c r="N195" s="1179"/>
      <c r="O195" s="1179"/>
      <c r="P195" s="1180">
        <f t="shared" si="35"/>
        <v>3498</v>
      </c>
      <c r="Q195" s="1181">
        <v>3498</v>
      </c>
      <c r="R195" s="1180">
        <f t="shared" si="36"/>
        <v>3498</v>
      </c>
      <c r="S195" s="1181">
        <v>3498</v>
      </c>
      <c r="T195" s="1067"/>
      <c r="U195" s="1179"/>
      <c r="V195" s="1179"/>
      <c r="W195" s="1179">
        <v>-419</v>
      </c>
      <c r="X195" s="1182">
        <f t="shared" si="37"/>
        <v>3079</v>
      </c>
      <c r="Y195" s="1179">
        <v>2839</v>
      </c>
      <c r="Z195" s="1173">
        <f t="shared" si="38"/>
        <v>3451.4444444444443</v>
      </c>
      <c r="AA195" s="1179">
        <v>3425</v>
      </c>
      <c r="AB195" s="1179"/>
      <c r="AC195" s="1179"/>
      <c r="AD195" s="1179"/>
      <c r="AE195" s="1182">
        <f t="shared" si="39"/>
        <v>3079</v>
      </c>
      <c r="AF195" s="1179">
        <v>2772</v>
      </c>
      <c r="AG195" s="1173">
        <f t="shared" si="40"/>
        <v>3358.3333333333335</v>
      </c>
      <c r="AH195" s="1179">
        <v>3263</v>
      </c>
      <c r="AI195" s="1068"/>
      <c r="AJ195" s="1183">
        <f t="shared" si="18"/>
        <v>3498</v>
      </c>
      <c r="AK195" s="1184">
        <v>3498</v>
      </c>
      <c r="AL195" s="1185"/>
      <c r="AM195" s="903"/>
      <c r="AN195" s="1119"/>
      <c r="AO195" s="970"/>
      <c r="AP195" s="970"/>
      <c r="AQ195" s="970"/>
      <c r="AR195" s="970"/>
      <c r="AS195" s="970"/>
      <c r="AT195" s="970"/>
      <c r="AU195" s="970"/>
      <c r="AV195" s="970"/>
      <c r="AW195" s="970"/>
      <c r="AX195" s="970"/>
      <c r="AY195" s="970"/>
      <c r="AZ195" s="970"/>
      <c r="BA195" s="970"/>
      <c r="BB195" s="970"/>
      <c r="BC195" s="970"/>
      <c r="BD195" s="970"/>
      <c r="BE195" s="970"/>
      <c r="BF195" s="970"/>
      <c r="BG195" s="970"/>
      <c r="BH195" s="970"/>
      <c r="BI195" s="970"/>
      <c r="BJ195" s="970"/>
      <c r="BK195" s="970"/>
      <c r="BL195" s="970"/>
      <c r="BM195" s="970"/>
      <c r="BN195" s="970"/>
      <c r="BO195" s="970"/>
      <c r="BP195" s="970"/>
      <c r="BQ195" s="970"/>
      <c r="BR195" s="970"/>
      <c r="BS195" s="970"/>
      <c r="BT195" s="970"/>
      <c r="BU195" s="970"/>
    </row>
    <row r="196" spans="1:74" s="1119" customFormat="1" ht="61.5" customHeight="1" thickBot="1">
      <c r="A196" s="484"/>
      <c r="B196" s="485"/>
      <c r="C196" s="1186" t="s">
        <v>179</v>
      </c>
      <c r="D196" s="1187">
        <v>2294</v>
      </c>
      <c r="E196" s="1188">
        <v>-4</v>
      </c>
      <c r="F196" s="1188">
        <v>10</v>
      </c>
      <c r="G196" s="1188"/>
      <c r="H196" s="1189">
        <f>D196+E196+F196+G196</f>
        <v>2300</v>
      </c>
      <c r="I196" s="1188">
        <v>2295</v>
      </c>
      <c r="J196" s="1160">
        <f>((D196+E196)*3+F196*1.5+G196)/3</f>
        <v>2295</v>
      </c>
      <c r="K196" s="1188">
        <v>2245</v>
      </c>
      <c r="M196" s="1188">
        <v>17</v>
      </c>
      <c r="N196" s="1188">
        <f>48+4</f>
        <v>52</v>
      </c>
      <c r="O196" s="1188">
        <v>22</v>
      </c>
      <c r="P196" s="1160">
        <f t="shared" si="35"/>
        <v>2391</v>
      </c>
      <c r="Q196" s="1188">
        <v>2391</v>
      </c>
      <c r="R196" s="1190">
        <f>(D196*6+E196*6+F196*5+G196*4+M196*3+N196*2+O196)/6</f>
        <v>2327.8333333333335</v>
      </c>
      <c r="S196" s="1188">
        <v>2301</v>
      </c>
      <c r="T196" s="1120"/>
      <c r="U196" s="1188"/>
      <c r="V196" s="1188"/>
      <c r="W196" s="1188">
        <v>167</v>
      </c>
      <c r="X196" s="1182">
        <f t="shared" si="37"/>
        <v>2558</v>
      </c>
      <c r="Y196" s="1188">
        <v>2558</v>
      </c>
      <c r="Z196" s="1173">
        <f>(D196*9+E196*9+F196*8+G196*7+M196*6+N196*5+O196*4+U196*3+V196*2+W196)/9</f>
        <v>2367.4444444444443</v>
      </c>
      <c r="AA196" s="1188">
        <v>2329</v>
      </c>
      <c r="AB196" s="1188"/>
      <c r="AC196" s="1188">
        <v>19</v>
      </c>
      <c r="AD196" s="1188">
        <v>13</v>
      </c>
      <c r="AE196" s="160">
        <f t="shared" si="39"/>
        <v>2590</v>
      </c>
      <c r="AF196" s="1188">
        <v>840</v>
      </c>
      <c r="AG196" s="1173">
        <f t="shared" si="40"/>
        <v>2419.3333333333335</v>
      </c>
      <c r="AH196" s="1188">
        <v>1587</v>
      </c>
      <c r="AI196" s="229"/>
      <c r="AJ196" s="1144">
        <f>D196+E196</f>
        <v>2290</v>
      </c>
      <c r="AK196" s="1191">
        <v>2145</v>
      </c>
      <c r="AL196" s="1192" t="s">
        <v>180</v>
      </c>
      <c r="AM196" s="1193"/>
      <c r="AN196" s="1841" t="s">
        <v>181</v>
      </c>
      <c r="AO196" s="1841"/>
      <c r="AP196" s="1841"/>
    </row>
    <row r="197" spans="1:74" s="1196" customFormat="1" ht="36.75" customHeight="1" thickBot="1">
      <c r="A197" s="562"/>
      <c r="B197" s="572"/>
      <c r="C197" s="1194" t="s">
        <v>182</v>
      </c>
      <c r="D197" s="1195" t="s">
        <v>148</v>
      </c>
      <c r="E197" s="1027"/>
      <c r="F197" s="1027"/>
      <c r="G197" s="1027"/>
      <c r="H197" s="1003" t="s">
        <v>148</v>
      </c>
      <c r="I197" s="1027" t="s">
        <v>148</v>
      </c>
      <c r="J197" s="1026">
        <v>114750</v>
      </c>
      <c r="K197" s="1027">
        <v>90429</v>
      </c>
      <c r="M197" s="1027"/>
      <c r="N197" s="1027"/>
      <c r="O197" s="1027"/>
      <c r="P197" s="692" t="s">
        <v>148</v>
      </c>
      <c r="Q197" s="1027" t="s">
        <v>148</v>
      </c>
      <c r="R197" s="692">
        <f>J197+75900</f>
        <v>190650</v>
      </c>
      <c r="S197" s="1027">
        <v>192540</v>
      </c>
      <c r="T197" s="1197"/>
      <c r="U197" s="1027"/>
      <c r="V197" s="1027"/>
      <c r="W197" s="1027"/>
      <c r="X197" s="254" t="s">
        <v>148</v>
      </c>
      <c r="Y197" s="1027" t="s">
        <v>148</v>
      </c>
      <c r="Z197" s="1044">
        <v>190650</v>
      </c>
      <c r="AA197" s="1027">
        <v>192540</v>
      </c>
      <c r="AB197" s="1027"/>
      <c r="AC197" s="1027"/>
      <c r="AD197" s="1027"/>
      <c r="AE197" s="254" t="s">
        <v>148</v>
      </c>
      <c r="AF197" s="1027"/>
      <c r="AG197" s="1044">
        <v>376950</v>
      </c>
      <c r="AH197" s="1027">
        <v>365241</v>
      </c>
      <c r="AI197" s="464"/>
      <c r="AJ197" s="255" t="s">
        <v>148</v>
      </c>
      <c r="AK197" s="1028"/>
      <c r="AL197" s="1198"/>
      <c r="AM197" s="803"/>
      <c r="AN197" s="1199" t="s">
        <v>183</v>
      </c>
      <c r="AO197" s="1200"/>
      <c r="AP197" s="1200"/>
      <c r="AQ197" s="714"/>
      <c r="AR197" s="714"/>
      <c r="AS197" s="714"/>
      <c r="AT197" s="714"/>
      <c r="AU197" s="714"/>
      <c r="AV197" s="714"/>
      <c r="AW197" s="714"/>
      <c r="AX197" s="714"/>
      <c r="AY197" s="714"/>
      <c r="AZ197" s="714"/>
      <c r="BA197" s="714"/>
      <c r="BB197" s="714"/>
      <c r="BC197" s="714"/>
      <c r="BD197" s="714"/>
      <c r="BE197" s="714"/>
      <c r="BF197" s="714"/>
      <c r="BG197" s="714"/>
      <c r="BH197" s="714"/>
      <c r="BI197" s="714"/>
      <c r="BJ197" s="714"/>
      <c r="BK197" s="714"/>
      <c r="BL197" s="714"/>
      <c r="BM197" s="714"/>
      <c r="BN197" s="714"/>
      <c r="BO197" s="714"/>
      <c r="BP197" s="714"/>
      <c r="BQ197" s="714"/>
      <c r="BR197" s="714"/>
      <c r="BS197" s="714"/>
      <c r="BT197" s="714"/>
      <c r="BU197" s="714"/>
    </row>
    <row r="198" spans="1:74" s="714" customFormat="1" ht="5.25" customHeight="1" thickBot="1">
      <c r="A198" s="484"/>
      <c r="B198" s="350"/>
      <c r="C198" s="1201"/>
      <c r="D198" s="1202"/>
      <c r="E198" s="1188"/>
      <c r="F198" s="1188"/>
      <c r="G198" s="1188"/>
      <c r="H198" s="839"/>
      <c r="I198" s="1188"/>
      <c r="J198" s="432"/>
      <c r="K198" s="1188"/>
      <c r="M198" s="1188"/>
      <c r="N198" s="1188"/>
      <c r="O198" s="1188"/>
      <c r="P198" s="160"/>
      <c r="Q198" s="1188"/>
      <c r="R198" s="1203"/>
      <c r="S198" s="1188"/>
      <c r="T198" s="1204"/>
      <c r="U198" s="1188"/>
      <c r="V198" s="1188"/>
      <c r="W198" s="1188"/>
      <c r="X198" s="160"/>
      <c r="Y198" s="1188"/>
      <c r="Z198" s="1203"/>
      <c r="AA198" s="1188"/>
      <c r="AB198" s="1188"/>
      <c r="AC198" s="1188"/>
      <c r="AD198" s="1188"/>
      <c r="AE198" s="160"/>
      <c r="AF198" s="1188"/>
      <c r="AG198" s="223"/>
      <c r="AH198" s="1188"/>
      <c r="AI198" s="229"/>
      <c r="AJ198" s="230">
        <f t="shared" si="18"/>
        <v>0</v>
      </c>
      <c r="AK198" s="1191"/>
      <c r="AL198" s="1205"/>
      <c r="AM198" s="1206"/>
    </row>
    <row r="199" spans="1:74" s="898" customFormat="1" ht="15.75" thickBot="1">
      <c r="A199" s="1039"/>
      <c r="B199" s="1207"/>
      <c r="C199" s="1103" t="s">
        <v>106</v>
      </c>
      <c r="D199" s="1208">
        <f>D200+D201</f>
        <v>1832.2599999999998</v>
      </c>
      <c r="E199" s="848">
        <f>SUM(E200:E201)</f>
        <v>23.759999999999998</v>
      </c>
      <c r="F199" s="848">
        <f>SUM(F200:F201)</f>
        <v>0</v>
      </c>
      <c r="G199" s="848">
        <f>SUM(G200:G201)</f>
        <v>0</v>
      </c>
      <c r="H199" s="1208">
        <f>SUM(H200:H201)</f>
        <v>1856.0199999999998</v>
      </c>
      <c r="I199" s="1043">
        <f>SUM(I200:I201)</f>
        <v>1838.75</v>
      </c>
      <c r="J199" s="1208">
        <f>((D199+E199)+(D199+E199+F199)+(D199+E199+F199+G199))/3</f>
        <v>1856.0199999999998</v>
      </c>
      <c r="K199" s="1043">
        <f>SUM(K200:K201)</f>
        <v>1839.3400000000001</v>
      </c>
      <c r="L199" s="1209"/>
      <c r="M199" s="848">
        <f>SUM(M200:M201)</f>
        <v>-4</v>
      </c>
      <c r="N199" s="848">
        <f>SUM(N200:N201)</f>
        <v>0</v>
      </c>
      <c r="O199" s="848">
        <f>SUM(O200:O201)</f>
        <v>0</v>
      </c>
      <c r="P199" s="1208">
        <f>SUM(P200:P201)</f>
        <v>1852.0199999999998</v>
      </c>
      <c r="Q199" s="1043">
        <f>SUM(Q200:Q201)</f>
        <v>1837.85</v>
      </c>
      <c r="R199" s="1208">
        <f>(M199*3+N199*2+O199+H199*3+J199*3)/6</f>
        <v>1854.0199999999998</v>
      </c>
      <c r="S199" s="1043">
        <f>SUM(S200:S201)</f>
        <v>1838.59</v>
      </c>
      <c r="T199" s="899"/>
      <c r="U199" s="848">
        <f t="shared" ref="U199:AH199" si="41">SUM(U200:U201)</f>
        <v>0</v>
      </c>
      <c r="V199" s="848">
        <f t="shared" si="41"/>
        <v>0</v>
      </c>
      <c r="W199" s="848">
        <f t="shared" si="41"/>
        <v>24.55</v>
      </c>
      <c r="X199" s="847">
        <f t="shared" si="41"/>
        <v>1876.5699999999997</v>
      </c>
      <c r="Y199" s="848">
        <f t="shared" si="41"/>
        <v>1859.3400000000001</v>
      </c>
      <c r="Z199" s="847">
        <f t="shared" si="41"/>
        <v>1856.0811111111109</v>
      </c>
      <c r="AA199" s="848">
        <f t="shared" si="41"/>
        <v>1843.54</v>
      </c>
      <c r="AB199" s="848">
        <f t="shared" si="41"/>
        <v>4</v>
      </c>
      <c r="AC199" s="848">
        <f t="shared" si="41"/>
        <v>0</v>
      </c>
      <c r="AD199" s="848">
        <f t="shared" si="41"/>
        <v>0</v>
      </c>
      <c r="AE199" s="847">
        <f t="shared" si="41"/>
        <v>1880.5699999999997</v>
      </c>
      <c r="AF199" s="848">
        <f t="shared" si="41"/>
        <v>1857.97</v>
      </c>
      <c r="AG199" s="853">
        <f t="shared" si="41"/>
        <v>1862.2033333333334</v>
      </c>
      <c r="AH199" s="848">
        <f t="shared" si="41"/>
        <v>1847.26</v>
      </c>
      <c r="AI199" s="966"/>
      <c r="AJ199" s="1210">
        <f t="shared" si="18"/>
        <v>1856.0199999999998</v>
      </c>
      <c r="AK199" s="1211">
        <f>SUM(AK200:AK201)</f>
        <v>1843.25</v>
      </c>
      <c r="AL199" s="1212"/>
      <c r="AM199" s="1213"/>
      <c r="AQ199" s="1065"/>
      <c r="AR199" s="1065"/>
      <c r="AS199" s="1065"/>
      <c r="AT199" s="1065"/>
      <c r="AU199" s="1065"/>
      <c r="AV199" s="1065"/>
      <c r="AW199" s="1065"/>
      <c r="AX199" s="1065"/>
      <c r="AY199" s="1065"/>
      <c r="AZ199" s="1065"/>
      <c r="BA199" s="1065"/>
      <c r="BB199" s="1065"/>
      <c r="BC199" s="1065"/>
      <c r="BD199" s="1065"/>
      <c r="BE199" s="970"/>
      <c r="BF199" s="970"/>
      <c r="BG199" s="970"/>
      <c r="BH199" s="970"/>
      <c r="BI199" s="970"/>
      <c r="BJ199" s="970"/>
      <c r="BK199" s="970"/>
      <c r="BL199" s="970"/>
      <c r="BM199" s="970"/>
      <c r="BN199" s="970"/>
      <c r="BO199" s="970"/>
      <c r="BP199" s="970"/>
      <c r="BQ199" s="970"/>
      <c r="BR199" s="970"/>
      <c r="BS199" s="970"/>
      <c r="BT199" s="970"/>
      <c r="BU199" s="970"/>
      <c r="BV199" s="970"/>
    </row>
    <row r="200" spans="1:74" s="714" customFormat="1" ht="15">
      <c r="A200" s="1050"/>
      <c r="B200" s="1214"/>
      <c r="C200" s="1215" t="s">
        <v>184</v>
      </c>
      <c r="D200" s="949" t="s">
        <v>185</v>
      </c>
      <c r="E200" s="378">
        <v>34.369999999999997</v>
      </c>
      <c r="F200" s="378"/>
      <c r="G200" s="378"/>
      <c r="H200" s="1216">
        <f>D200+E200+F200+G200</f>
        <v>1334.9899999999998</v>
      </c>
      <c r="I200" s="1071">
        <v>1320.82</v>
      </c>
      <c r="J200" s="574">
        <f>(D200*3+E200*3+F200*2+G200)/3</f>
        <v>1334.99</v>
      </c>
      <c r="K200" s="1071">
        <v>1321.24</v>
      </c>
      <c r="M200" s="378"/>
      <c r="N200" s="378"/>
      <c r="O200" s="378"/>
      <c r="P200" s="574">
        <f>H200+M200+N200+O200</f>
        <v>1334.9899999999998</v>
      </c>
      <c r="Q200" s="1071">
        <v>1320.82</v>
      </c>
      <c r="R200" s="574">
        <f>(D200*6+E200*6+F200*5+G200*4+M200*3+N200*2+O200)/6</f>
        <v>1334.99</v>
      </c>
      <c r="S200" s="1071">
        <v>1321.03</v>
      </c>
      <c r="T200" s="1204"/>
      <c r="U200" s="378"/>
      <c r="V200" s="378"/>
      <c r="W200" s="378">
        <v>7.8</v>
      </c>
      <c r="X200" s="257">
        <f>P200+U200+V200+W200</f>
        <v>1342.7899999999997</v>
      </c>
      <c r="Y200" s="378">
        <v>1329.16</v>
      </c>
      <c r="Z200" s="243">
        <f>(D200*9+E200*9+F200*8+G200*7+M200*6+N200*5+O200*4+U200*3+V200*2+W200)/9</f>
        <v>1335.8566666666663</v>
      </c>
      <c r="AA200" s="378">
        <v>1325.03</v>
      </c>
      <c r="AB200" s="378"/>
      <c r="AC200" s="378"/>
      <c r="AD200" s="378"/>
      <c r="AE200" s="235">
        <f>X200+AB200+AC200+AD200</f>
        <v>1342.7899999999997</v>
      </c>
      <c r="AF200" s="378">
        <v>1330.49</v>
      </c>
      <c r="AG200" s="243">
        <f>(D200*12+E200*12+F200*11+G200*10+M200*9+N200*8+O200*7+U200*6+V200*5+W200*4+AB200*3+AC200*2+AD200)/12</f>
        <v>1337.59</v>
      </c>
      <c r="AH200" s="378">
        <v>1326.57</v>
      </c>
      <c r="AI200" s="447"/>
      <c r="AJ200" s="1072">
        <f t="shared" si="18"/>
        <v>1334.9899999999998</v>
      </c>
      <c r="AK200" s="1073">
        <v>1322.22</v>
      </c>
      <c r="AL200" s="1176"/>
      <c r="AM200" s="1217"/>
      <c r="AN200" s="538"/>
      <c r="AO200" s="539"/>
      <c r="AP200" s="539"/>
      <c r="AQ200" s="539"/>
      <c r="AR200" s="539"/>
    </row>
    <row r="201" spans="1:74" s="474" customFormat="1" ht="15">
      <c r="A201" s="561"/>
      <c r="B201" s="1218"/>
      <c r="C201" s="253" t="s">
        <v>186</v>
      </c>
      <c r="D201" s="555" t="s">
        <v>187</v>
      </c>
      <c r="E201" s="388">
        <v>-10.61</v>
      </c>
      <c r="F201" s="388"/>
      <c r="G201" s="388"/>
      <c r="H201" s="446">
        <f>D201+E201+F201+G201</f>
        <v>521.03</v>
      </c>
      <c r="I201" s="556">
        <v>517.92999999999995</v>
      </c>
      <c r="J201" s="574">
        <f>(D201*3+E201*3+F201*2+G201)/3</f>
        <v>521.03000000000009</v>
      </c>
      <c r="K201" s="556">
        <v>518.1</v>
      </c>
      <c r="M201" s="388">
        <v>-4</v>
      </c>
      <c r="N201" s="388"/>
      <c r="O201" s="388"/>
      <c r="P201" s="574">
        <f>H201+M201+N201+O201</f>
        <v>517.03</v>
      </c>
      <c r="Q201" s="556">
        <v>517.03</v>
      </c>
      <c r="R201" s="574">
        <f>(D201*6+E201*6+F201*5+G201*4+M201*3+N201*2+O201)/6</f>
        <v>519.03000000000009</v>
      </c>
      <c r="S201" s="556">
        <v>517.55999999999995</v>
      </c>
      <c r="T201" s="610"/>
      <c r="U201" s="388"/>
      <c r="V201" s="388"/>
      <c r="W201" s="388">
        <f>20.75-4</f>
        <v>16.75</v>
      </c>
      <c r="X201" s="257">
        <f>P201+U201+V201+W201</f>
        <v>533.78</v>
      </c>
      <c r="Y201" s="388">
        <v>530.17999999999995</v>
      </c>
      <c r="Z201" s="243">
        <f>(D201*9+E201*9+F201*8+G201*7+M201*6+N201*5+O201*4+U201*3+V201*2+W201)/9</f>
        <v>520.22444444444454</v>
      </c>
      <c r="AA201" s="388">
        <v>518.51</v>
      </c>
      <c r="AB201" s="388">
        <v>4</v>
      </c>
      <c r="AC201" s="388"/>
      <c r="AD201" s="388"/>
      <c r="AE201" s="254">
        <f>X201+AB201+AC201+AD201</f>
        <v>537.78</v>
      </c>
      <c r="AF201" s="388">
        <v>527.48</v>
      </c>
      <c r="AG201" s="243">
        <f>(D201*12+E201*12+F201*11+G201*10+M201*9+N201*8+O201*7+U201*6+V201*5+W201*4+AB201*3+AC201*2+AD201)/12</f>
        <v>524.61333333333334</v>
      </c>
      <c r="AH201" s="388">
        <v>520.69000000000005</v>
      </c>
      <c r="AI201" s="447"/>
      <c r="AJ201" s="560">
        <f t="shared" si="18"/>
        <v>521.03</v>
      </c>
      <c r="AK201" s="1079">
        <v>521.03</v>
      </c>
      <c r="AL201" s="1212"/>
      <c r="AM201" s="1217"/>
      <c r="AN201" s="1219"/>
      <c r="AO201" s="905"/>
      <c r="AP201" s="905"/>
    </row>
    <row r="202" spans="1:74" s="474" customFormat="1" ht="15.75" thickBot="1">
      <c r="A202" s="950"/>
      <c r="B202" s="951"/>
      <c r="C202" s="1220"/>
      <c r="D202" s="953"/>
      <c r="E202" s="954"/>
      <c r="F202" s="954"/>
      <c r="G202" s="954"/>
      <c r="H202" s="1221"/>
      <c r="I202" s="954"/>
      <c r="J202" s="957">
        <f>((D202+E202)+(D202+E202+F202)+(D202+E202+F202+G202))/3</f>
        <v>0</v>
      </c>
      <c r="K202" s="954"/>
      <c r="M202" s="954"/>
      <c r="N202" s="954"/>
      <c r="O202" s="954"/>
      <c r="P202" s="953"/>
      <c r="Q202" s="954"/>
      <c r="R202" s="953"/>
      <c r="S202" s="954"/>
      <c r="T202" s="610"/>
      <c r="U202" s="954"/>
      <c r="V202" s="954"/>
      <c r="W202" s="954"/>
      <c r="X202" s="953"/>
      <c r="Y202" s="954"/>
      <c r="Z202" s="953"/>
      <c r="AA202" s="954"/>
      <c r="AB202" s="954"/>
      <c r="AC202" s="954"/>
      <c r="AD202" s="954"/>
      <c r="AE202" s="728"/>
      <c r="AF202" s="954"/>
      <c r="AG202" s="957"/>
      <c r="AH202" s="954"/>
      <c r="AI202" s="958"/>
      <c r="AJ202" s="959">
        <f t="shared" si="18"/>
        <v>0</v>
      </c>
      <c r="AK202" s="956"/>
      <c r="AL202" s="1212"/>
      <c r="AM202" s="1217"/>
    </row>
    <row r="203" spans="1:74" s="701" customFormat="1" ht="15.75" hidden="1" customHeight="1" thickBot="1">
      <c r="A203" s="696" t="s">
        <v>156</v>
      </c>
      <c r="B203" s="812" t="s">
        <v>188</v>
      </c>
      <c r="C203" s="813" t="s">
        <v>189</v>
      </c>
      <c r="D203" s="281"/>
      <c r="E203" s="699"/>
      <c r="F203" s="699"/>
      <c r="G203" s="699"/>
      <c r="H203" s="288"/>
      <c r="I203" s="699"/>
      <c r="J203" s="700">
        <f>((D203+E203)+(D203+E203+F203)+(D203+E203+F203+G203))/3</f>
        <v>0</v>
      </c>
      <c r="K203" s="699"/>
      <c r="M203" s="699"/>
      <c r="N203" s="699"/>
      <c r="O203" s="699"/>
      <c r="P203" s="286"/>
      <c r="Q203" s="699"/>
      <c r="R203" s="286"/>
      <c r="S203" s="699"/>
      <c r="T203" s="702"/>
      <c r="U203" s="699"/>
      <c r="V203" s="699"/>
      <c r="W203" s="699"/>
      <c r="X203" s="286"/>
      <c r="Y203" s="699"/>
      <c r="Z203" s="286"/>
      <c r="AA203" s="699"/>
      <c r="AB203" s="699"/>
      <c r="AC203" s="699"/>
      <c r="AD203" s="699"/>
      <c r="AE203" s="286"/>
      <c r="AF203" s="699"/>
      <c r="AG203" s="285"/>
      <c r="AH203" s="699"/>
      <c r="AI203" s="289"/>
      <c r="AJ203" s="290">
        <f t="shared" si="18"/>
        <v>0</v>
      </c>
      <c r="AK203" s="1222"/>
      <c r="AL203" s="1223"/>
      <c r="AM203" s="704"/>
      <c r="BE203" s="714"/>
      <c r="BF203" s="714"/>
      <c r="BG203" s="714"/>
      <c r="BH203" s="714"/>
      <c r="BI203" s="714"/>
      <c r="BJ203" s="714"/>
      <c r="BK203" s="714"/>
      <c r="BL203" s="714"/>
      <c r="BM203" s="714"/>
      <c r="BN203" s="714"/>
      <c r="BO203" s="714"/>
      <c r="BP203" s="714"/>
      <c r="BQ203" s="714"/>
      <c r="BR203" s="714"/>
      <c r="BS203" s="714"/>
      <c r="BT203" s="714"/>
      <c r="BU203" s="714"/>
      <c r="BV203" s="714"/>
    </row>
    <row r="204" spans="1:74" s="1228" customFormat="1" ht="14.25" hidden="1" customHeight="1" thickBot="1">
      <c r="A204" s="1224"/>
      <c r="B204" s="1060"/>
      <c r="C204" s="1061" t="s">
        <v>159</v>
      </c>
      <c r="D204" s="1182"/>
      <c r="E204" s="1225"/>
      <c r="F204" s="1225"/>
      <c r="G204" s="1225"/>
      <c r="H204" s="1226">
        <f>D204+E204+F204+G204</f>
        <v>0</v>
      </c>
      <c r="I204" s="1225"/>
      <c r="J204" s="1227">
        <f>(D204*3+E204*3+F204*2+G204)/3</f>
        <v>0</v>
      </c>
      <c r="K204" s="1225"/>
      <c r="M204" s="1225"/>
      <c r="N204" s="1225"/>
      <c r="O204" s="1225"/>
      <c r="P204" s="1226">
        <f>H204+M204+N204+O204</f>
        <v>0</v>
      </c>
      <c r="Q204" s="1225"/>
      <c r="R204" s="1227">
        <f>(D204*6+E204*6+F204*5+G204*4+M204*3+N204*2+O204)/6</f>
        <v>0</v>
      </c>
      <c r="S204" s="1225"/>
      <c r="T204" s="1229"/>
      <c r="U204" s="1225"/>
      <c r="V204" s="1225"/>
      <c r="W204" s="1225"/>
      <c r="X204" s="1226">
        <f>P204+U204+V204+W204</f>
        <v>0</v>
      </c>
      <c r="Y204" s="1225"/>
      <c r="Z204" s="243">
        <f>(D204*9+E204*9+F204*8+G204*7+M204*6+N204*5+O204*4+U204*3+V204*2+W204)/9</f>
        <v>0</v>
      </c>
      <c r="AA204" s="1225"/>
      <c r="AB204" s="1225"/>
      <c r="AC204" s="1225"/>
      <c r="AD204" s="1225"/>
      <c r="AE204" s="1226">
        <f>X204+AB204+AC204+AD204</f>
        <v>0</v>
      </c>
      <c r="AF204" s="1225"/>
      <c r="AG204" s="243">
        <f>(D204*12+E204*12+F204*11+G204*10+M204*9+N204*8+O204*7+U204*6+V204*5+W204*4+AB204*3+AC204*2+AD204)/12</f>
        <v>0</v>
      </c>
      <c r="AH204" s="1225"/>
      <c r="AI204" s="1230"/>
      <c r="AJ204" s="1231">
        <f t="shared" si="18"/>
        <v>0</v>
      </c>
      <c r="AK204" s="1232"/>
      <c r="AL204" s="1233"/>
      <c r="AM204" s="1234"/>
      <c r="BE204" s="1235"/>
      <c r="BF204" s="1235"/>
      <c r="BG204" s="1235"/>
      <c r="BH204" s="1235"/>
      <c r="BI204" s="1235"/>
      <c r="BJ204" s="1235"/>
      <c r="BK204" s="1235"/>
      <c r="BL204" s="1235"/>
      <c r="BM204" s="1235"/>
      <c r="BN204" s="1235"/>
      <c r="BO204" s="1235"/>
      <c r="BP204" s="1235"/>
      <c r="BQ204" s="1235"/>
      <c r="BR204" s="1235"/>
      <c r="BS204" s="1235"/>
      <c r="BT204" s="1235"/>
      <c r="BU204" s="1235"/>
      <c r="BV204" s="1235"/>
    </row>
    <row r="205" spans="1:74" s="1237" customFormat="1" ht="15" hidden="1" customHeight="1" thickBot="1">
      <c r="A205" s="894"/>
      <c r="B205" s="895"/>
      <c r="C205" s="362" t="s">
        <v>190</v>
      </c>
      <c r="D205" s="1236">
        <f>D206+D207</f>
        <v>0</v>
      </c>
      <c r="E205" s="988">
        <f>SUM(E206:E207)</f>
        <v>0</v>
      </c>
      <c r="F205" s="988">
        <f>SUM(F206:F207)</f>
        <v>0</v>
      </c>
      <c r="G205" s="988">
        <f>SUM(G206:G207)</f>
        <v>0</v>
      </c>
      <c r="H205" s="987">
        <f>SUM(H206:H207)</f>
        <v>0</v>
      </c>
      <c r="I205" s="988">
        <f>SUM(I206:I207)</f>
        <v>0</v>
      </c>
      <c r="J205" s="1018">
        <f>((D205+E205)+(D205+E205+F205)+(D205+E205+F205+G205))/3</f>
        <v>0</v>
      </c>
      <c r="K205" s="988">
        <f>SUM(K206:K207)</f>
        <v>0</v>
      </c>
      <c r="M205" s="988">
        <f t="shared" ref="M205:S205" si="42">SUM(M206:M207)</f>
        <v>0</v>
      </c>
      <c r="N205" s="988">
        <f t="shared" si="42"/>
        <v>0</v>
      </c>
      <c r="O205" s="988">
        <f t="shared" si="42"/>
        <v>0</v>
      </c>
      <c r="P205" s="990">
        <f t="shared" si="42"/>
        <v>0</v>
      </c>
      <c r="Q205" s="988">
        <f t="shared" si="42"/>
        <v>0</v>
      </c>
      <c r="R205" s="990">
        <f t="shared" si="42"/>
        <v>0</v>
      </c>
      <c r="S205" s="988">
        <f t="shared" si="42"/>
        <v>0</v>
      </c>
      <c r="T205" s="1238"/>
      <c r="U205" s="988">
        <f t="shared" ref="U205:AH205" si="43">SUM(U206:U207)</f>
        <v>0</v>
      </c>
      <c r="V205" s="988">
        <f t="shared" si="43"/>
        <v>0</v>
      </c>
      <c r="W205" s="988">
        <f t="shared" si="43"/>
        <v>0</v>
      </c>
      <c r="X205" s="990">
        <f t="shared" si="43"/>
        <v>0</v>
      </c>
      <c r="Y205" s="988">
        <f t="shared" si="43"/>
        <v>0</v>
      </c>
      <c r="Z205" s="987">
        <f t="shared" si="43"/>
        <v>0</v>
      </c>
      <c r="AA205" s="988">
        <f t="shared" si="43"/>
        <v>0</v>
      </c>
      <c r="AB205" s="988">
        <f t="shared" si="43"/>
        <v>0</v>
      </c>
      <c r="AC205" s="988">
        <f t="shared" si="43"/>
        <v>0</v>
      </c>
      <c r="AD205" s="988">
        <f t="shared" si="43"/>
        <v>0</v>
      </c>
      <c r="AE205" s="990">
        <f t="shared" si="43"/>
        <v>0</v>
      </c>
      <c r="AF205" s="988">
        <f t="shared" si="43"/>
        <v>0</v>
      </c>
      <c r="AG205" s="1018">
        <f t="shared" si="43"/>
        <v>0</v>
      </c>
      <c r="AH205" s="988">
        <f t="shared" si="43"/>
        <v>0</v>
      </c>
      <c r="AI205" s="1239"/>
      <c r="AJ205" s="967">
        <f t="shared" si="18"/>
        <v>0</v>
      </c>
      <c r="AK205" s="992">
        <f>SUM(AK206:AK207)</f>
        <v>0</v>
      </c>
      <c r="AL205" s="1240"/>
      <c r="AM205" s="1241"/>
      <c r="BE205" s="1235"/>
      <c r="BF205" s="1235"/>
      <c r="BG205" s="1235"/>
      <c r="BH205" s="1235"/>
      <c r="BI205" s="1235"/>
      <c r="BJ205" s="1235"/>
      <c r="BK205" s="1235"/>
      <c r="BL205" s="1235"/>
      <c r="BM205" s="1235"/>
      <c r="BN205" s="1235"/>
      <c r="BO205" s="1235"/>
      <c r="BP205" s="1235"/>
      <c r="BQ205" s="1235"/>
      <c r="BR205" s="1235"/>
      <c r="BS205" s="1235"/>
      <c r="BT205" s="1235"/>
      <c r="BU205" s="1235"/>
      <c r="BV205" s="1235"/>
    </row>
    <row r="206" spans="1:74" s="1001" customFormat="1" ht="13.5" hidden="1" customHeight="1" thickBot="1">
      <c r="A206" s="441"/>
      <c r="B206" s="442"/>
      <c r="C206" s="1242" t="s">
        <v>167</v>
      </c>
      <c r="D206" s="374" t="s">
        <v>64</v>
      </c>
      <c r="E206" s="1243"/>
      <c r="F206" s="1243"/>
      <c r="G206" s="1243"/>
      <c r="H206" s="1244">
        <f>D206+E206+F206+G206</f>
        <v>0</v>
      </c>
      <c r="I206" s="1243"/>
      <c r="J206" s="679">
        <f>(D206*3+E206*3+F206*2+G206)/3</f>
        <v>0</v>
      </c>
      <c r="K206" s="1243"/>
      <c r="L206" s="474"/>
      <c r="M206" s="1243"/>
      <c r="N206" s="1243"/>
      <c r="O206" s="1243"/>
      <c r="P206" s="257">
        <f>H206+M206+N206+O206</f>
        <v>0</v>
      </c>
      <c r="Q206" s="1243"/>
      <c r="R206" s="679">
        <f>(D206*6+E206*6+F206*5+G206*4+M206*3+N206*2+O206)/6</f>
        <v>0</v>
      </c>
      <c r="S206" s="1243"/>
      <c r="T206" s="610"/>
      <c r="U206" s="1243"/>
      <c r="V206" s="1243"/>
      <c r="W206" s="1243"/>
      <c r="X206" s="257">
        <f>P206+U206+V206+W206</f>
        <v>0</v>
      </c>
      <c r="Y206" s="1243"/>
      <c r="Z206" s="243">
        <f>(D206*9+E206*9+F206*8+G206*7+M206*6+N206*5+O206*4+U206*3+V206*2+W206)/9</f>
        <v>0</v>
      </c>
      <c r="AA206" s="1243"/>
      <c r="AB206" s="1243"/>
      <c r="AC206" s="1243"/>
      <c r="AD206" s="1243"/>
      <c r="AE206" s="257">
        <f>X206+AB206+AC206+AD206</f>
        <v>0</v>
      </c>
      <c r="AF206" s="1243"/>
      <c r="AG206" s="298">
        <f>(D206*12+E206*12+F206*11+G206*10+M206*9+N206*8+O206*7+U206*6+V206*5+W206*4+AB206*3+AC206*2+AD206)/12</f>
        <v>0</v>
      </c>
      <c r="AH206" s="1243"/>
      <c r="AI206" s="447"/>
      <c r="AJ206" s="300">
        <f t="shared" si="18"/>
        <v>0</v>
      </c>
      <c r="AK206" s="1245"/>
      <c r="AL206" s="1246"/>
      <c r="AM206" s="1247"/>
    </row>
    <row r="207" spans="1:74" s="474" customFormat="1" ht="13.5" hidden="1" customHeight="1" thickBot="1">
      <c r="A207" s="392"/>
      <c r="B207" s="393"/>
      <c r="C207" s="1116" t="s">
        <v>169</v>
      </c>
      <c r="D207" s="1013" t="s">
        <v>64</v>
      </c>
      <c r="E207" s="1248"/>
      <c r="F207" s="1248"/>
      <c r="G207" s="1248"/>
      <c r="H207" s="1249">
        <f>D207+E207+F207+G207</f>
        <v>0</v>
      </c>
      <c r="I207" s="1248"/>
      <c r="J207" s="679">
        <f>(D207*3+E207*3+F207*2+G207)/3</f>
        <v>0</v>
      </c>
      <c r="K207" s="1248"/>
      <c r="M207" s="1248"/>
      <c r="N207" s="1248"/>
      <c r="O207" s="1248"/>
      <c r="P207" s="257">
        <f>H207+M207+N207+O207</f>
        <v>0</v>
      </c>
      <c r="Q207" s="1248"/>
      <c r="R207" s="679">
        <f>(D207*6+E207*6+F207*5+G207*4+M207*3+N207*2+O207)/6</f>
        <v>0</v>
      </c>
      <c r="S207" s="1248"/>
      <c r="T207" s="610"/>
      <c r="U207" s="1248"/>
      <c r="V207" s="1248"/>
      <c r="W207" s="1248"/>
      <c r="X207" s="257">
        <f>P207+U207+V207+W207</f>
        <v>0</v>
      </c>
      <c r="Y207" s="1248"/>
      <c r="Z207" s="243">
        <f>(D207*9+E207*9+F207*8+G207*7+M207*6+N207*5+O207*4+U207*3+V207*2+W207)/9</f>
        <v>0</v>
      </c>
      <c r="AA207" s="1248"/>
      <c r="AB207" s="1248"/>
      <c r="AC207" s="1248"/>
      <c r="AD207" s="1248"/>
      <c r="AE207" s="257">
        <f>X207+AB207+AC207+AD207</f>
        <v>0</v>
      </c>
      <c r="AF207" s="1248"/>
      <c r="AG207" s="298">
        <f>(D207*12+E207*12+F207*11+G207*10+M207*9+N207*8+O207*7+U207*6+V207*5+W207*4+AB207*3+AC207*2+AD207)/12</f>
        <v>0</v>
      </c>
      <c r="AH207" s="1248"/>
      <c r="AI207" s="1250"/>
      <c r="AJ207" s="276">
        <f t="shared" si="18"/>
        <v>0</v>
      </c>
      <c r="AK207" s="1251"/>
      <c r="AL207" s="1252"/>
      <c r="AM207" s="382"/>
    </row>
    <row r="208" spans="1:74" s="1237" customFormat="1" ht="14.25" hidden="1" customHeight="1" thickBot="1">
      <c r="A208" s="1253"/>
      <c r="B208" s="1254"/>
      <c r="C208" s="362" t="s">
        <v>191</v>
      </c>
      <c r="D208" s="1236">
        <f>D209+D210</f>
        <v>0</v>
      </c>
      <c r="E208" s="988">
        <f>SUM(E209:E210)</f>
        <v>0</v>
      </c>
      <c r="F208" s="988">
        <f>SUM(F209:F210)</f>
        <v>0</v>
      </c>
      <c r="G208" s="988">
        <f>SUM(G209:G210)</f>
        <v>0</v>
      </c>
      <c r="H208" s="987">
        <f>SUM(H209:H210)</f>
        <v>0</v>
      </c>
      <c r="I208" s="988">
        <f>SUM(I209:I210)</f>
        <v>0</v>
      </c>
      <c r="J208" s="1018">
        <f>((D208+E208)+(D208+E208+F208)+(D208+E208+F208+G208))/3</f>
        <v>0</v>
      </c>
      <c r="K208" s="988">
        <f>SUM(K209:K210)</f>
        <v>0</v>
      </c>
      <c r="M208" s="988">
        <f t="shared" ref="M208:S208" si="44">SUM(M209:M210)</f>
        <v>0</v>
      </c>
      <c r="N208" s="988">
        <f t="shared" si="44"/>
        <v>0</v>
      </c>
      <c r="O208" s="988">
        <f t="shared" si="44"/>
        <v>0</v>
      </c>
      <c r="P208" s="990">
        <f t="shared" si="44"/>
        <v>0</v>
      </c>
      <c r="Q208" s="988">
        <f t="shared" si="44"/>
        <v>0</v>
      </c>
      <c r="R208" s="990">
        <f t="shared" si="44"/>
        <v>0</v>
      </c>
      <c r="S208" s="988">
        <f t="shared" si="44"/>
        <v>0</v>
      </c>
      <c r="T208" s="1238"/>
      <c r="U208" s="988">
        <f t="shared" ref="U208:AH208" si="45">SUM(U209:U210)</f>
        <v>0</v>
      </c>
      <c r="V208" s="988">
        <f t="shared" si="45"/>
        <v>0</v>
      </c>
      <c r="W208" s="988">
        <f t="shared" si="45"/>
        <v>0</v>
      </c>
      <c r="X208" s="990">
        <f t="shared" si="45"/>
        <v>0</v>
      </c>
      <c r="Y208" s="988">
        <f t="shared" si="45"/>
        <v>0</v>
      </c>
      <c r="Z208" s="987">
        <f t="shared" si="45"/>
        <v>0</v>
      </c>
      <c r="AA208" s="988">
        <f t="shared" si="45"/>
        <v>0</v>
      </c>
      <c r="AB208" s="988">
        <f t="shared" si="45"/>
        <v>0</v>
      </c>
      <c r="AC208" s="988">
        <f t="shared" si="45"/>
        <v>0</v>
      </c>
      <c r="AD208" s="988">
        <f t="shared" si="45"/>
        <v>0</v>
      </c>
      <c r="AE208" s="990">
        <f t="shared" si="45"/>
        <v>0</v>
      </c>
      <c r="AF208" s="988">
        <f t="shared" si="45"/>
        <v>0</v>
      </c>
      <c r="AG208" s="1018">
        <f t="shared" si="45"/>
        <v>0</v>
      </c>
      <c r="AH208" s="988">
        <f t="shared" si="45"/>
        <v>0</v>
      </c>
      <c r="AI208" s="966"/>
      <c r="AJ208" s="967">
        <f t="shared" si="18"/>
        <v>0</v>
      </c>
      <c r="AK208" s="992">
        <f>SUM(AK209:AK210)</f>
        <v>0</v>
      </c>
      <c r="AL208" s="1240"/>
      <c r="AM208" s="1241"/>
      <c r="BE208" s="1235"/>
      <c r="BF208" s="1235"/>
      <c r="BG208" s="1235"/>
      <c r="BH208" s="1235"/>
      <c r="BI208" s="1235"/>
      <c r="BJ208" s="1235"/>
      <c r="BK208" s="1235"/>
      <c r="BL208" s="1235"/>
      <c r="BM208" s="1235"/>
      <c r="BN208" s="1235"/>
      <c r="BO208" s="1235"/>
      <c r="BP208" s="1235"/>
      <c r="BQ208" s="1235"/>
      <c r="BR208" s="1235"/>
      <c r="BS208" s="1235"/>
      <c r="BT208" s="1235"/>
      <c r="BU208" s="1235"/>
      <c r="BV208" s="1235"/>
    </row>
    <row r="209" spans="1:74" s="474" customFormat="1" ht="13.5" hidden="1" customHeight="1" thickBot="1">
      <c r="A209" s="1255"/>
      <c r="B209" s="1256"/>
      <c r="C209" s="1242" t="s">
        <v>167</v>
      </c>
      <c r="D209" s="374"/>
      <c r="E209" s="1243"/>
      <c r="F209" s="1243"/>
      <c r="G209" s="1243"/>
      <c r="H209" s="1244">
        <f>D209+E209+F209+G209</f>
        <v>0</v>
      </c>
      <c r="I209" s="1243"/>
      <c r="J209" s="679">
        <f>(D209*3+E209*3+F209*2+G209)/3</f>
        <v>0</v>
      </c>
      <c r="K209" s="1243"/>
      <c r="M209" s="1243"/>
      <c r="N209" s="1243"/>
      <c r="O209" s="1243"/>
      <c r="P209" s="257">
        <f>H209+M209+N209+O209</f>
        <v>0</v>
      </c>
      <c r="Q209" s="1243"/>
      <c r="R209" s="679">
        <f>(D209*6+E209*6+F209*5+G209*4+M209*3+N209*2+O209)/6</f>
        <v>0</v>
      </c>
      <c r="S209" s="1243"/>
      <c r="T209" s="610"/>
      <c r="U209" s="1243"/>
      <c r="V209" s="1243"/>
      <c r="W209" s="1243"/>
      <c r="X209" s="257">
        <f>P209+U209+V209+W209</f>
        <v>0</v>
      </c>
      <c r="Y209" s="1243"/>
      <c r="Z209" s="243">
        <f>(D209*9+E209*9+F209*8+G209*7+M209*6+N209*5+O209*4+U209*3+V209*2+W209)/9</f>
        <v>0</v>
      </c>
      <c r="AA209" s="1243"/>
      <c r="AB209" s="1243"/>
      <c r="AC209" s="1243"/>
      <c r="AD209" s="1243"/>
      <c r="AE209" s="257">
        <f>X209+AB209+AC209+AD209</f>
        <v>0</v>
      </c>
      <c r="AF209" s="1243"/>
      <c r="AG209" s="298">
        <f>(D209*12+E209*12+F209*11+G209*10+M209*9+N209*8+O209*7+U209*6+V209*5+W209*4+AB209*3+AC209*2+AD209)/12</f>
        <v>0</v>
      </c>
      <c r="AH209" s="1243"/>
      <c r="AI209" s="447"/>
      <c r="AJ209" s="300">
        <f t="shared" si="18"/>
        <v>0</v>
      </c>
      <c r="AK209" s="1245"/>
      <c r="AL209" s="1252"/>
      <c r="AM209" s="382"/>
    </row>
    <row r="210" spans="1:74" s="474" customFormat="1" ht="13.5" hidden="1" customHeight="1" thickBot="1">
      <c r="A210" s="1257"/>
      <c r="B210" s="1258"/>
      <c r="C210" s="1116" t="s">
        <v>169</v>
      </c>
      <c r="D210" s="1013"/>
      <c r="E210" s="1248"/>
      <c r="F210" s="1248"/>
      <c r="G210" s="1248"/>
      <c r="H210" s="1249">
        <f>D210+E210+F210+G210</f>
        <v>0</v>
      </c>
      <c r="I210" s="1248"/>
      <c r="J210" s="679">
        <f>(D210*3+E210*3+F210*2+G210)/3</f>
        <v>0</v>
      </c>
      <c r="K210" s="1248"/>
      <c r="M210" s="1248"/>
      <c r="N210" s="1248"/>
      <c r="O210" s="1248"/>
      <c r="P210" s="257">
        <f>H210+M210+N210+O210</f>
        <v>0</v>
      </c>
      <c r="Q210" s="1248"/>
      <c r="R210" s="679">
        <f>(D210*6+E210*6+F210*5+G210*4+M210*3+N210*2+O210)/6</f>
        <v>0</v>
      </c>
      <c r="S210" s="1248"/>
      <c r="T210" s="610"/>
      <c r="U210" s="1248"/>
      <c r="V210" s="1248"/>
      <c r="W210" s="1248"/>
      <c r="X210" s="257">
        <f>P210+U210+V210+W210</f>
        <v>0</v>
      </c>
      <c r="Y210" s="1248"/>
      <c r="Z210" s="243">
        <f>(D210*9+E210*9+F210*8+G210*7+M210*6+N210*5+O210*4+U210*3+V210*2+W210)/9</f>
        <v>0</v>
      </c>
      <c r="AA210" s="1248"/>
      <c r="AB210" s="1248"/>
      <c r="AC210" s="1248"/>
      <c r="AD210" s="1248"/>
      <c r="AE210" s="257">
        <f>X210+AB210+AC210+AD210</f>
        <v>0</v>
      </c>
      <c r="AF210" s="1248"/>
      <c r="AG210" s="298">
        <f>(D210*12+E210*12+F210*11+G210*10+M210*9+N210*8+O210*7+U210*6+V210*5+W210*4+AB210*3+AC210*2+AD210)/12</f>
        <v>0</v>
      </c>
      <c r="AH210" s="1248"/>
      <c r="AI210" s="229"/>
      <c r="AJ210" s="276">
        <f t="shared" si="18"/>
        <v>0</v>
      </c>
      <c r="AK210" s="1251"/>
      <c r="AL210" s="1252"/>
      <c r="AM210" s="382"/>
    </row>
    <row r="211" spans="1:74" s="1237" customFormat="1" ht="14.25" hidden="1" customHeight="1" thickBot="1">
      <c r="A211" s="894"/>
      <c r="B211" s="895"/>
      <c r="C211" s="362" t="s">
        <v>106</v>
      </c>
      <c r="D211" s="847">
        <f>D212+D213</f>
        <v>0</v>
      </c>
      <c r="E211" s="848">
        <f>SUM(E212:E213)</f>
        <v>0</v>
      </c>
      <c r="F211" s="848">
        <f>SUM(F212:F213)</f>
        <v>0</v>
      </c>
      <c r="G211" s="848">
        <f>SUM(G212:G213)</f>
        <v>0</v>
      </c>
      <c r="H211" s="847">
        <f>SUM(H212:H213)</f>
        <v>0</v>
      </c>
      <c r="I211" s="848">
        <f>SUM(I212:I213)</f>
        <v>0</v>
      </c>
      <c r="J211" s="853">
        <f>((D211+E211)+(D211+E211+F211)+(D211+E211+F211+G211))/3</f>
        <v>0</v>
      </c>
      <c r="K211" s="848">
        <f>SUM(K212:K213)</f>
        <v>0</v>
      </c>
      <c r="M211" s="848">
        <f>SUM(M212:M213)</f>
        <v>0</v>
      </c>
      <c r="N211" s="848">
        <f>SUM(N212:N213)</f>
        <v>0</v>
      </c>
      <c r="O211" s="848">
        <f>SUM(O212:O213)</f>
        <v>0</v>
      </c>
      <c r="P211" s="990">
        <f>SUM(P212:P213)</f>
        <v>0</v>
      </c>
      <c r="Q211" s="848">
        <f>SUM(Q212:Q213)</f>
        <v>0</v>
      </c>
      <c r="R211" s="853">
        <f>(M211*3+N211*2+O211+H211*3+J211*3)/6</f>
        <v>0</v>
      </c>
      <c r="S211" s="848">
        <f>SUM(S212:S213)</f>
        <v>0</v>
      </c>
      <c r="T211" s="1238"/>
      <c r="U211" s="848">
        <f t="shared" ref="U211:AH211" si="46">SUM(U212:U213)</f>
        <v>0</v>
      </c>
      <c r="V211" s="848">
        <f t="shared" si="46"/>
        <v>0</v>
      </c>
      <c r="W211" s="848">
        <f t="shared" si="46"/>
        <v>0</v>
      </c>
      <c r="X211" s="990">
        <f t="shared" si="46"/>
        <v>0</v>
      </c>
      <c r="Y211" s="848">
        <f t="shared" si="46"/>
        <v>0</v>
      </c>
      <c r="Z211" s="847">
        <f t="shared" si="46"/>
        <v>0</v>
      </c>
      <c r="AA211" s="848">
        <f t="shared" si="46"/>
        <v>0</v>
      </c>
      <c r="AB211" s="848">
        <f t="shared" si="46"/>
        <v>0</v>
      </c>
      <c r="AC211" s="848">
        <f t="shared" si="46"/>
        <v>0</v>
      </c>
      <c r="AD211" s="848">
        <f t="shared" si="46"/>
        <v>0</v>
      </c>
      <c r="AE211" s="990">
        <f t="shared" si="46"/>
        <v>0</v>
      </c>
      <c r="AF211" s="848">
        <f t="shared" si="46"/>
        <v>0</v>
      </c>
      <c r="AG211" s="853">
        <f t="shared" si="46"/>
        <v>0</v>
      </c>
      <c r="AH211" s="848">
        <f t="shared" si="46"/>
        <v>0</v>
      </c>
      <c r="AI211" s="966"/>
      <c r="AJ211" s="967">
        <f t="shared" si="18"/>
        <v>0</v>
      </c>
      <c r="AK211" s="1259">
        <f>SUM(AK212:AK213)</f>
        <v>0</v>
      </c>
      <c r="AL211" s="1240"/>
      <c r="AM211" s="1241"/>
      <c r="BE211" s="1235"/>
      <c r="BF211" s="1235"/>
      <c r="BG211" s="1235"/>
      <c r="BH211" s="1235"/>
      <c r="BI211" s="1235"/>
      <c r="BJ211" s="1235"/>
      <c r="BK211" s="1235"/>
      <c r="BL211" s="1235"/>
      <c r="BM211" s="1235"/>
      <c r="BN211" s="1235"/>
      <c r="BO211" s="1235"/>
      <c r="BP211" s="1235"/>
      <c r="BQ211" s="1235"/>
      <c r="BR211" s="1235"/>
      <c r="BS211" s="1235"/>
      <c r="BT211" s="1235"/>
      <c r="BU211" s="1235"/>
      <c r="BV211" s="1235"/>
    </row>
    <row r="212" spans="1:74" s="474" customFormat="1" ht="13.5" hidden="1" customHeight="1" thickBot="1">
      <c r="A212" s="441"/>
      <c r="B212" s="442"/>
      <c r="C212" s="294" t="s">
        <v>184</v>
      </c>
      <c r="D212" s="374"/>
      <c r="E212" s="378"/>
      <c r="F212" s="378"/>
      <c r="G212" s="378"/>
      <c r="H212" s="945">
        <f>D212+E212+F212+G212</f>
        <v>0</v>
      </c>
      <c r="I212" s="378"/>
      <c r="J212" s="679">
        <f>(D212*3+E212*3+F212*2+G212)/3</f>
        <v>0</v>
      </c>
      <c r="K212" s="378"/>
      <c r="M212" s="378"/>
      <c r="N212" s="378"/>
      <c r="O212" s="378"/>
      <c r="P212" s="257">
        <f>H212+M212+N212+O212</f>
        <v>0</v>
      </c>
      <c r="Q212" s="378"/>
      <c r="R212" s="679">
        <f>(D212*6+E212*6+F212*5+G212*4+M212*3+N212*2+O212)/6</f>
        <v>0</v>
      </c>
      <c r="S212" s="378"/>
      <c r="T212" s="610"/>
      <c r="U212" s="378"/>
      <c r="V212" s="378"/>
      <c r="W212" s="378"/>
      <c r="X212" s="257">
        <f>P212+U212+V212+W212</f>
        <v>0</v>
      </c>
      <c r="Y212" s="378"/>
      <c r="Z212" s="243">
        <f>(D212*9+E212*9+F212*8+G212*7+M212*6+N212*5+O212*4+U212*3+V212*2+W212)/9</f>
        <v>0</v>
      </c>
      <c r="AA212" s="378"/>
      <c r="AB212" s="378"/>
      <c r="AC212" s="378"/>
      <c r="AD212" s="378"/>
      <c r="AE212" s="257">
        <f>X212+AB212+AC212+AD212</f>
        <v>0</v>
      </c>
      <c r="AF212" s="378"/>
      <c r="AG212" s="243">
        <f>(D212*12+E212*12+F212*11+G212*10+M212*9+N212*8+O212*7+U212*6+V212*5+W212*4+AB212*3+AC212*2+AD212)/12</f>
        <v>0</v>
      </c>
      <c r="AH212" s="378"/>
      <c r="AI212" s="447"/>
      <c r="AJ212" s="300">
        <f t="shared" si="18"/>
        <v>0</v>
      </c>
      <c r="AK212" s="999"/>
      <c r="AL212" s="1252"/>
      <c r="AM212" s="382"/>
    </row>
    <row r="213" spans="1:74" s="474" customFormat="1" ht="13.5" hidden="1" customHeight="1" thickBot="1">
      <c r="A213" s="571"/>
      <c r="B213" s="572"/>
      <c r="C213" s="253" t="s">
        <v>186</v>
      </c>
      <c r="D213" s="385"/>
      <c r="E213" s="869"/>
      <c r="F213" s="869"/>
      <c r="G213" s="869"/>
      <c r="H213" s="1003">
        <f>D213+E213+F213+G213</f>
        <v>0</v>
      </c>
      <c r="I213" s="869"/>
      <c r="J213" s="679">
        <f>(D213*3+E213*3+F213*2+G213)/3</f>
        <v>0</v>
      </c>
      <c r="K213" s="869"/>
      <c r="M213" s="869"/>
      <c r="N213" s="869"/>
      <c r="O213" s="869"/>
      <c r="P213" s="387">
        <f>H213+M213+N213+O213</f>
        <v>0</v>
      </c>
      <c r="Q213" s="869"/>
      <c r="R213" s="679">
        <f>(D213*6+E213*6+F213*5+G213*4+M213*3+N213*2+O213)/6</f>
        <v>0</v>
      </c>
      <c r="S213" s="869"/>
      <c r="T213" s="610"/>
      <c r="U213" s="869"/>
      <c r="V213" s="869"/>
      <c r="W213" s="869"/>
      <c r="X213" s="257">
        <f>P213+U213+V213+W213</f>
        <v>0</v>
      </c>
      <c r="Y213" s="869"/>
      <c r="Z213" s="243">
        <f>(D213*9+E213*9+F213*8+G213*7+M213*6+N213*5+O213*4+U213*3+V213*2+W213)/9</f>
        <v>0</v>
      </c>
      <c r="AA213" s="869"/>
      <c r="AB213" s="869"/>
      <c r="AC213" s="869"/>
      <c r="AD213" s="869"/>
      <c r="AE213" s="257">
        <f>X213+AB213+AC213+AD213</f>
        <v>0</v>
      </c>
      <c r="AF213" s="869"/>
      <c r="AG213" s="243">
        <f>(D213*12+E213*12+F213*11+G213*10+M213*9+N213*8+O213*7+U213*6+V213*5+W213*4+AB213*3+AC213*2+AD213)/12</f>
        <v>0</v>
      </c>
      <c r="AH213" s="869"/>
      <c r="AI213" s="447"/>
      <c r="AJ213" s="263">
        <f t="shared" si="18"/>
        <v>0</v>
      </c>
      <c r="AK213" s="1260"/>
      <c r="AL213" s="1252"/>
      <c r="AM213" s="382"/>
    </row>
    <row r="214" spans="1:74" s="474" customFormat="1" ht="13.5" hidden="1" customHeight="1" thickBot="1">
      <c r="A214" s="950"/>
      <c r="B214" s="951"/>
      <c r="C214" s="1220"/>
      <c r="D214" s="953"/>
      <c r="E214" s="954"/>
      <c r="F214" s="954"/>
      <c r="G214" s="954"/>
      <c r="H214" s="1221"/>
      <c r="I214" s="954"/>
      <c r="J214" s="957">
        <f>((D214+E214)+(D214+E214+F214)+(D214+E214+F214+G214))/3</f>
        <v>0</v>
      </c>
      <c r="K214" s="954"/>
      <c r="M214" s="954"/>
      <c r="N214" s="954"/>
      <c r="O214" s="954"/>
      <c r="P214" s="953"/>
      <c r="Q214" s="954"/>
      <c r="R214" s="953"/>
      <c r="S214" s="954"/>
      <c r="T214" s="610"/>
      <c r="U214" s="954"/>
      <c r="V214" s="954"/>
      <c r="W214" s="954"/>
      <c r="X214" s="953"/>
      <c r="Y214" s="954"/>
      <c r="Z214" s="953"/>
      <c r="AA214" s="954"/>
      <c r="AB214" s="954"/>
      <c r="AC214" s="954"/>
      <c r="AD214" s="954"/>
      <c r="AE214" s="953"/>
      <c r="AF214" s="954"/>
      <c r="AG214" s="957"/>
      <c r="AH214" s="954"/>
      <c r="AI214" s="958"/>
      <c r="AJ214" s="959">
        <f t="shared" si="18"/>
        <v>0</v>
      </c>
      <c r="AK214" s="956"/>
      <c r="AL214" s="1252"/>
      <c r="AM214" s="382"/>
    </row>
    <row r="215" spans="1:74" s="1262" customFormat="1" ht="15.75" thickBot="1">
      <c r="A215" s="734" t="s">
        <v>156</v>
      </c>
      <c r="B215" s="735" t="s">
        <v>192</v>
      </c>
      <c r="C215" s="736" t="s">
        <v>193</v>
      </c>
      <c r="D215" s="737"/>
      <c r="E215" s="738"/>
      <c r="F215" s="738"/>
      <c r="G215" s="738"/>
      <c r="H215" s="1261"/>
      <c r="I215" s="738"/>
      <c r="J215" s="740"/>
      <c r="K215" s="738"/>
      <c r="M215" s="738"/>
      <c r="N215" s="738"/>
      <c r="O215" s="738"/>
      <c r="P215" s="286"/>
      <c r="Q215" s="738"/>
      <c r="R215" s="286"/>
      <c r="S215" s="738"/>
      <c r="T215" s="1263"/>
      <c r="U215" s="738"/>
      <c r="V215" s="738"/>
      <c r="W215" s="738"/>
      <c r="X215" s="286"/>
      <c r="Y215" s="738"/>
      <c r="Z215" s="286"/>
      <c r="AA215" s="738"/>
      <c r="AB215" s="738"/>
      <c r="AC215" s="738"/>
      <c r="AD215" s="738"/>
      <c r="AE215" s="286"/>
      <c r="AF215" s="738"/>
      <c r="AG215" s="285"/>
      <c r="AH215" s="738"/>
      <c r="AI215" s="744"/>
      <c r="AJ215" s="745">
        <f t="shared" si="18"/>
        <v>0</v>
      </c>
      <c r="AK215" s="1264"/>
      <c r="AL215" s="1265"/>
      <c r="AM215" s="1266"/>
      <c r="AN215" s="1267"/>
      <c r="BE215" s="1119"/>
      <c r="BF215" s="1119"/>
      <c r="BG215" s="1119"/>
      <c r="BH215" s="1119"/>
      <c r="BI215" s="1119"/>
      <c r="BJ215" s="1119"/>
      <c r="BK215" s="1119"/>
      <c r="BL215" s="1119"/>
      <c r="BM215" s="1119"/>
      <c r="BN215" s="1119"/>
      <c r="BO215" s="1119"/>
      <c r="BP215" s="1119"/>
      <c r="BQ215" s="1119"/>
      <c r="BR215" s="1119"/>
      <c r="BS215" s="1119"/>
      <c r="BT215" s="1119"/>
      <c r="BU215" s="1119"/>
      <c r="BV215" s="1119"/>
    </row>
    <row r="216" spans="1:74" s="1237" customFormat="1" ht="14.25" thickBot="1">
      <c r="A216" s="894"/>
      <c r="B216" s="895"/>
      <c r="C216" s="362" t="s">
        <v>159</v>
      </c>
      <c r="D216" s="987">
        <v>1</v>
      </c>
      <c r="E216" s="1268"/>
      <c r="F216" s="1268"/>
      <c r="G216" s="1268"/>
      <c r="H216" s="1269">
        <f>D216+E216+F216+G216</f>
        <v>1</v>
      </c>
      <c r="I216" s="1268">
        <v>1</v>
      </c>
      <c r="J216" s="1270">
        <f>(D216*3+E216*3+F216*2+G216)/3</f>
        <v>1</v>
      </c>
      <c r="K216" s="1268">
        <v>1</v>
      </c>
      <c r="M216" s="1268"/>
      <c r="N216" s="1268"/>
      <c r="O216" s="1268"/>
      <c r="P216" s="257">
        <f>H216+M216+N216+O216</f>
        <v>1</v>
      </c>
      <c r="Q216" s="1268">
        <v>1</v>
      </c>
      <c r="R216" s="469">
        <f>(D216*6+E216*6+F216*5+G216*4+M216*3+N216*2+O216)/6</f>
        <v>1</v>
      </c>
      <c r="S216" s="1268">
        <v>1</v>
      </c>
      <c r="T216" s="1238"/>
      <c r="U216" s="1268"/>
      <c r="V216" s="1268"/>
      <c r="W216" s="1268"/>
      <c r="X216" s="257">
        <f>P216+U216+V216+W216</f>
        <v>1</v>
      </c>
      <c r="Y216" s="1268">
        <v>1</v>
      </c>
      <c r="Z216" s="1271">
        <f>(D216*9+E216*9+F216*8+G216*7+M216*6+N216*5+O216*4+U216*3+V216*2+W216)/9</f>
        <v>1</v>
      </c>
      <c r="AA216" s="1268">
        <v>1</v>
      </c>
      <c r="AB216" s="1268"/>
      <c r="AC216" s="1268"/>
      <c r="AD216" s="1268"/>
      <c r="AE216" s="257">
        <f>X216+AB216+AC216+AD216</f>
        <v>1</v>
      </c>
      <c r="AF216" s="1268">
        <v>1</v>
      </c>
      <c r="AG216" s="298">
        <f>(D216*12+E216*12+F216*11+G216*10+M216*9+N216*8+O216*7+U216*6+V216*5+W216*4+AB216*3+AC216*2+AD216)/12</f>
        <v>1</v>
      </c>
      <c r="AH216" s="1268">
        <v>1</v>
      </c>
      <c r="AI216" s="1230"/>
      <c r="AJ216" s="1272">
        <f t="shared" ref="AJ216:AJ279" si="47">D216+E216</f>
        <v>1</v>
      </c>
      <c r="AK216" s="1273">
        <v>1</v>
      </c>
      <c r="AL216" s="1274"/>
      <c r="AM216" s="1275"/>
      <c r="AN216" s="1276"/>
      <c r="BE216" s="1235"/>
      <c r="BF216" s="1235"/>
      <c r="BG216" s="1235"/>
      <c r="BH216" s="1235"/>
      <c r="BI216" s="1235"/>
      <c r="BJ216" s="1235"/>
      <c r="BK216" s="1235"/>
      <c r="BL216" s="1235"/>
      <c r="BM216" s="1235"/>
      <c r="BN216" s="1235"/>
      <c r="BO216" s="1235"/>
      <c r="BP216" s="1235"/>
      <c r="BQ216" s="1235"/>
      <c r="BR216" s="1235"/>
      <c r="BS216" s="1235"/>
      <c r="BT216" s="1235"/>
      <c r="BU216" s="1235"/>
      <c r="BV216" s="1235"/>
    </row>
    <row r="217" spans="1:74" s="1237" customFormat="1" ht="16.5" customHeight="1" thickBot="1">
      <c r="A217" s="1039"/>
      <c r="B217" s="1040"/>
      <c r="C217" s="362" t="s">
        <v>194</v>
      </c>
      <c r="D217" s="987">
        <f t="shared" ref="D217:I217" si="48">SUM(D218:D219)</f>
        <v>15</v>
      </c>
      <c r="E217" s="988">
        <f t="shared" si="48"/>
        <v>0</v>
      </c>
      <c r="F217" s="988">
        <f t="shared" si="48"/>
        <v>0</v>
      </c>
      <c r="G217" s="988">
        <f t="shared" si="48"/>
        <v>0</v>
      </c>
      <c r="H217" s="987">
        <f t="shared" si="48"/>
        <v>15</v>
      </c>
      <c r="I217" s="988">
        <f t="shared" si="48"/>
        <v>15</v>
      </c>
      <c r="J217" s="989">
        <f>((D217+E217)+(D217+E217+F217)+(D217+E217+F217+G217))/3</f>
        <v>15</v>
      </c>
      <c r="K217" s="988">
        <f>SUM(K218:K219)</f>
        <v>15</v>
      </c>
      <c r="M217" s="988">
        <f t="shared" ref="M217:S217" si="49">SUM(M218:M219)</f>
        <v>0</v>
      </c>
      <c r="N217" s="988">
        <f t="shared" si="49"/>
        <v>0</v>
      </c>
      <c r="O217" s="988">
        <f t="shared" si="49"/>
        <v>0</v>
      </c>
      <c r="P217" s="990">
        <f t="shared" si="49"/>
        <v>15</v>
      </c>
      <c r="Q217" s="988">
        <f t="shared" si="49"/>
        <v>15</v>
      </c>
      <c r="R217" s="989">
        <f t="shared" si="49"/>
        <v>15</v>
      </c>
      <c r="S217" s="988">
        <f t="shared" si="49"/>
        <v>15</v>
      </c>
      <c r="T217" s="1238"/>
      <c r="U217" s="988">
        <f>SUM(U218:U219)</f>
        <v>0</v>
      </c>
      <c r="V217" s="988">
        <f>SUM(V218:V219)</f>
        <v>0</v>
      </c>
      <c r="W217" s="988">
        <f>SUM(W218:W219)</f>
        <v>0</v>
      </c>
      <c r="X217" s="1041">
        <f>X218+X219</f>
        <v>15</v>
      </c>
      <c r="Y217" s="988">
        <f>SUM(Y218:Y219)</f>
        <v>15</v>
      </c>
      <c r="Z217" s="1277">
        <f t="shared" ref="Z217:AH217" si="50">SUM(Z218:Z219)</f>
        <v>15</v>
      </c>
      <c r="AA217" s="988">
        <f t="shared" si="50"/>
        <v>15</v>
      </c>
      <c r="AB217" s="988">
        <f t="shared" si="50"/>
        <v>0</v>
      </c>
      <c r="AC217" s="988">
        <f t="shared" si="50"/>
        <v>0</v>
      </c>
      <c r="AD217" s="988">
        <f t="shared" si="50"/>
        <v>0</v>
      </c>
      <c r="AE217" s="990">
        <f t="shared" si="50"/>
        <v>15</v>
      </c>
      <c r="AF217" s="988">
        <f t="shared" si="50"/>
        <v>15</v>
      </c>
      <c r="AG217" s="1018">
        <f t="shared" si="50"/>
        <v>15</v>
      </c>
      <c r="AH217" s="988">
        <f t="shared" si="50"/>
        <v>15</v>
      </c>
      <c r="AI217" s="966"/>
      <c r="AJ217" s="991">
        <f t="shared" si="47"/>
        <v>15</v>
      </c>
      <c r="AK217" s="992">
        <f>SUM(AK218:AK219)</f>
        <v>15</v>
      </c>
      <c r="AL217" s="1278"/>
      <c r="AM217" s="1279"/>
      <c r="AN217" s="1838"/>
      <c r="AO217" s="1839"/>
      <c r="AP217" s="1839"/>
      <c r="BE217" s="1235"/>
      <c r="BF217" s="1235"/>
      <c r="BG217" s="1235"/>
      <c r="BH217" s="1235"/>
      <c r="BI217" s="1235"/>
      <c r="BJ217" s="1235"/>
      <c r="BK217" s="1235"/>
      <c r="BL217" s="1235"/>
      <c r="BM217" s="1235"/>
      <c r="BN217" s="1235"/>
      <c r="BO217" s="1235"/>
      <c r="BP217" s="1235"/>
      <c r="BQ217" s="1235"/>
      <c r="BR217" s="1235"/>
      <c r="BS217" s="1235"/>
      <c r="BT217" s="1235"/>
      <c r="BU217" s="1235"/>
      <c r="BV217" s="1235"/>
    </row>
    <row r="218" spans="1:74" s="1001" customFormat="1">
      <c r="A218" s="1050"/>
      <c r="B218" s="1051"/>
      <c r="C218" s="1242" t="s">
        <v>164</v>
      </c>
      <c r="D218" s="543">
        <v>7</v>
      </c>
      <c r="E218" s="1243"/>
      <c r="F218" s="1243"/>
      <c r="G218" s="1243"/>
      <c r="H218" s="1244">
        <f>D218+E218+F218+G218</f>
        <v>7</v>
      </c>
      <c r="I218" s="1243">
        <v>7</v>
      </c>
      <c r="J218" s="469">
        <f>(D218*3+E218*3+F218*2+G218)/3</f>
        <v>7</v>
      </c>
      <c r="K218" s="1243">
        <v>7</v>
      </c>
      <c r="L218" s="474"/>
      <c r="M218" s="1243"/>
      <c r="N218" s="1243"/>
      <c r="O218" s="1243"/>
      <c r="P218" s="257">
        <f>H218+M218+N218+O218</f>
        <v>7</v>
      </c>
      <c r="Q218" s="1243">
        <v>7</v>
      </c>
      <c r="R218" s="469">
        <f>(D218*6+E218*6+F218*5+G218*4+M218*3+N218*2+O218)/6</f>
        <v>7</v>
      </c>
      <c r="S218" s="1243">
        <v>7</v>
      </c>
      <c r="T218" s="610"/>
      <c r="U218" s="1243"/>
      <c r="V218" s="1243"/>
      <c r="W218" s="1243"/>
      <c r="X218" s="257">
        <f>P218+U218+V218+W218</f>
        <v>7</v>
      </c>
      <c r="Y218" s="1243">
        <v>7</v>
      </c>
      <c r="Z218" s="1271">
        <f>(D218*9+E218*9+F218*8+G218*7+M218*6+N218*5+O218*4+U218*3+V218*2+W218)/9</f>
        <v>7</v>
      </c>
      <c r="AA218" s="1243">
        <v>7</v>
      </c>
      <c r="AB218" s="1243"/>
      <c r="AC218" s="1243"/>
      <c r="AD218" s="1243"/>
      <c r="AE218" s="257">
        <f>X218+AB218+AC218+AD218</f>
        <v>7</v>
      </c>
      <c r="AF218" s="1243">
        <v>7</v>
      </c>
      <c r="AG218" s="298">
        <f>(D218*12+E218*12+F218*11+G218*10+M218*9+N218*8+O218*7+U218*6+V218*5+W218*4+AB218*3+AC218*2+AD218)/12</f>
        <v>7</v>
      </c>
      <c r="AH218" s="1243">
        <v>7</v>
      </c>
      <c r="AI218" s="447"/>
      <c r="AJ218" s="998">
        <f t="shared" si="47"/>
        <v>7</v>
      </c>
      <c r="AK218" s="1245">
        <v>7</v>
      </c>
      <c r="AL218" s="1280"/>
      <c r="AM218" s="1113"/>
      <c r="AN218" s="1281"/>
      <c r="AO218" s="1282"/>
      <c r="AP218" s="1282"/>
    </row>
    <row r="219" spans="1:74" s="474" customFormat="1" ht="13.5" thickBot="1">
      <c r="A219" s="484"/>
      <c r="B219" s="485"/>
      <c r="C219" s="1116" t="s">
        <v>167</v>
      </c>
      <c r="D219" s="1283">
        <v>8</v>
      </c>
      <c r="E219" s="1284"/>
      <c r="F219" s="1284"/>
      <c r="G219" s="1284"/>
      <c r="H219" s="1203">
        <f>D219+E219+F219+G219</f>
        <v>8</v>
      </c>
      <c r="I219" s="1284">
        <v>8</v>
      </c>
      <c r="J219" s="469">
        <f>(D219*3+E219*3+F219*2+G219)/3</f>
        <v>8</v>
      </c>
      <c r="K219" s="1284">
        <v>8</v>
      </c>
      <c r="M219" s="1284"/>
      <c r="N219" s="1284"/>
      <c r="O219" s="1284"/>
      <c r="P219" s="257">
        <f>H219+M219+N219+O219</f>
        <v>8</v>
      </c>
      <c r="Q219" s="1284">
        <v>8</v>
      </c>
      <c r="R219" s="469">
        <f>(D219*6+E219*6+F219*5+G219*4+M219*3+N219*2+O219)/6</f>
        <v>8</v>
      </c>
      <c r="S219" s="1284">
        <v>8</v>
      </c>
      <c r="T219" s="610"/>
      <c r="U219" s="1284"/>
      <c r="V219" s="1284"/>
      <c r="W219" s="1284"/>
      <c r="X219" s="257" t="s">
        <v>195</v>
      </c>
      <c r="Y219" s="1284">
        <v>8</v>
      </c>
      <c r="Z219" s="1271">
        <f>(D219*9+E219*9+F219*8+G219*7+M219*6+N219*5+O219*4+U219*3+V219*2+W219)/9</f>
        <v>8</v>
      </c>
      <c r="AA219" s="1284">
        <v>8</v>
      </c>
      <c r="AB219" s="1284"/>
      <c r="AC219" s="1284"/>
      <c r="AD219" s="1284"/>
      <c r="AE219" s="257">
        <f>X219+AB219+AC219+AD219</f>
        <v>8</v>
      </c>
      <c r="AF219" s="1284">
        <v>8</v>
      </c>
      <c r="AG219" s="298">
        <f>(D219*12+E219*12+F219*11+G219*10+M219*9+N219*8+O219*7+U219*6+V219*5+W219*4+AB219*3+AC219*2+AD219)/12</f>
        <v>8</v>
      </c>
      <c r="AH219" s="1284">
        <v>8</v>
      </c>
      <c r="AI219" s="229"/>
      <c r="AJ219" s="947">
        <f t="shared" si="47"/>
        <v>8</v>
      </c>
      <c r="AK219" s="1285">
        <v>8</v>
      </c>
      <c r="AL219" s="1286"/>
      <c r="AM219" s="537"/>
      <c r="AN219" s="372"/>
    </row>
    <row r="220" spans="1:74" s="1237" customFormat="1" ht="14.25" thickBot="1">
      <c r="A220" s="1039"/>
      <c r="B220" s="1040"/>
      <c r="C220" s="362" t="s">
        <v>196</v>
      </c>
      <c r="D220" s="987">
        <f>D221+D222</f>
        <v>122</v>
      </c>
      <c r="E220" s="988">
        <f>SUM(E221:E222)</f>
        <v>0</v>
      </c>
      <c r="F220" s="988">
        <f>SUM(F221:F222)</f>
        <v>0</v>
      </c>
      <c r="G220" s="988">
        <f>SUM(G221:G222)</f>
        <v>0</v>
      </c>
      <c r="H220" s="987">
        <f>SUM(H221:H222)</f>
        <v>122</v>
      </c>
      <c r="I220" s="988">
        <f>SUM(I221:I222)</f>
        <v>124</v>
      </c>
      <c r="J220" s="989">
        <f>((D220+E220)+(D220+E220+F220)+(D220+E220+F220+G220))/3</f>
        <v>122</v>
      </c>
      <c r="K220" s="988">
        <f>SUM(K221:K222)</f>
        <v>122</v>
      </c>
      <c r="M220" s="988">
        <f t="shared" ref="M220:S220" si="51">SUM(M221:M222)</f>
        <v>0</v>
      </c>
      <c r="N220" s="988">
        <f t="shared" si="51"/>
        <v>0</v>
      </c>
      <c r="O220" s="988">
        <f t="shared" si="51"/>
        <v>0</v>
      </c>
      <c r="P220" s="990">
        <f t="shared" si="51"/>
        <v>122</v>
      </c>
      <c r="Q220" s="988">
        <f t="shared" si="51"/>
        <v>124</v>
      </c>
      <c r="R220" s="989">
        <f t="shared" si="51"/>
        <v>122</v>
      </c>
      <c r="S220" s="988">
        <f t="shared" si="51"/>
        <v>123</v>
      </c>
      <c r="T220" s="1238"/>
      <c r="U220" s="988">
        <f t="shared" ref="U220:AH220" si="52">SUM(U221:U222)</f>
        <v>0</v>
      </c>
      <c r="V220" s="988">
        <f t="shared" si="52"/>
        <v>0</v>
      </c>
      <c r="W220" s="988">
        <f t="shared" si="52"/>
        <v>6</v>
      </c>
      <c r="X220" s="990">
        <f t="shared" si="52"/>
        <v>128</v>
      </c>
      <c r="Y220" s="988">
        <f t="shared" si="52"/>
        <v>130</v>
      </c>
      <c r="Z220" s="1277">
        <f t="shared" si="52"/>
        <v>122.66666666666667</v>
      </c>
      <c r="AA220" s="988">
        <f t="shared" si="52"/>
        <v>124</v>
      </c>
      <c r="AB220" s="988">
        <f t="shared" si="52"/>
        <v>0</v>
      </c>
      <c r="AC220" s="988">
        <f t="shared" si="52"/>
        <v>0</v>
      </c>
      <c r="AD220" s="988">
        <f t="shared" si="52"/>
        <v>0</v>
      </c>
      <c r="AE220" s="990">
        <f t="shared" si="52"/>
        <v>128</v>
      </c>
      <c r="AF220" s="988">
        <f t="shared" si="52"/>
        <v>134</v>
      </c>
      <c r="AG220" s="1018">
        <f t="shared" si="52"/>
        <v>124</v>
      </c>
      <c r="AH220" s="988">
        <f t="shared" si="52"/>
        <v>126</v>
      </c>
      <c r="AI220" s="966"/>
      <c r="AJ220" s="991">
        <f t="shared" si="47"/>
        <v>122</v>
      </c>
      <c r="AK220" s="992">
        <f>SUM(AK221:AK222)</f>
        <v>120</v>
      </c>
      <c r="AL220" s="1278"/>
      <c r="AM220" s="1279"/>
      <c r="AN220" s="1276"/>
      <c r="BE220" s="1235"/>
      <c r="BF220" s="1235"/>
      <c r="BG220" s="1235"/>
      <c r="BH220" s="1235"/>
      <c r="BI220" s="1235"/>
      <c r="BJ220" s="1235"/>
      <c r="BK220" s="1235"/>
      <c r="BL220" s="1235"/>
      <c r="BM220" s="1235"/>
      <c r="BN220" s="1235"/>
      <c r="BO220" s="1235"/>
      <c r="BP220" s="1235"/>
      <c r="BQ220" s="1235"/>
      <c r="BR220" s="1235"/>
      <c r="BS220" s="1235"/>
      <c r="BT220" s="1235"/>
      <c r="BU220" s="1235"/>
      <c r="BV220" s="1235"/>
    </row>
    <row r="221" spans="1:74" s="474" customFormat="1" ht="13.5">
      <c r="A221" s="1050"/>
      <c r="B221" s="1051"/>
      <c r="C221" s="1242" t="s">
        <v>164</v>
      </c>
      <c r="D221" s="374" t="s">
        <v>197</v>
      </c>
      <c r="E221" s="1243"/>
      <c r="F221" s="1243"/>
      <c r="G221" s="1243"/>
      <c r="H221" s="1244">
        <f>D221+E221+F221+G221</f>
        <v>56</v>
      </c>
      <c r="I221" s="1243">
        <v>57</v>
      </c>
      <c r="J221" s="469">
        <f>(D221*3+E221*3+F221*2+G221)/3</f>
        <v>56</v>
      </c>
      <c r="K221" s="1243">
        <v>56</v>
      </c>
      <c r="M221" s="1243"/>
      <c r="N221" s="1243"/>
      <c r="O221" s="1243"/>
      <c r="P221" s="257">
        <f>H221+M221+N221+O221</f>
        <v>56</v>
      </c>
      <c r="Q221" s="1243">
        <v>57</v>
      </c>
      <c r="R221" s="469">
        <f>(D221*6+E221*6+F221*5+G221*4+M221*3+N221*2+O221)/6</f>
        <v>56</v>
      </c>
      <c r="S221" s="1243">
        <v>56</v>
      </c>
      <c r="T221" s="610"/>
      <c r="U221" s="1243"/>
      <c r="V221" s="1243"/>
      <c r="W221" s="1243">
        <v>1</v>
      </c>
      <c r="X221" s="257">
        <f>P221+U221+V221+W221</f>
        <v>57</v>
      </c>
      <c r="Y221" s="1243">
        <v>59</v>
      </c>
      <c r="Z221" s="1271">
        <f>(D221*9+E221*9+F221*8+G221*7+M221*6+N221*5+O221*4+U221*3+V221*2+W221)/9</f>
        <v>56.111111111111114</v>
      </c>
      <c r="AA221" s="1243">
        <v>57</v>
      </c>
      <c r="AB221" s="1243"/>
      <c r="AC221" s="1243"/>
      <c r="AD221" s="1243"/>
      <c r="AE221" s="257">
        <f>X221+AB221+AC221+AD221</f>
        <v>57</v>
      </c>
      <c r="AF221" s="1243">
        <v>62</v>
      </c>
      <c r="AG221" s="298">
        <f>(D221*12+E221*12+F221*11+G221*10+M221*9+N221*8+O221*7+U221*6+V221*5+W221*4+AB221*3+AC221*2+AD221)/12</f>
        <v>56.333333333333336</v>
      </c>
      <c r="AH221" s="1243">
        <v>58</v>
      </c>
      <c r="AI221" s="447"/>
      <c r="AJ221" s="998">
        <f t="shared" si="47"/>
        <v>56</v>
      </c>
      <c r="AK221" s="1245">
        <v>55</v>
      </c>
      <c r="AL221" s="1287"/>
      <c r="AM221" s="1288"/>
      <c r="AN221" s="1289"/>
      <c r="AO221" s="1290"/>
      <c r="AP221" s="1290"/>
    </row>
    <row r="222" spans="1:74" s="474" customFormat="1" ht="13.5" thickBot="1">
      <c r="A222" s="484"/>
      <c r="B222" s="485"/>
      <c r="C222" s="1116" t="s">
        <v>167</v>
      </c>
      <c r="D222" s="838" t="s">
        <v>198</v>
      </c>
      <c r="E222" s="1284"/>
      <c r="F222" s="1284"/>
      <c r="G222" s="1284"/>
      <c r="H222" s="1203">
        <f>D222+E222+F222+G222</f>
        <v>66</v>
      </c>
      <c r="I222" s="1284">
        <v>67</v>
      </c>
      <c r="J222" s="469">
        <f>(D222*3+E222*3+F222*2+G222)/3</f>
        <v>66</v>
      </c>
      <c r="K222" s="1284">
        <v>66</v>
      </c>
      <c r="M222" s="1284"/>
      <c r="N222" s="1284"/>
      <c r="O222" s="1284"/>
      <c r="P222" s="304">
        <f>H222+M222+N222+O222</f>
        <v>66</v>
      </c>
      <c r="Q222" s="1284">
        <v>67</v>
      </c>
      <c r="R222" s="1291">
        <f>(D222*6+E222*6+F222*5+G222*4+M222*3+N222*2+O222)/6</f>
        <v>66</v>
      </c>
      <c r="S222" s="1284">
        <v>67</v>
      </c>
      <c r="T222" s="610"/>
      <c r="U222" s="1284"/>
      <c r="V222" s="1284"/>
      <c r="W222" s="1284">
        <v>5</v>
      </c>
      <c r="X222" s="257">
        <f>P222+U222+V222+W222</f>
        <v>71</v>
      </c>
      <c r="Y222" s="1284">
        <v>71</v>
      </c>
      <c r="Z222" s="1271">
        <f>(D222*9+E222*9+F222*8+G222*7+M222*6+N222*5+O222*4+U222*3+V222*2+W222)/9</f>
        <v>66.555555555555557</v>
      </c>
      <c r="AA222" s="1284">
        <v>67</v>
      </c>
      <c r="AB222" s="1284"/>
      <c r="AC222" s="1284"/>
      <c r="AD222" s="1284"/>
      <c r="AE222" s="307">
        <f>X222+AB222+AC222+AD222</f>
        <v>71</v>
      </c>
      <c r="AF222" s="1284">
        <v>72</v>
      </c>
      <c r="AG222" s="298">
        <f>(D222*12+E222*12+F222*11+G222*10+M222*9+N222*8+O222*7+U222*6+V222*5+W222*4+AB222*3+AC222*2+AD222)/12</f>
        <v>67.666666666666671</v>
      </c>
      <c r="AH222" s="1284">
        <v>68</v>
      </c>
      <c r="AI222" s="229"/>
      <c r="AJ222" s="947">
        <f t="shared" si="47"/>
        <v>66</v>
      </c>
      <c r="AK222" s="1285">
        <v>65</v>
      </c>
      <c r="AL222" s="1292"/>
      <c r="AM222" s="573"/>
      <c r="AN222" s="372"/>
    </row>
    <row r="223" spans="1:74" s="367" customFormat="1" ht="14.25" thickBot="1">
      <c r="A223" s="1293"/>
      <c r="B223" s="1294"/>
      <c r="C223" s="362" t="s">
        <v>199</v>
      </c>
      <c r="D223" s="1295" t="s">
        <v>148</v>
      </c>
      <c r="E223" s="1296"/>
      <c r="F223" s="1296"/>
      <c r="G223" s="1296"/>
      <c r="H223" s="1297" t="s">
        <v>148</v>
      </c>
      <c r="I223" s="1296" t="s">
        <v>148</v>
      </c>
      <c r="J223" s="1298">
        <v>6100</v>
      </c>
      <c r="K223" s="1299">
        <v>3517</v>
      </c>
      <c r="M223" s="1296"/>
      <c r="N223" s="1296"/>
      <c r="O223" s="1296"/>
      <c r="P223" s="257" t="s">
        <v>148</v>
      </c>
      <c r="Q223" s="1296" t="s">
        <v>148</v>
      </c>
      <c r="R223" s="1298">
        <f>J223+4026</f>
        <v>10126</v>
      </c>
      <c r="S223" s="1299">
        <v>8849</v>
      </c>
      <c r="T223" s="369"/>
      <c r="U223" s="1296"/>
      <c r="V223" s="1296"/>
      <c r="W223" s="1296"/>
      <c r="X223" s="257" t="s">
        <v>148</v>
      </c>
      <c r="Y223" s="1296" t="s">
        <v>148</v>
      </c>
      <c r="Z223" s="1298">
        <v>12709</v>
      </c>
      <c r="AA223" s="1296">
        <v>10448</v>
      </c>
      <c r="AB223" s="1296"/>
      <c r="AC223" s="1296"/>
      <c r="AD223" s="1296"/>
      <c r="AE223" s="257" t="s">
        <v>148</v>
      </c>
      <c r="AF223" s="1296" t="s">
        <v>148</v>
      </c>
      <c r="AG223" s="1300">
        <v>20089</v>
      </c>
      <c r="AH223" s="1296"/>
      <c r="AI223" s="213"/>
      <c r="AJ223" s="1042" t="s">
        <v>148</v>
      </c>
      <c r="AK223" s="1301" t="s">
        <v>148</v>
      </c>
      <c r="AL223" s="1286"/>
      <c r="AM223" s="537"/>
      <c r="AN223" s="1302"/>
      <c r="BE223" s="474"/>
      <c r="BF223" s="474"/>
      <c r="BG223" s="474"/>
      <c r="BH223" s="474"/>
      <c r="BI223" s="474"/>
      <c r="BJ223" s="474"/>
      <c r="BK223" s="474"/>
      <c r="BL223" s="474"/>
      <c r="BM223" s="474"/>
      <c r="BN223" s="474"/>
      <c r="BO223" s="474"/>
      <c r="BP223" s="474"/>
      <c r="BQ223" s="474"/>
      <c r="BR223" s="474"/>
      <c r="BS223" s="474"/>
      <c r="BT223" s="474"/>
      <c r="BU223" s="474"/>
      <c r="BV223" s="474"/>
    </row>
    <row r="224" spans="1:74" s="1237" customFormat="1" ht="14.25" thickBot="1">
      <c r="A224" s="1039"/>
      <c r="B224" s="895"/>
      <c r="C224" s="362" t="s">
        <v>106</v>
      </c>
      <c r="D224" s="847">
        <f>D225+D226</f>
        <v>110.11</v>
      </c>
      <c r="E224" s="848">
        <f>SUM(E225:E226)</f>
        <v>2.83</v>
      </c>
      <c r="F224" s="848">
        <f>SUM(F225:F226)</f>
        <v>0</v>
      </c>
      <c r="G224" s="848">
        <f>SUM(G225:G226)</f>
        <v>0</v>
      </c>
      <c r="H224" s="847">
        <f>SUM(H225:H226)</f>
        <v>112.94</v>
      </c>
      <c r="I224" s="848">
        <f>SUM(I225:I226)</f>
        <v>112.94</v>
      </c>
      <c r="J224" s="1208">
        <f>((D224+E224)+(D224+E224+F224)+(D224+E224+F224+G224))/3</f>
        <v>112.94</v>
      </c>
      <c r="K224" s="848">
        <f>SUM(K225:K226)</f>
        <v>112.94</v>
      </c>
      <c r="M224" s="848">
        <f>SUM(M225:M226)</f>
        <v>1</v>
      </c>
      <c r="N224" s="848">
        <f>SUM(N225:N226)</f>
        <v>0</v>
      </c>
      <c r="O224" s="848">
        <f>SUM(O225:O226)</f>
        <v>0</v>
      </c>
      <c r="P224" s="990">
        <f>SUM(P225:P226)</f>
        <v>113.94</v>
      </c>
      <c r="Q224" s="848">
        <f>SUM(Q225:Q226)</f>
        <v>110.42</v>
      </c>
      <c r="R224" s="1208">
        <f>(M224*3+N224*2+O224+H224*3+J224*3)/6</f>
        <v>113.44</v>
      </c>
      <c r="S224" s="848">
        <f>SUM(S225:S226)</f>
        <v>111.67999999999999</v>
      </c>
      <c r="T224" s="1238"/>
      <c r="U224" s="848">
        <f t="shared" ref="U224:AH224" si="53">SUM(U225:U226)</f>
        <v>0</v>
      </c>
      <c r="V224" s="848">
        <f t="shared" si="53"/>
        <v>0</v>
      </c>
      <c r="W224" s="848">
        <f t="shared" si="53"/>
        <v>3.24</v>
      </c>
      <c r="X224" s="990">
        <f t="shared" si="53"/>
        <v>117.17999999999999</v>
      </c>
      <c r="Y224" s="848">
        <f t="shared" si="53"/>
        <v>115.85</v>
      </c>
      <c r="Z224" s="1303">
        <f t="shared" si="53"/>
        <v>113.96666666666667</v>
      </c>
      <c r="AA224" s="848">
        <f t="shared" si="53"/>
        <v>111.86000000000001</v>
      </c>
      <c r="AB224" s="848">
        <f t="shared" si="53"/>
        <v>-1</v>
      </c>
      <c r="AC224" s="848">
        <f t="shared" si="53"/>
        <v>0</v>
      </c>
      <c r="AD224" s="848">
        <f t="shared" si="53"/>
        <v>0</v>
      </c>
      <c r="AE224" s="990">
        <f t="shared" si="53"/>
        <v>116.17999999999999</v>
      </c>
      <c r="AF224" s="848">
        <f t="shared" si="53"/>
        <v>114.52</v>
      </c>
      <c r="AG224" s="853">
        <f t="shared" si="53"/>
        <v>114.52000000000001</v>
      </c>
      <c r="AH224" s="848">
        <f t="shared" si="53"/>
        <v>112.8</v>
      </c>
      <c r="AI224" s="966"/>
      <c r="AJ224" s="1210">
        <f t="shared" si="47"/>
        <v>112.94</v>
      </c>
      <c r="AK224" s="1259">
        <f>SUM(AK225:AK226)</f>
        <v>112.94</v>
      </c>
      <c r="AL224" s="1278"/>
      <c r="AM224" s="1279"/>
      <c r="AN224" s="1276"/>
      <c r="BE224" s="1235"/>
      <c r="BF224" s="1235"/>
      <c r="BG224" s="1235"/>
      <c r="BH224" s="1235"/>
      <c r="BI224" s="1235"/>
      <c r="BJ224" s="1235"/>
      <c r="BK224" s="1235"/>
      <c r="BL224" s="1235"/>
      <c r="BM224" s="1235"/>
      <c r="BN224" s="1235"/>
      <c r="BO224" s="1235"/>
      <c r="BP224" s="1235"/>
      <c r="BQ224" s="1235"/>
      <c r="BR224" s="1235"/>
      <c r="BS224" s="1235"/>
      <c r="BT224" s="1235"/>
      <c r="BU224" s="1235"/>
      <c r="BV224" s="1235"/>
    </row>
    <row r="225" spans="1:102" s="474" customFormat="1" ht="15">
      <c r="A225" s="1050"/>
      <c r="B225" s="442"/>
      <c r="C225" s="294" t="s">
        <v>184</v>
      </c>
      <c r="D225" s="374" t="s">
        <v>200</v>
      </c>
      <c r="E225" s="378">
        <v>2.83</v>
      </c>
      <c r="F225" s="378"/>
      <c r="G225" s="378"/>
      <c r="H225" s="945">
        <f>D225+E225+F225+G225</f>
        <v>74.64</v>
      </c>
      <c r="I225" s="378">
        <v>74.64</v>
      </c>
      <c r="J225" s="1304">
        <f>(D225*3+E225*3+F225*2+G225)/3</f>
        <v>74.64</v>
      </c>
      <c r="K225" s="378">
        <v>74.64</v>
      </c>
      <c r="M225" s="378"/>
      <c r="N225" s="378"/>
      <c r="O225" s="378"/>
      <c r="P225" s="257">
        <f>H225+M225+N225+O225</f>
        <v>74.64</v>
      </c>
      <c r="Q225" s="378">
        <v>71.12</v>
      </c>
      <c r="R225" s="574">
        <f>(D225*6+E225*6+F225*5+G225*4+M225*3+N225*2+O225)/6</f>
        <v>74.64</v>
      </c>
      <c r="S225" s="378">
        <v>72.88</v>
      </c>
      <c r="T225" s="610"/>
      <c r="U225" s="378"/>
      <c r="V225" s="378"/>
      <c r="W225" s="378">
        <v>1.74</v>
      </c>
      <c r="X225" s="257">
        <f>P225+U225+V225+W225</f>
        <v>76.38</v>
      </c>
      <c r="Y225" s="378">
        <v>75.05</v>
      </c>
      <c r="Z225" s="401">
        <f>(D225*9+E225*9+F225*8+G225*7+M225*6+N225*5+O225*4+U225*3+V225*2+W225)/9</f>
        <v>74.833333333333329</v>
      </c>
      <c r="AA225" s="378">
        <v>72.73</v>
      </c>
      <c r="AB225" s="378"/>
      <c r="AC225" s="378"/>
      <c r="AD225" s="378"/>
      <c r="AE225" s="235">
        <f>X225+AB225+AC225+AD225</f>
        <v>76.38</v>
      </c>
      <c r="AF225" s="378">
        <v>74.72</v>
      </c>
      <c r="AG225" s="243">
        <f>(D225*12+E225*12+F225*11+G225*10+M225*9+N225*8+O225*7+U225*6+V225*5+W225*4+AB225*3+AC225*2+AD225)/12</f>
        <v>75.220000000000013</v>
      </c>
      <c r="AH225" s="378">
        <v>73.5</v>
      </c>
      <c r="AI225" s="447"/>
      <c r="AJ225" s="1072">
        <f t="shared" si="47"/>
        <v>74.64</v>
      </c>
      <c r="AK225" s="999">
        <v>74.64</v>
      </c>
      <c r="AL225" s="1176"/>
      <c r="AM225" s="1217"/>
      <c r="AN225" s="1076"/>
      <c r="AO225" s="1077"/>
      <c r="AP225" s="1077"/>
    </row>
    <row r="226" spans="1:102" s="474" customFormat="1" ht="15">
      <c r="A226" s="561"/>
      <c r="B226" s="572"/>
      <c r="C226" s="253" t="s">
        <v>186</v>
      </c>
      <c r="D226" s="385" t="s">
        <v>201</v>
      </c>
      <c r="E226" s="869"/>
      <c r="F226" s="869"/>
      <c r="G226" s="869"/>
      <c r="H226" s="1003">
        <f>D226+E226+F226+G226</f>
        <v>38.299999999999997</v>
      </c>
      <c r="I226" s="869">
        <v>38.299999999999997</v>
      </c>
      <c r="J226" s="574">
        <f>(D226*3+E226*3+F226*2+G226)/3</f>
        <v>38.299999999999997</v>
      </c>
      <c r="K226" s="869">
        <v>38.299999999999997</v>
      </c>
      <c r="M226" s="869">
        <v>1</v>
      </c>
      <c r="N226" s="869"/>
      <c r="O226" s="869"/>
      <c r="P226" s="257">
        <f>H226+M226+N226+O226</f>
        <v>39.299999999999997</v>
      </c>
      <c r="Q226" s="869">
        <v>39.299999999999997</v>
      </c>
      <c r="R226" s="574">
        <f>(D226*6+E226*6+F226*5+G226*4+M226*3+N226*2+O226)/6</f>
        <v>38.799999999999997</v>
      </c>
      <c r="S226" s="869">
        <v>38.799999999999997</v>
      </c>
      <c r="T226" s="610"/>
      <c r="U226" s="869"/>
      <c r="V226" s="869"/>
      <c r="W226" s="869">
        <v>1.5</v>
      </c>
      <c r="X226" s="257">
        <f>P226+U226+V226+W226</f>
        <v>40.799999999999997</v>
      </c>
      <c r="Y226" s="869">
        <v>40.799999999999997</v>
      </c>
      <c r="Z226" s="401">
        <f>(D226*9+E226*9+F226*8+G226*7+M226*6+N226*5+O226*4+U226*3+V226*2+W226)/9</f>
        <v>39.133333333333333</v>
      </c>
      <c r="AA226" s="869">
        <v>39.130000000000003</v>
      </c>
      <c r="AB226" s="869">
        <v>-1</v>
      </c>
      <c r="AC226" s="869"/>
      <c r="AD226" s="869"/>
      <c r="AE226" s="254">
        <f>X226+AB226+AC226+AD226</f>
        <v>39.799999999999997</v>
      </c>
      <c r="AF226" s="869">
        <v>39.799999999999997</v>
      </c>
      <c r="AG226" s="243">
        <f>(D226*12+E226*12+F226*11+G226*10+M226*9+N226*8+O226*7+U226*6+V226*5+W226*4+AB226*3+AC226*2+AD226)/12</f>
        <v>39.299999999999997</v>
      </c>
      <c r="AH226" s="869">
        <v>39.299999999999997</v>
      </c>
      <c r="AI226" s="447"/>
      <c r="AJ226" s="560">
        <f t="shared" si="47"/>
        <v>38.299999999999997</v>
      </c>
      <c r="AK226" s="1260">
        <v>38.299999999999997</v>
      </c>
      <c r="AL226" s="1212"/>
      <c r="AM226" s="573"/>
      <c r="AN226" s="550"/>
      <c r="AO226" s="551"/>
      <c r="AP226" s="551"/>
    </row>
    <row r="227" spans="1:102" s="474" customFormat="1" ht="13.5" thickBot="1">
      <c r="A227" s="950"/>
      <c r="B227" s="393"/>
      <c r="C227" s="1011"/>
      <c r="D227" s="395"/>
      <c r="E227" s="1012"/>
      <c r="F227" s="1012"/>
      <c r="G227" s="1012"/>
      <c r="H227" s="1013"/>
      <c r="I227" s="1012"/>
      <c r="J227" s="478"/>
      <c r="K227" s="1012"/>
      <c r="M227" s="1012"/>
      <c r="N227" s="1012"/>
      <c r="O227" s="1012"/>
      <c r="P227" s="395"/>
      <c r="Q227" s="1012"/>
      <c r="R227" s="395"/>
      <c r="S227" s="1012"/>
      <c r="T227" s="610"/>
      <c r="U227" s="1012"/>
      <c r="V227" s="1012"/>
      <c r="W227" s="1012"/>
      <c r="X227" s="395"/>
      <c r="Y227" s="1012"/>
      <c r="Z227" s="395"/>
      <c r="AA227" s="1012"/>
      <c r="AB227" s="1012"/>
      <c r="AC227" s="1012"/>
      <c r="AD227" s="1012"/>
      <c r="AE227" s="352"/>
      <c r="AF227" s="1012"/>
      <c r="AG227" s="1305"/>
      <c r="AH227" s="1012"/>
      <c r="AI227" s="1306"/>
      <c r="AJ227" s="1307"/>
      <c r="AK227" s="1015"/>
      <c r="AL227" s="1308"/>
      <c r="AM227" s="537"/>
      <c r="AN227" s="550"/>
      <c r="AO227" s="551"/>
      <c r="AP227" s="551"/>
    </row>
    <row r="228" spans="1:102" s="1119" customFormat="1" ht="15" thickBot="1">
      <c r="A228" s="1092" t="s">
        <v>156</v>
      </c>
      <c r="B228" s="1093" t="s">
        <v>55</v>
      </c>
      <c r="C228" s="1309" t="s">
        <v>202</v>
      </c>
      <c r="D228" s="1310"/>
      <c r="E228" s="1096"/>
      <c r="F228" s="1096"/>
      <c r="G228" s="1096"/>
      <c r="H228" s="1311"/>
      <c r="I228" s="1096"/>
      <c r="J228" s="1098"/>
      <c r="K228" s="1096"/>
      <c r="M228" s="1096"/>
      <c r="N228" s="1096"/>
      <c r="O228" s="1096"/>
      <c r="P228" s="1097"/>
      <c r="Q228" s="1096"/>
      <c r="R228" s="1097"/>
      <c r="S228" s="1096"/>
      <c r="T228" s="1120"/>
      <c r="U228" s="1096"/>
      <c r="V228" s="1096"/>
      <c r="W228" s="1096"/>
      <c r="X228" s="1097"/>
      <c r="Y228" s="1096"/>
      <c r="Z228" s="1097"/>
      <c r="AA228" s="1096"/>
      <c r="AB228" s="1096"/>
      <c r="AC228" s="1096"/>
      <c r="AD228" s="1096"/>
      <c r="AE228" s="964"/>
      <c r="AF228" s="1096"/>
      <c r="AG228" s="1100"/>
      <c r="AH228" s="1096"/>
      <c r="AI228" s="1101"/>
      <c r="AJ228" s="1102">
        <f t="shared" si="47"/>
        <v>0</v>
      </c>
      <c r="AK228" s="1095"/>
      <c r="AL228" s="1145"/>
      <c r="AM228" s="811"/>
    </row>
    <row r="229" spans="1:102" s="898" customFormat="1" ht="14.25" thickBot="1">
      <c r="A229" s="894"/>
      <c r="B229" s="895"/>
      <c r="C229" s="362" t="s">
        <v>159</v>
      </c>
      <c r="D229" s="989">
        <f t="shared" ref="D229:I229" si="54">SUM(D180+D204+D216)</f>
        <v>18</v>
      </c>
      <c r="E229" s="988">
        <f t="shared" si="54"/>
        <v>0</v>
      </c>
      <c r="F229" s="988">
        <f t="shared" si="54"/>
        <v>0</v>
      </c>
      <c r="G229" s="988">
        <f t="shared" si="54"/>
        <v>0</v>
      </c>
      <c r="H229" s="987">
        <f t="shared" si="54"/>
        <v>18</v>
      </c>
      <c r="I229" s="988">
        <f t="shared" si="54"/>
        <v>18</v>
      </c>
      <c r="J229" s="989">
        <f>(D229*3+E229*3+F229*2+G229)/3</f>
        <v>18</v>
      </c>
      <c r="K229" s="988">
        <f>SUM(K180+K204+K216)</f>
        <v>18</v>
      </c>
      <c r="M229" s="988">
        <f t="shared" ref="M229:S229" si="55">SUM(M180+M204+M216)</f>
        <v>0</v>
      </c>
      <c r="N229" s="988">
        <f t="shared" si="55"/>
        <v>0</v>
      </c>
      <c r="O229" s="988">
        <f t="shared" si="55"/>
        <v>0</v>
      </c>
      <c r="P229" s="987">
        <f t="shared" si="55"/>
        <v>18</v>
      </c>
      <c r="Q229" s="988">
        <f t="shared" si="55"/>
        <v>18</v>
      </c>
      <c r="R229" s="987">
        <f t="shared" si="55"/>
        <v>18</v>
      </c>
      <c r="S229" s="988">
        <f t="shared" si="55"/>
        <v>18</v>
      </c>
      <c r="T229" s="899"/>
      <c r="U229" s="988">
        <f>SUM(U180+U204+U216)</f>
        <v>0</v>
      </c>
      <c r="V229" s="988">
        <f>SUM(V180+V204+V216)</f>
        <v>0</v>
      </c>
      <c r="W229" s="988">
        <f>SUM(W180+W204+W216)</f>
        <v>0</v>
      </c>
      <c r="X229" s="987">
        <f t="shared" ref="X229:AH229" si="56">SUM(X180+X204+X216)</f>
        <v>18</v>
      </c>
      <c r="Y229" s="988">
        <f t="shared" si="56"/>
        <v>18</v>
      </c>
      <c r="Z229" s="987">
        <f t="shared" si="56"/>
        <v>18</v>
      </c>
      <c r="AA229" s="988">
        <f t="shared" si="56"/>
        <v>18</v>
      </c>
      <c r="AB229" s="988">
        <f t="shared" si="56"/>
        <v>0</v>
      </c>
      <c r="AC229" s="988">
        <f t="shared" si="56"/>
        <v>0</v>
      </c>
      <c r="AD229" s="988">
        <f t="shared" si="56"/>
        <v>0</v>
      </c>
      <c r="AE229" s="987">
        <f t="shared" si="56"/>
        <v>18</v>
      </c>
      <c r="AF229" s="988">
        <f t="shared" si="56"/>
        <v>18</v>
      </c>
      <c r="AG229" s="1018">
        <f t="shared" si="56"/>
        <v>18</v>
      </c>
      <c r="AH229" s="988">
        <f t="shared" si="56"/>
        <v>18</v>
      </c>
      <c r="AI229" s="966"/>
      <c r="AJ229" s="991">
        <f t="shared" si="47"/>
        <v>18</v>
      </c>
      <c r="AK229" s="992">
        <f>SUM(AK180+AK204+AK216)</f>
        <v>18</v>
      </c>
      <c r="AL229" s="1312"/>
      <c r="AM229" s="1313"/>
      <c r="BE229" s="970"/>
      <c r="BF229" s="970"/>
      <c r="BG229" s="970"/>
      <c r="BH229" s="970"/>
      <c r="BI229" s="970"/>
      <c r="BJ229" s="970"/>
      <c r="BK229" s="970"/>
      <c r="BL229" s="970"/>
      <c r="BM229" s="970"/>
      <c r="BN229" s="970"/>
      <c r="BO229" s="970"/>
      <c r="BP229" s="970"/>
      <c r="BQ229" s="970"/>
      <c r="BR229" s="970"/>
      <c r="BS229" s="970"/>
      <c r="BT229" s="970"/>
      <c r="BU229" s="970"/>
      <c r="BV229" s="970"/>
      <c r="CG229" s="970"/>
      <c r="CH229" s="970"/>
      <c r="CI229" s="970"/>
      <c r="CJ229" s="970"/>
      <c r="CK229" s="970"/>
      <c r="CL229" s="970"/>
      <c r="CM229" s="970"/>
      <c r="CN229" s="970"/>
      <c r="CO229" s="970"/>
      <c r="CP229" s="970"/>
      <c r="CQ229" s="970"/>
      <c r="CR229" s="970"/>
      <c r="CS229" s="970"/>
      <c r="CT229" s="970"/>
      <c r="CU229" s="970"/>
      <c r="CV229" s="970"/>
      <c r="CW229" s="970"/>
      <c r="CX229" s="970"/>
    </row>
    <row r="230" spans="1:102" s="898" customFormat="1" ht="15.75" customHeight="1" thickBot="1">
      <c r="A230" s="894"/>
      <c r="B230" s="895"/>
      <c r="C230" s="362" t="s">
        <v>203</v>
      </c>
      <c r="D230" s="989">
        <f t="shared" ref="D230:I230" si="57">SUM(D231:D233)</f>
        <v>539</v>
      </c>
      <c r="E230" s="988">
        <f t="shared" si="57"/>
        <v>0</v>
      </c>
      <c r="F230" s="988">
        <f t="shared" si="57"/>
        <v>0</v>
      </c>
      <c r="G230" s="988">
        <f t="shared" si="57"/>
        <v>0</v>
      </c>
      <c r="H230" s="987">
        <f t="shared" si="57"/>
        <v>539</v>
      </c>
      <c r="I230" s="988">
        <f t="shared" si="57"/>
        <v>539</v>
      </c>
      <c r="J230" s="989">
        <f>((D230+E230)+(D230+E230+F230)+(D230+E230+F230+G230))/3</f>
        <v>539</v>
      </c>
      <c r="K230" s="988">
        <f>SUM(K231:K233)</f>
        <v>539</v>
      </c>
      <c r="M230" s="988">
        <f t="shared" ref="M230:S230" si="58">SUM(M231:M233)</f>
        <v>0</v>
      </c>
      <c r="N230" s="988">
        <f t="shared" si="58"/>
        <v>0</v>
      </c>
      <c r="O230" s="988">
        <f t="shared" si="58"/>
        <v>0</v>
      </c>
      <c r="P230" s="987">
        <f t="shared" si="58"/>
        <v>539</v>
      </c>
      <c r="Q230" s="988">
        <f t="shared" si="58"/>
        <v>539</v>
      </c>
      <c r="R230" s="987">
        <f t="shared" si="58"/>
        <v>539</v>
      </c>
      <c r="S230" s="988">
        <f t="shared" si="58"/>
        <v>539</v>
      </c>
      <c r="T230" s="899"/>
      <c r="U230" s="988">
        <f>SUM(U231:U233)</f>
        <v>0</v>
      </c>
      <c r="V230" s="988">
        <f>SUM(V231:V233)</f>
        <v>0</v>
      </c>
      <c r="W230" s="988">
        <f>SUM(W231:W233)</f>
        <v>9</v>
      </c>
      <c r="X230" s="987">
        <f t="shared" ref="X230:AH230" si="59">SUM(X231:X233)</f>
        <v>548</v>
      </c>
      <c r="Y230" s="988">
        <f t="shared" si="59"/>
        <v>548</v>
      </c>
      <c r="Z230" s="987">
        <f t="shared" si="59"/>
        <v>540</v>
      </c>
      <c r="AA230" s="988">
        <f t="shared" si="59"/>
        <v>540</v>
      </c>
      <c r="AB230" s="988">
        <f t="shared" si="59"/>
        <v>0</v>
      </c>
      <c r="AC230" s="988">
        <f t="shared" si="59"/>
        <v>0</v>
      </c>
      <c r="AD230" s="988">
        <f t="shared" si="59"/>
        <v>0</v>
      </c>
      <c r="AE230" s="987">
        <f t="shared" si="59"/>
        <v>548</v>
      </c>
      <c r="AF230" s="988">
        <f t="shared" si="59"/>
        <v>548</v>
      </c>
      <c r="AG230" s="1018">
        <f t="shared" si="59"/>
        <v>542.00000000000011</v>
      </c>
      <c r="AH230" s="988">
        <f t="shared" si="59"/>
        <v>541</v>
      </c>
      <c r="AI230" s="966"/>
      <c r="AJ230" s="991">
        <f t="shared" si="47"/>
        <v>539</v>
      </c>
      <c r="AK230" s="992">
        <f>SUM(AK231:AK233)</f>
        <v>539</v>
      </c>
      <c r="AL230" s="1314"/>
      <c r="AM230" s="1315"/>
      <c r="BE230" s="970"/>
      <c r="BF230" s="970"/>
      <c r="BG230" s="970"/>
      <c r="BH230" s="970"/>
      <c r="BI230" s="970"/>
      <c r="BJ230" s="970"/>
      <c r="BK230" s="970"/>
      <c r="BL230" s="970"/>
      <c r="BM230" s="970"/>
      <c r="BN230" s="970"/>
      <c r="BO230" s="970"/>
      <c r="BP230" s="970"/>
      <c r="BQ230" s="970"/>
      <c r="BR230" s="970"/>
      <c r="BS230" s="970"/>
      <c r="BT230" s="970"/>
      <c r="BU230" s="970"/>
      <c r="BV230" s="970"/>
      <c r="CG230" s="970"/>
      <c r="CH230" s="970"/>
      <c r="CI230" s="970"/>
      <c r="CJ230" s="970"/>
      <c r="CK230" s="970"/>
      <c r="CL230" s="970"/>
      <c r="CM230" s="970"/>
      <c r="CN230" s="970"/>
      <c r="CO230" s="970"/>
      <c r="CP230" s="970"/>
      <c r="CQ230" s="970"/>
      <c r="CR230" s="970"/>
      <c r="CS230" s="970"/>
      <c r="CT230" s="970"/>
      <c r="CU230" s="970"/>
      <c r="CV230" s="970"/>
      <c r="CW230" s="970"/>
      <c r="CX230" s="970"/>
    </row>
    <row r="231" spans="1:102" s="1316" customFormat="1">
      <c r="A231" s="400"/>
      <c r="B231" s="373"/>
      <c r="C231" s="1242" t="s">
        <v>164</v>
      </c>
      <c r="D231" s="470">
        <f>(D185+D218)</f>
        <v>225</v>
      </c>
      <c r="E231" s="1243">
        <f>SUM(E185+E218)</f>
        <v>0</v>
      </c>
      <c r="F231" s="1243">
        <f>SUM(F185+F218)</f>
        <v>0</v>
      </c>
      <c r="G231" s="1243">
        <f>SUM(G185+G218)</f>
        <v>0</v>
      </c>
      <c r="H231" s="1244">
        <f>SUM(H185+H218)</f>
        <v>225</v>
      </c>
      <c r="I231" s="1243">
        <f>SUM(I185+I218)</f>
        <v>225</v>
      </c>
      <c r="J231" s="1020">
        <f>(D231*3+E231*3+F231*2+G231)/3</f>
        <v>225</v>
      </c>
      <c r="K231" s="1243">
        <f>SUM(K185+K218)</f>
        <v>225</v>
      </c>
      <c r="M231" s="1243">
        <f t="shared" ref="M231:S231" si="60">SUM(M185+M218)</f>
        <v>0</v>
      </c>
      <c r="N231" s="1243">
        <f t="shared" si="60"/>
        <v>0</v>
      </c>
      <c r="O231" s="1243">
        <f t="shared" si="60"/>
        <v>0</v>
      </c>
      <c r="P231" s="1244">
        <f t="shared" si="60"/>
        <v>225</v>
      </c>
      <c r="Q231" s="1243">
        <f t="shared" si="60"/>
        <v>225</v>
      </c>
      <c r="R231" s="1244">
        <f t="shared" si="60"/>
        <v>225</v>
      </c>
      <c r="S231" s="1243">
        <f t="shared" si="60"/>
        <v>225</v>
      </c>
      <c r="T231" s="1317"/>
      <c r="U231" s="1243">
        <f t="shared" ref="U231:AH231" si="61">SUM(U185+U218)</f>
        <v>0</v>
      </c>
      <c r="V231" s="1243">
        <f t="shared" si="61"/>
        <v>0</v>
      </c>
      <c r="W231" s="1243">
        <f t="shared" si="61"/>
        <v>1</v>
      </c>
      <c r="X231" s="1244">
        <f t="shared" si="61"/>
        <v>226</v>
      </c>
      <c r="Y231" s="1243">
        <f t="shared" si="61"/>
        <v>226</v>
      </c>
      <c r="Z231" s="1244">
        <f t="shared" si="61"/>
        <v>225.11111111111111</v>
      </c>
      <c r="AA231" s="1243">
        <f t="shared" si="61"/>
        <v>225</v>
      </c>
      <c r="AB231" s="1243">
        <f t="shared" si="61"/>
        <v>0</v>
      </c>
      <c r="AC231" s="1243">
        <f t="shared" si="61"/>
        <v>0</v>
      </c>
      <c r="AD231" s="1243">
        <f t="shared" si="61"/>
        <v>0</v>
      </c>
      <c r="AE231" s="1244">
        <f t="shared" si="61"/>
        <v>226</v>
      </c>
      <c r="AF231" s="1243">
        <f t="shared" si="61"/>
        <v>226</v>
      </c>
      <c r="AG231" s="1318">
        <f t="shared" si="61"/>
        <v>225.33333333333334</v>
      </c>
      <c r="AH231" s="1243">
        <f t="shared" si="61"/>
        <v>225</v>
      </c>
      <c r="AI231" s="447"/>
      <c r="AJ231" s="998">
        <f t="shared" si="47"/>
        <v>225</v>
      </c>
      <c r="AK231" s="1245">
        <f>SUM(AK185+AK218)</f>
        <v>225</v>
      </c>
      <c r="AL231" s="1319"/>
      <c r="AM231" s="530"/>
    </row>
    <row r="232" spans="1:102" s="1004" customFormat="1" ht="15.75">
      <c r="A232" s="383"/>
      <c r="B232" s="384"/>
      <c r="C232" s="1107" t="s">
        <v>167</v>
      </c>
      <c r="D232" s="468">
        <f t="shared" ref="D232:I232" si="62">SUM(D187+D206+D219)</f>
        <v>255</v>
      </c>
      <c r="E232" s="541">
        <f t="shared" si="62"/>
        <v>0</v>
      </c>
      <c r="F232" s="541">
        <f t="shared" si="62"/>
        <v>0</v>
      </c>
      <c r="G232" s="541">
        <f t="shared" si="62"/>
        <v>0</v>
      </c>
      <c r="H232" s="1320">
        <f t="shared" si="62"/>
        <v>255</v>
      </c>
      <c r="I232" s="541">
        <f t="shared" si="62"/>
        <v>255</v>
      </c>
      <c r="J232" s="1026">
        <f>(D232*3+E232*3+F232*2+G232)/3</f>
        <v>255</v>
      </c>
      <c r="K232" s="541">
        <f>SUM(K187+K206+K219)</f>
        <v>255</v>
      </c>
      <c r="M232" s="541">
        <f t="shared" ref="M232:S232" si="63">SUM(M187+M206+M219)</f>
        <v>0</v>
      </c>
      <c r="N232" s="541">
        <f t="shared" si="63"/>
        <v>0</v>
      </c>
      <c r="O232" s="541">
        <f t="shared" si="63"/>
        <v>0</v>
      </c>
      <c r="P232" s="1320">
        <f t="shared" si="63"/>
        <v>255</v>
      </c>
      <c r="Q232" s="541">
        <f t="shared" si="63"/>
        <v>255</v>
      </c>
      <c r="R232" s="1320">
        <f t="shared" si="63"/>
        <v>255</v>
      </c>
      <c r="S232" s="541">
        <f t="shared" si="63"/>
        <v>255</v>
      </c>
      <c r="T232" s="1005"/>
      <c r="U232" s="541">
        <f>SUM(U187+U206+U219)</f>
        <v>0</v>
      </c>
      <c r="V232" s="541">
        <f>SUM(V187+V206+V219)</f>
        <v>0</v>
      </c>
      <c r="W232" s="541">
        <f>SUM(W187+W206+W219)</f>
        <v>10</v>
      </c>
      <c r="X232" s="1320">
        <f t="shared" ref="X232:AH232" si="64">SUM(X187+X206+X219)</f>
        <v>265</v>
      </c>
      <c r="Y232" s="541">
        <f t="shared" si="64"/>
        <v>265</v>
      </c>
      <c r="Z232" s="1320">
        <f t="shared" si="64"/>
        <v>256.11111111111109</v>
      </c>
      <c r="AA232" s="541">
        <f t="shared" si="64"/>
        <v>256</v>
      </c>
      <c r="AB232" s="541">
        <f t="shared" si="64"/>
        <v>0</v>
      </c>
      <c r="AC232" s="541">
        <f t="shared" si="64"/>
        <v>0</v>
      </c>
      <c r="AD232" s="541">
        <f t="shared" si="64"/>
        <v>0</v>
      </c>
      <c r="AE232" s="1320">
        <f t="shared" si="64"/>
        <v>265</v>
      </c>
      <c r="AF232" s="541">
        <f t="shared" si="64"/>
        <v>265</v>
      </c>
      <c r="AG232" s="1321">
        <f t="shared" si="64"/>
        <v>258.33333333333337</v>
      </c>
      <c r="AH232" s="541">
        <f t="shared" si="64"/>
        <v>258</v>
      </c>
      <c r="AI232" s="464"/>
      <c r="AJ232" s="471">
        <f t="shared" si="47"/>
        <v>255</v>
      </c>
      <c r="AK232" s="1322">
        <f>SUM(AK187+AK206+AK219)</f>
        <v>255</v>
      </c>
      <c r="AL232" s="1323"/>
      <c r="AM232" s="1324"/>
    </row>
    <row r="233" spans="1:102" s="1004" customFormat="1" ht="16.5" thickBot="1">
      <c r="A233" s="1114"/>
      <c r="B233" s="1115"/>
      <c r="C233" s="1116" t="s">
        <v>169</v>
      </c>
      <c r="D233" s="1032">
        <f t="shared" ref="D233:I233" si="65">SUM(D188+D207)</f>
        <v>59</v>
      </c>
      <c r="E233" s="1248">
        <f t="shared" si="65"/>
        <v>0</v>
      </c>
      <c r="F233" s="1248">
        <f t="shared" si="65"/>
        <v>0</v>
      </c>
      <c r="G233" s="1248">
        <f t="shared" si="65"/>
        <v>0</v>
      </c>
      <c r="H233" s="1249">
        <f t="shared" si="65"/>
        <v>59</v>
      </c>
      <c r="I233" s="1248">
        <f t="shared" si="65"/>
        <v>59</v>
      </c>
      <c r="J233" s="1159">
        <f>(D233*3+E233*3+F233*2+G233)/3</f>
        <v>59</v>
      </c>
      <c r="K233" s="1248">
        <f>SUM(K188+K207)</f>
        <v>59</v>
      </c>
      <c r="M233" s="1248">
        <f t="shared" ref="M233:S233" si="66">SUM(M188+M207)</f>
        <v>0</v>
      </c>
      <c r="N233" s="1248">
        <f t="shared" si="66"/>
        <v>0</v>
      </c>
      <c r="O233" s="1248">
        <f t="shared" si="66"/>
        <v>0</v>
      </c>
      <c r="P233" s="1249">
        <f t="shared" si="66"/>
        <v>59</v>
      </c>
      <c r="Q233" s="1248">
        <f t="shared" si="66"/>
        <v>59</v>
      </c>
      <c r="R233" s="1249">
        <f t="shared" si="66"/>
        <v>59</v>
      </c>
      <c r="S233" s="1248">
        <f t="shared" si="66"/>
        <v>59</v>
      </c>
      <c r="T233" s="1005"/>
      <c r="U233" s="1248">
        <f>SUM(U188+U207)</f>
        <v>0</v>
      </c>
      <c r="V233" s="1248">
        <f>SUM(V188+V207)</f>
        <v>0</v>
      </c>
      <c r="W233" s="1248">
        <f>SUM(W188+W207)</f>
        <v>-2</v>
      </c>
      <c r="X233" s="1249">
        <f t="shared" ref="X233:AH233" si="67">SUM(X188+X207)</f>
        <v>57</v>
      </c>
      <c r="Y233" s="1248">
        <f t="shared" si="67"/>
        <v>57</v>
      </c>
      <c r="Z233" s="1249">
        <f t="shared" si="67"/>
        <v>58.777777777777779</v>
      </c>
      <c r="AA233" s="1248">
        <f t="shared" si="67"/>
        <v>59</v>
      </c>
      <c r="AB233" s="1248">
        <f t="shared" si="67"/>
        <v>0</v>
      </c>
      <c r="AC233" s="1248">
        <f t="shared" si="67"/>
        <v>0</v>
      </c>
      <c r="AD233" s="1248">
        <f t="shared" si="67"/>
        <v>0</v>
      </c>
      <c r="AE233" s="1249">
        <f t="shared" si="67"/>
        <v>57</v>
      </c>
      <c r="AF233" s="1248">
        <f t="shared" si="67"/>
        <v>57</v>
      </c>
      <c r="AG233" s="1325">
        <f t="shared" si="67"/>
        <v>58.333333333333336</v>
      </c>
      <c r="AH233" s="1248">
        <f t="shared" si="67"/>
        <v>58</v>
      </c>
      <c r="AI233" s="275"/>
      <c r="AJ233" s="1144">
        <f t="shared" si="47"/>
        <v>59</v>
      </c>
      <c r="AK233" s="1251">
        <f>SUM(AK188+AK207)</f>
        <v>59</v>
      </c>
      <c r="AL233" s="1009"/>
      <c r="AM233" s="1010"/>
    </row>
    <row r="234" spans="1:102" s="898" customFormat="1" ht="14.25" thickBot="1">
      <c r="A234" s="1326"/>
      <c r="B234" s="1147"/>
      <c r="C234" s="362" t="s">
        <v>204</v>
      </c>
      <c r="D234" s="989">
        <f t="shared" ref="D234:I234" si="68">SUM(D235:D237)</f>
        <v>13786</v>
      </c>
      <c r="E234" s="988">
        <f t="shared" si="68"/>
        <v>0</v>
      </c>
      <c r="F234" s="988">
        <f t="shared" si="68"/>
        <v>0</v>
      </c>
      <c r="G234" s="988">
        <f t="shared" si="68"/>
        <v>0</v>
      </c>
      <c r="H234" s="989">
        <f t="shared" si="68"/>
        <v>13786</v>
      </c>
      <c r="I234" s="1017">
        <f t="shared" si="68"/>
        <v>13704</v>
      </c>
      <c r="J234" s="989">
        <f>((D234+E234)+(D234+E234+F234)+(D234+E234+F234+G234))/3</f>
        <v>13786</v>
      </c>
      <c r="K234" s="1017">
        <f>SUM(K235:K237)</f>
        <v>13712</v>
      </c>
      <c r="M234" s="988">
        <f t="shared" ref="M234:S234" si="69">SUM(M235:M237)</f>
        <v>0</v>
      </c>
      <c r="N234" s="988">
        <f t="shared" si="69"/>
        <v>0</v>
      </c>
      <c r="O234" s="988">
        <f t="shared" si="69"/>
        <v>0</v>
      </c>
      <c r="P234" s="989">
        <f t="shared" si="69"/>
        <v>13786</v>
      </c>
      <c r="Q234" s="1017">
        <f t="shared" si="69"/>
        <v>13709</v>
      </c>
      <c r="R234" s="989">
        <f t="shared" si="69"/>
        <v>13786</v>
      </c>
      <c r="S234" s="1017">
        <f t="shared" si="69"/>
        <v>13711</v>
      </c>
      <c r="T234" s="899"/>
      <c r="U234" s="988">
        <f>SUM(U235:U237)</f>
        <v>0</v>
      </c>
      <c r="V234" s="988">
        <f>SUM(V235:V237)</f>
        <v>0</v>
      </c>
      <c r="W234" s="988">
        <f>SUM(W235:W237)</f>
        <v>203</v>
      </c>
      <c r="X234" s="987">
        <f t="shared" ref="X234:AH234" si="70">SUM(X235:X237)</f>
        <v>13989</v>
      </c>
      <c r="Y234" s="988">
        <f t="shared" si="70"/>
        <v>13991</v>
      </c>
      <c r="Z234" s="987">
        <f t="shared" si="70"/>
        <v>13808.555555555555</v>
      </c>
      <c r="AA234" s="988">
        <f t="shared" si="70"/>
        <v>12201</v>
      </c>
      <c r="AB234" s="988">
        <f t="shared" si="70"/>
        <v>0</v>
      </c>
      <c r="AC234" s="988">
        <f t="shared" si="70"/>
        <v>0</v>
      </c>
      <c r="AD234" s="988">
        <f t="shared" si="70"/>
        <v>0</v>
      </c>
      <c r="AE234" s="987">
        <f t="shared" si="70"/>
        <v>13989</v>
      </c>
      <c r="AF234" s="988">
        <f t="shared" si="70"/>
        <v>13904</v>
      </c>
      <c r="AG234" s="1018">
        <f t="shared" si="70"/>
        <v>13853.666666666666</v>
      </c>
      <c r="AH234" s="988">
        <f t="shared" si="70"/>
        <v>13793</v>
      </c>
      <c r="AI234" s="966"/>
      <c r="AJ234" s="991">
        <f t="shared" si="47"/>
        <v>13786</v>
      </c>
      <c r="AK234" s="1019">
        <f>SUM(AK235:AK237)</f>
        <v>13739</v>
      </c>
      <c r="AL234" s="969"/>
      <c r="AM234" s="903"/>
      <c r="BE234" s="970"/>
      <c r="BF234" s="970"/>
      <c r="BG234" s="970"/>
      <c r="BH234" s="970"/>
      <c r="BI234" s="970"/>
      <c r="BJ234" s="970"/>
      <c r="BK234" s="970"/>
      <c r="BL234" s="970"/>
      <c r="BM234" s="970"/>
      <c r="BN234" s="970"/>
      <c r="BO234" s="970"/>
      <c r="BP234" s="970"/>
      <c r="BQ234" s="970"/>
      <c r="BR234" s="970"/>
      <c r="BS234" s="970"/>
      <c r="BT234" s="970"/>
      <c r="BU234" s="970"/>
      <c r="BV234" s="970"/>
      <c r="CG234" s="970"/>
      <c r="CH234" s="970"/>
      <c r="CI234" s="970"/>
      <c r="CJ234" s="970"/>
      <c r="CK234" s="970"/>
      <c r="CL234" s="970"/>
      <c r="CM234" s="970"/>
      <c r="CN234" s="970"/>
      <c r="CO234" s="970"/>
      <c r="CP234" s="970"/>
      <c r="CQ234" s="970"/>
      <c r="CR234" s="970"/>
      <c r="CS234" s="970"/>
      <c r="CT234" s="970"/>
      <c r="CU234" s="970"/>
      <c r="CV234" s="970"/>
      <c r="CW234" s="970"/>
      <c r="CX234" s="970"/>
    </row>
    <row r="235" spans="1:102" s="1004" customFormat="1" ht="15.75">
      <c r="A235" s="400"/>
      <c r="B235" s="373"/>
      <c r="C235" s="1242" t="s">
        <v>164</v>
      </c>
      <c r="D235" s="470">
        <f t="shared" ref="D235:I235" si="71">SUM(D190+D221)</f>
        <v>5968</v>
      </c>
      <c r="E235" s="1243">
        <f t="shared" si="71"/>
        <v>0</v>
      </c>
      <c r="F235" s="1243">
        <f t="shared" si="71"/>
        <v>0</v>
      </c>
      <c r="G235" s="1243">
        <f t="shared" si="71"/>
        <v>0</v>
      </c>
      <c r="H235" s="1020">
        <f t="shared" si="71"/>
        <v>5968</v>
      </c>
      <c r="I235" s="1021">
        <f t="shared" si="71"/>
        <v>5937</v>
      </c>
      <c r="J235" s="1020">
        <f>(D235*3+E235*3+F235*2+G235)/3</f>
        <v>5968</v>
      </c>
      <c r="K235" s="1021">
        <f>SUM(K190+K221)</f>
        <v>5941</v>
      </c>
      <c r="M235" s="1243">
        <f t="shared" ref="M235:S235" si="72">SUM(M190+M221)</f>
        <v>0</v>
      </c>
      <c r="N235" s="1243">
        <f t="shared" si="72"/>
        <v>0</v>
      </c>
      <c r="O235" s="1243">
        <f t="shared" si="72"/>
        <v>0</v>
      </c>
      <c r="P235" s="1020">
        <f t="shared" si="72"/>
        <v>5968</v>
      </c>
      <c r="Q235" s="1021">
        <f t="shared" si="72"/>
        <v>5937</v>
      </c>
      <c r="R235" s="1020">
        <f t="shared" si="72"/>
        <v>5968</v>
      </c>
      <c r="S235" s="1021">
        <f t="shared" si="72"/>
        <v>5938</v>
      </c>
      <c r="T235" s="1005"/>
      <c r="U235" s="1243">
        <f>SUM(U190+U221)</f>
        <v>0</v>
      </c>
      <c r="V235" s="1243">
        <f>SUM(V190+V221)</f>
        <v>0</v>
      </c>
      <c r="W235" s="1243">
        <f>SUM(W190+W221)</f>
        <v>1</v>
      </c>
      <c r="X235" s="1244">
        <f t="shared" ref="X235:AH235" si="73">SUM(X190+X221)</f>
        <v>5969</v>
      </c>
      <c r="Y235" s="1243">
        <f t="shared" si="73"/>
        <v>5971</v>
      </c>
      <c r="Z235" s="1244">
        <f t="shared" si="73"/>
        <v>5968.1111111111113</v>
      </c>
      <c r="AA235" s="1243">
        <f t="shared" si="73"/>
        <v>5285</v>
      </c>
      <c r="AB235" s="1243">
        <f t="shared" si="73"/>
        <v>0</v>
      </c>
      <c r="AC235" s="1243">
        <f t="shared" si="73"/>
        <v>0</v>
      </c>
      <c r="AD235" s="1243">
        <f t="shared" si="73"/>
        <v>0</v>
      </c>
      <c r="AE235" s="1244">
        <f t="shared" si="73"/>
        <v>5969</v>
      </c>
      <c r="AF235" s="1243">
        <f t="shared" si="73"/>
        <v>5940</v>
      </c>
      <c r="AG235" s="1318">
        <f t="shared" si="73"/>
        <v>5968.333333333333</v>
      </c>
      <c r="AH235" s="1243">
        <f t="shared" si="73"/>
        <v>5945</v>
      </c>
      <c r="AI235" s="447"/>
      <c r="AJ235" s="998">
        <f t="shared" si="47"/>
        <v>5968</v>
      </c>
      <c r="AK235" s="1023">
        <f>SUM(AK190+AK221)</f>
        <v>5949</v>
      </c>
      <c r="AL235" s="1327"/>
      <c r="AM235" s="1025"/>
    </row>
    <row r="236" spans="1:102" s="1004" customFormat="1" ht="15.75">
      <c r="A236" s="383"/>
      <c r="B236" s="384"/>
      <c r="C236" s="1107" t="s">
        <v>167</v>
      </c>
      <c r="D236" s="468">
        <f t="shared" ref="D236:I236" si="74">SUM(D192+D209+D222)</f>
        <v>6382</v>
      </c>
      <c r="E236" s="541">
        <f t="shared" si="74"/>
        <v>0</v>
      </c>
      <c r="F236" s="541">
        <f t="shared" si="74"/>
        <v>0</v>
      </c>
      <c r="G236" s="541">
        <f t="shared" si="74"/>
        <v>0</v>
      </c>
      <c r="H236" s="1026">
        <f t="shared" si="74"/>
        <v>6382</v>
      </c>
      <c r="I236" s="1027">
        <f t="shared" si="74"/>
        <v>6351</v>
      </c>
      <c r="J236" s="1026">
        <f>(D236*3+E236*3+F236*2+G236)/3</f>
        <v>6382</v>
      </c>
      <c r="K236" s="1027">
        <f>SUM(K192+K209+K222)</f>
        <v>6351</v>
      </c>
      <c r="M236" s="541">
        <f t="shared" ref="M236:R236" si="75">SUM(M192+M209+M222)</f>
        <v>0</v>
      </c>
      <c r="N236" s="541">
        <f t="shared" si="75"/>
        <v>0</v>
      </c>
      <c r="O236" s="541">
        <f t="shared" si="75"/>
        <v>0</v>
      </c>
      <c r="P236" s="1026">
        <f t="shared" si="75"/>
        <v>6382</v>
      </c>
      <c r="Q236" s="1027">
        <f t="shared" si="75"/>
        <v>6360</v>
      </c>
      <c r="R236" s="1026">
        <f t="shared" si="75"/>
        <v>6382</v>
      </c>
      <c r="S236" s="1027">
        <f>SUM(S192+S209+S222)</f>
        <v>6358</v>
      </c>
      <c r="T236" s="1005"/>
      <c r="U236" s="541">
        <f>SUM(U192+U209+U222)</f>
        <v>0</v>
      </c>
      <c r="V236" s="541">
        <f>SUM(V192+V209+V222)</f>
        <v>0</v>
      </c>
      <c r="W236" s="541">
        <f>SUM(W192+W209+W222)</f>
        <v>222</v>
      </c>
      <c r="X236" s="1320">
        <f t="shared" ref="X236:AH236" si="76">SUM(X192+X209+X222)</f>
        <v>6604</v>
      </c>
      <c r="Y236" s="541">
        <f t="shared" si="76"/>
        <v>6604</v>
      </c>
      <c r="Z236" s="1320">
        <f t="shared" si="76"/>
        <v>6406.666666666667</v>
      </c>
      <c r="AA236" s="541">
        <f t="shared" si="76"/>
        <v>5659</v>
      </c>
      <c r="AB236" s="541">
        <f t="shared" si="76"/>
        <v>0</v>
      </c>
      <c r="AC236" s="541">
        <f t="shared" si="76"/>
        <v>0</v>
      </c>
      <c r="AD236" s="541">
        <f t="shared" si="76"/>
        <v>0</v>
      </c>
      <c r="AE236" s="1320">
        <f t="shared" si="76"/>
        <v>6604</v>
      </c>
      <c r="AF236" s="541">
        <f t="shared" si="76"/>
        <v>6574</v>
      </c>
      <c r="AG236" s="1321">
        <f t="shared" si="76"/>
        <v>6456</v>
      </c>
      <c r="AH236" s="541">
        <f t="shared" si="76"/>
        <v>6436</v>
      </c>
      <c r="AI236" s="464"/>
      <c r="AJ236" s="471">
        <f t="shared" si="47"/>
        <v>6382</v>
      </c>
      <c r="AK236" s="1028">
        <f>SUM(AK192+AK209+AK222)</f>
        <v>6360</v>
      </c>
      <c r="AL236" s="1323"/>
      <c r="AM236" s="1324"/>
    </row>
    <row r="237" spans="1:102" s="1004" customFormat="1" ht="16.5" thickBot="1">
      <c r="A237" s="1114"/>
      <c r="B237" s="1115"/>
      <c r="C237" s="1116" t="s">
        <v>169</v>
      </c>
      <c r="D237" s="1032">
        <f t="shared" ref="D237:I237" si="77">SUM(D193+D210)</f>
        <v>1436</v>
      </c>
      <c r="E237" s="1248">
        <f t="shared" si="77"/>
        <v>0</v>
      </c>
      <c r="F237" s="1248">
        <f t="shared" si="77"/>
        <v>0</v>
      </c>
      <c r="G237" s="1248">
        <f t="shared" si="77"/>
        <v>0</v>
      </c>
      <c r="H237" s="1159">
        <f t="shared" si="77"/>
        <v>1436</v>
      </c>
      <c r="I237" s="1142">
        <f t="shared" si="77"/>
        <v>1416</v>
      </c>
      <c r="J237" s="1159">
        <f>(D237*3+E237*3+F237*2+G237)/3</f>
        <v>1436</v>
      </c>
      <c r="K237" s="1142">
        <f>SUM(K193+K210)</f>
        <v>1420</v>
      </c>
      <c r="M237" s="1248">
        <f t="shared" ref="M237:R237" si="78">SUM(M193+M210)</f>
        <v>0</v>
      </c>
      <c r="N237" s="1248">
        <f t="shared" si="78"/>
        <v>0</v>
      </c>
      <c r="O237" s="1248">
        <f t="shared" si="78"/>
        <v>0</v>
      </c>
      <c r="P237" s="1159">
        <f t="shared" si="78"/>
        <v>1436</v>
      </c>
      <c r="Q237" s="1142">
        <f t="shared" si="78"/>
        <v>1412</v>
      </c>
      <c r="R237" s="1159">
        <f t="shared" si="78"/>
        <v>1436</v>
      </c>
      <c r="S237" s="1142">
        <f>SUM(S193+S210)</f>
        <v>1415</v>
      </c>
      <c r="T237" s="1005"/>
      <c r="U237" s="1248">
        <f>SUM(U193+U210)</f>
        <v>0</v>
      </c>
      <c r="V237" s="1248">
        <f>SUM(V193+V210)</f>
        <v>0</v>
      </c>
      <c r="W237" s="1248">
        <f>SUM(W193+W210)</f>
        <v>-20</v>
      </c>
      <c r="X237" s="1249">
        <f t="shared" ref="X237:AH237" si="79">SUM(X193+X210)</f>
        <v>1416</v>
      </c>
      <c r="Y237" s="1248">
        <f t="shared" si="79"/>
        <v>1416</v>
      </c>
      <c r="Z237" s="1249">
        <f t="shared" si="79"/>
        <v>1433.7777777777778</v>
      </c>
      <c r="AA237" s="1248">
        <f t="shared" si="79"/>
        <v>1257</v>
      </c>
      <c r="AB237" s="1248">
        <f t="shared" si="79"/>
        <v>0</v>
      </c>
      <c r="AC237" s="1248">
        <f t="shared" si="79"/>
        <v>0</v>
      </c>
      <c r="AD237" s="1248">
        <f t="shared" si="79"/>
        <v>0</v>
      </c>
      <c r="AE237" s="1249">
        <f t="shared" si="79"/>
        <v>1416</v>
      </c>
      <c r="AF237" s="1248">
        <f t="shared" si="79"/>
        <v>1390</v>
      </c>
      <c r="AG237" s="1325">
        <f t="shared" si="79"/>
        <v>1429.3333333333333</v>
      </c>
      <c r="AH237" s="1248">
        <f t="shared" si="79"/>
        <v>1412</v>
      </c>
      <c r="AI237" s="275"/>
      <c r="AJ237" s="1144">
        <f t="shared" si="47"/>
        <v>1436</v>
      </c>
      <c r="AK237" s="1162">
        <f>SUM(AK193+AK210)</f>
        <v>1430</v>
      </c>
      <c r="AL237" s="1009"/>
      <c r="AM237" s="1010"/>
    </row>
    <row r="238" spans="1:102" s="898" customFormat="1" ht="14.25" thickBot="1">
      <c r="A238" s="894"/>
      <c r="B238" s="895"/>
      <c r="C238" s="362" t="s">
        <v>175</v>
      </c>
      <c r="D238" s="989" t="str">
        <f t="shared" ref="D238:K238" si="80">D194</f>
        <v>186</v>
      </c>
      <c r="E238" s="988">
        <f t="shared" si="80"/>
        <v>-7</v>
      </c>
      <c r="F238" s="988">
        <f t="shared" si="80"/>
        <v>0</v>
      </c>
      <c r="G238" s="988">
        <f t="shared" si="80"/>
        <v>0</v>
      </c>
      <c r="H238" s="987">
        <f t="shared" si="80"/>
        <v>179</v>
      </c>
      <c r="I238" s="988">
        <f t="shared" si="80"/>
        <v>179</v>
      </c>
      <c r="J238" s="989">
        <f t="shared" si="80"/>
        <v>179</v>
      </c>
      <c r="K238" s="988">
        <f t="shared" si="80"/>
        <v>179</v>
      </c>
      <c r="M238" s="988">
        <f>M194</f>
        <v>0</v>
      </c>
      <c r="N238" s="988">
        <f>N194</f>
        <v>0</v>
      </c>
      <c r="O238" s="988">
        <f>O194</f>
        <v>0</v>
      </c>
      <c r="P238" s="989">
        <f t="shared" ref="P238:R239" si="81">SUM(P194)</f>
        <v>179</v>
      </c>
      <c r="Q238" s="1017">
        <f>Q194</f>
        <v>179</v>
      </c>
      <c r="R238" s="989">
        <f t="shared" si="81"/>
        <v>179</v>
      </c>
      <c r="S238" s="1017">
        <f>S194</f>
        <v>179</v>
      </c>
      <c r="T238" s="899"/>
      <c r="U238" s="988">
        <f>U194</f>
        <v>0</v>
      </c>
      <c r="V238" s="988">
        <f>V194</f>
        <v>0</v>
      </c>
      <c r="W238" s="988">
        <f>W194</f>
        <v>0</v>
      </c>
      <c r="X238" s="987">
        <f t="shared" ref="X238:Z239" si="82">SUM(X194)</f>
        <v>179</v>
      </c>
      <c r="Y238" s="988">
        <f>Y194</f>
        <v>167</v>
      </c>
      <c r="Z238" s="987">
        <f t="shared" si="82"/>
        <v>179</v>
      </c>
      <c r="AA238" s="988">
        <f>AA194</f>
        <v>178</v>
      </c>
      <c r="AB238" s="988">
        <f>AB194</f>
        <v>0</v>
      </c>
      <c r="AC238" s="988">
        <f>AC194</f>
        <v>0</v>
      </c>
      <c r="AD238" s="988">
        <f>AD194</f>
        <v>0</v>
      </c>
      <c r="AE238" s="987">
        <f t="shared" ref="AE238:AG239" si="83">SUM(AE194)</f>
        <v>179</v>
      </c>
      <c r="AF238" s="988">
        <f>AF194</f>
        <v>164</v>
      </c>
      <c r="AG238" s="1018">
        <f t="shared" si="83"/>
        <v>179</v>
      </c>
      <c r="AH238" s="988">
        <f>AH194</f>
        <v>174</v>
      </c>
      <c r="AI238" s="966"/>
      <c r="AJ238" s="991">
        <f t="shared" si="47"/>
        <v>179</v>
      </c>
      <c r="AK238" s="992">
        <f>AK194</f>
        <v>179</v>
      </c>
      <c r="AL238" s="969"/>
      <c r="AM238" s="903"/>
      <c r="BE238" s="970"/>
      <c r="BF238" s="970"/>
      <c r="BG238" s="970"/>
      <c r="BH238" s="970"/>
      <c r="BI238" s="970"/>
      <c r="BJ238" s="970"/>
      <c r="BK238" s="970"/>
      <c r="BL238" s="970"/>
      <c r="BM238" s="970"/>
      <c r="BN238" s="970"/>
      <c r="BO238" s="970"/>
      <c r="BP238" s="970"/>
      <c r="BQ238" s="970"/>
      <c r="BR238" s="970"/>
      <c r="BS238" s="970"/>
      <c r="BT238" s="970"/>
      <c r="BU238" s="970"/>
      <c r="BV238" s="970"/>
      <c r="BW238" s="970"/>
      <c r="BX238" s="970"/>
      <c r="BY238" s="970"/>
      <c r="BZ238" s="970"/>
      <c r="CA238" s="970"/>
      <c r="CB238" s="970"/>
      <c r="CC238" s="970"/>
      <c r="CD238" s="970"/>
      <c r="CE238" s="970"/>
      <c r="CF238" s="970"/>
      <c r="CG238" s="970"/>
      <c r="CH238" s="970"/>
      <c r="CI238" s="970"/>
      <c r="CJ238" s="970"/>
      <c r="CK238" s="970"/>
      <c r="CL238" s="970"/>
      <c r="CM238" s="970"/>
      <c r="CN238" s="970"/>
      <c r="CO238" s="970"/>
      <c r="CP238" s="970"/>
      <c r="CQ238" s="970"/>
      <c r="CR238" s="970"/>
      <c r="CS238" s="970"/>
      <c r="CT238" s="970"/>
      <c r="CU238" s="970"/>
      <c r="CV238" s="970"/>
      <c r="CW238" s="970"/>
      <c r="CX238" s="970"/>
    </row>
    <row r="239" spans="1:102" s="898" customFormat="1" ht="14.25" thickBot="1">
      <c r="A239" s="894"/>
      <c r="B239" s="895"/>
      <c r="C239" s="362" t="s">
        <v>177</v>
      </c>
      <c r="D239" s="989" t="str">
        <f>D195</f>
        <v>3513</v>
      </c>
      <c r="E239" s="988">
        <f>SUM(E195)</f>
        <v>-15</v>
      </c>
      <c r="F239" s="988">
        <f>SUM(F195)</f>
        <v>0</v>
      </c>
      <c r="G239" s="988">
        <f>SUM(G195)</f>
        <v>0</v>
      </c>
      <c r="H239" s="987">
        <f>SUM(H195)</f>
        <v>3498</v>
      </c>
      <c r="I239" s="988">
        <f>SUM(I195)</f>
        <v>3498</v>
      </c>
      <c r="J239" s="989">
        <f>((D239+E239)+(D239+E239+F239)+(D239+E239+F239+G239))/3</f>
        <v>3498</v>
      </c>
      <c r="K239" s="988">
        <f>SUM(K195)</f>
        <v>3498</v>
      </c>
      <c r="M239" s="988">
        <f>SUM(M195)</f>
        <v>0</v>
      </c>
      <c r="N239" s="988">
        <f>SUM(N195)</f>
        <v>0</v>
      </c>
      <c r="O239" s="988">
        <f>SUM(O195)</f>
        <v>0</v>
      </c>
      <c r="P239" s="989">
        <f t="shared" si="81"/>
        <v>3498</v>
      </c>
      <c r="Q239" s="1017">
        <f>SUM(Q195)</f>
        <v>3498</v>
      </c>
      <c r="R239" s="989">
        <f t="shared" si="81"/>
        <v>3498</v>
      </c>
      <c r="S239" s="1017">
        <f>SUM(S195)</f>
        <v>3498</v>
      </c>
      <c r="T239" s="899"/>
      <c r="U239" s="988">
        <f>SUM(U195)</f>
        <v>0</v>
      </c>
      <c r="V239" s="988">
        <f>SUM(V195)</f>
        <v>0</v>
      </c>
      <c r="W239" s="988">
        <f>SUM(W195)</f>
        <v>-419</v>
      </c>
      <c r="X239" s="987">
        <f t="shared" si="82"/>
        <v>3079</v>
      </c>
      <c r="Y239" s="988">
        <f>SUM(Y195)</f>
        <v>2839</v>
      </c>
      <c r="Z239" s="987">
        <f t="shared" si="82"/>
        <v>3451.4444444444443</v>
      </c>
      <c r="AA239" s="988">
        <f>SUM(AA195)</f>
        <v>3425</v>
      </c>
      <c r="AB239" s="988">
        <f>SUM(AB195)</f>
        <v>0</v>
      </c>
      <c r="AC239" s="988">
        <f>SUM(AC195)</f>
        <v>0</v>
      </c>
      <c r="AD239" s="988">
        <f>SUM(AD195)</f>
        <v>0</v>
      </c>
      <c r="AE239" s="987">
        <f t="shared" si="83"/>
        <v>3079</v>
      </c>
      <c r="AF239" s="988">
        <f>SUM(AF195)</f>
        <v>2772</v>
      </c>
      <c r="AG239" s="1018">
        <f t="shared" si="83"/>
        <v>3358.3333333333335</v>
      </c>
      <c r="AH239" s="988">
        <f>SUM(AH195)</f>
        <v>3263</v>
      </c>
      <c r="AI239" s="966"/>
      <c r="AJ239" s="991">
        <f t="shared" si="47"/>
        <v>3498</v>
      </c>
      <c r="AK239" s="1019">
        <f>SUM(AK195)</f>
        <v>3498</v>
      </c>
      <c r="AL239" s="969"/>
      <c r="AM239" s="903"/>
      <c r="BE239" s="970"/>
      <c r="BF239" s="970"/>
      <c r="BG239" s="970"/>
      <c r="BH239" s="970"/>
      <c r="BI239" s="970"/>
      <c r="BJ239" s="970"/>
      <c r="BK239" s="970"/>
      <c r="BL239" s="970"/>
      <c r="BM239" s="970"/>
      <c r="BN239" s="970"/>
      <c r="BO239" s="970"/>
      <c r="BP239" s="970"/>
      <c r="BQ239" s="970"/>
      <c r="BR239" s="970"/>
      <c r="BS239" s="970"/>
      <c r="BT239" s="970"/>
      <c r="BU239" s="970"/>
      <c r="BV239" s="970"/>
      <c r="BW239" s="970"/>
      <c r="BX239" s="970"/>
      <c r="BY239" s="970"/>
      <c r="BZ239" s="970"/>
      <c r="CA239" s="970"/>
      <c r="CB239" s="970"/>
      <c r="CC239" s="970"/>
      <c r="CD239" s="970"/>
      <c r="CE239" s="970"/>
      <c r="CF239" s="970"/>
      <c r="CG239" s="970"/>
      <c r="CH239" s="970"/>
      <c r="CI239" s="970"/>
      <c r="CJ239" s="970"/>
      <c r="CK239" s="970"/>
      <c r="CL239" s="970"/>
      <c r="CM239" s="970"/>
      <c r="CN239" s="970"/>
      <c r="CO239" s="970"/>
      <c r="CP239" s="970"/>
      <c r="CQ239" s="970"/>
      <c r="CR239" s="970"/>
      <c r="CS239" s="970"/>
      <c r="CT239" s="970"/>
      <c r="CU239" s="970"/>
      <c r="CV239" s="970"/>
      <c r="CW239" s="970"/>
      <c r="CX239" s="970"/>
    </row>
    <row r="240" spans="1:102" s="898" customFormat="1" ht="14.25" thickBot="1">
      <c r="A240" s="894"/>
      <c r="B240" s="895"/>
      <c r="C240" s="362" t="s">
        <v>106</v>
      </c>
      <c r="D240" s="1208">
        <f t="shared" ref="D240:I240" si="84">SUM(D241:D242)</f>
        <v>1942.37</v>
      </c>
      <c r="E240" s="848">
        <f t="shared" si="84"/>
        <v>26.589999999999996</v>
      </c>
      <c r="F240" s="848">
        <f t="shared" si="84"/>
        <v>0</v>
      </c>
      <c r="G240" s="848">
        <f t="shared" si="84"/>
        <v>0</v>
      </c>
      <c r="H240" s="847">
        <f t="shared" si="84"/>
        <v>1968.9599999999998</v>
      </c>
      <c r="I240" s="848">
        <f t="shared" si="84"/>
        <v>1951.69</v>
      </c>
      <c r="J240" s="1208">
        <f>((D240+E240)+(D240+E240+F240)+(D240+E240+F240+G240))/3</f>
        <v>1968.9599999999998</v>
      </c>
      <c r="K240" s="848">
        <f>SUM(K241:K242)</f>
        <v>1952.2800000000002</v>
      </c>
      <c r="M240" s="848">
        <f>SUM(M241:M242)</f>
        <v>-3</v>
      </c>
      <c r="N240" s="848">
        <f>SUM(N241:N242)</f>
        <v>0</v>
      </c>
      <c r="O240" s="848">
        <f>SUM(O241:O242)</f>
        <v>0</v>
      </c>
      <c r="P240" s="1208">
        <f>SUM(P241:P242)</f>
        <v>1965.9599999999998</v>
      </c>
      <c r="Q240" s="1043">
        <f>SUM(Q241:Q242)</f>
        <v>1948.27</v>
      </c>
      <c r="R240" s="1208">
        <f>(M240*3+N240*2+O240+H240*3+J240*3)/6</f>
        <v>1967.4599999999998</v>
      </c>
      <c r="S240" s="1043">
        <f>SUM(S241:S242)</f>
        <v>1950.2699999999998</v>
      </c>
      <c r="T240" s="899"/>
      <c r="U240" s="848">
        <f>SUM(U241:U242)</f>
        <v>0</v>
      </c>
      <c r="V240" s="848">
        <f>SUM(V241:V242)</f>
        <v>0</v>
      </c>
      <c r="W240" s="848">
        <f>SUM(W241:W242)</f>
        <v>27.79</v>
      </c>
      <c r="X240" s="847">
        <f t="shared" ref="X240:AH240" si="85">SUM(X241:X242)</f>
        <v>1993.7499999999995</v>
      </c>
      <c r="Y240" s="848">
        <f t="shared" si="85"/>
        <v>1975.19</v>
      </c>
      <c r="Z240" s="847">
        <f t="shared" si="85"/>
        <v>1970.0477777777774</v>
      </c>
      <c r="AA240" s="848">
        <f t="shared" si="85"/>
        <v>1955.4</v>
      </c>
      <c r="AB240" s="848">
        <f t="shared" si="85"/>
        <v>3</v>
      </c>
      <c r="AC240" s="848">
        <f t="shared" si="85"/>
        <v>0</v>
      </c>
      <c r="AD240" s="848">
        <f t="shared" si="85"/>
        <v>0</v>
      </c>
      <c r="AE240" s="847">
        <f t="shared" si="85"/>
        <v>1996.7499999999995</v>
      </c>
      <c r="AF240" s="848">
        <f t="shared" si="85"/>
        <v>1972.49</v>
      </c>
      <c r="AG240" s="853">
        <f t="shared" si="85"/>
        <v>1976.7233333333329</v>
      </c>
      <c r="AH240" s="848">
        <f t="shared" si="85"/>
        <v>1960.06</v>
      </c>
      <c r="AI240" s="966"/>
      <c r="AJ240" s="1210">
        <f t="shared" si="47"/>
        <v>1968.9599999999998</v>
      </c>
      <c r="AK240" s="1211">
        <f>SUM(AK241:AK242)</f>
        <v>1956.19</v>
      </c>
      <c r="AL240" s="969"/>
      <c r="AM240" s="903"/>
      <c r="BE240" s="970"/>
      <c r="BF240" s="970"/>
      <c r="BG240" s="970"/>
      <c r="BH240" s="970"/>
      <c r="BI240" s="970"/>
      <c r="BJ240" s="970"/>
      <c r="BK240" s="970"/>
      <c r="BL240" s="970"/>
      <c r="BM240" s="970"/>
      <c r="BN240" s="970"/>
      <c r="BO240" s="970"/>
      <c r="BP240" s="970"/>
      <c r="BQ240" s="970"/>
      <c r="BR240" s="970"/>
      <c r="BS240" s="970"/>
      <c r="BT240" s="970"/>
      <c r="BU240" s="970"/>
      <c r="BV240" s="970"/>
      <c r="BW240" s="970"/>
      <c r="BX240" s="970"/>
      <c r="BY240" s="970"/>
      <c r="BZ240" s="970"/>
      <c r="CA240" s="970"/>
      <c r="CB240" s="970"/>
      <c r="CC240" s="970"/>
      <c r="CD240" s="970"/>
      <c r="CE240" s="970"/>
      <c r="CF240" s="970"/>
      <c r="CG240" s="970"/>
      <c r="CH240" s="970"/>
      <c r="CI240" s="970"/>
      <c r="CJ240" s="970"/>
      <c r="CK240" s="970"/>
      <c r="CL240" s="970"/>
      <c r="CM240" s="970"/>
      <c r="CN240" s="970"/>
      <c r="CO240" s="970"/>
      <c r="CP240" s="970"/>
      <c r="CQ240" s="970"/>
      <c r="CR240" s="970"/>
      <c r="CS240" s="970"/>
      <c r="CT240" s="970"/>
      <c r="CU240" s="970"/>
      <c r="CV240" s="970"/>
      <c r="CW240" s="970"/>
      <c r="CX240" s="970"/>
    </row>
    <row r="241" spans="1:101" s="1004" customFormat="1" ht="15.75">
      <c r="A241" s="441"/>
      <c r="B241" s="442"/>
      <c r="C241" s="294" t="s">
        <v>184</v>
      </c>
      <c r="D241" s="444">
        <f>D200+D225</f>
        <v>1372.4299999999998</v>
      </c>
      <c r="E241" s="2">
        <f>SUM(E200+E212+E225)</f>
        <v>37.199999999999996</v>
      </c>
      <c r="F241" s="2">
        <f t="shared" ref="F241:H242" si="86">SUM(F200+F212+F225)</f>
        <v>0</v>
      </c>
      <c r="G241" s="2">
        <f>SUM(G200+G212+G225)</f>
        <v>0</v>
      </c>
      <c r="H241" s="1328">
        <f t="shared" si="86"/>
        <v>1409.6299999999999</v>
      </c>
      <c r="I241" s="2">
        <f>SUM(I200+I212+I225)</f>
        <v>1395.46</v>
      </c>
      <c r="J241" s="446">
        <f>(D241*3+E241*3+F241*2+G241)/3</f>
        <v>1409.6299999999999</v>
      </c>
      <c r="K241" s="2">
        <f>SUM(K200+K212+K225)</f>
        <v>1395.88</v>
      </c>
      <c r="M241" s="2">
        <f t="shared" ref="M241:O242" si="87">SUM(M200+M212+M225)</f>
        <v>0</v>
      </c>
      <c r="N241" s="2">
        <f t="shared" si="87"/>
        <v>0</v>
      </c>
      <c r="O241" s="2">
        <f t="shared" si="87"/>
        <v>0</v>
      </c>
      <c r="P241" s="446">
        <f>SUM(P200+P212+P225)</f>
        <v>1409.6299999999999</v>
      </c>
      <c r="Q241" s="1071">
        <f>SUM(Q200+Q212+Q225)</f>
        <v>1391.94</v>
      </c>
      <c r="R241" s="574">
        <f>(D241*6+E241*6+F241*5+G241*4+M241*3+N241*2+O241)/6</f>
        <v>1409.6299999999999</v>
      </c>
      <c r="S241" s="1071">
        <f>SUM(S200+S212+S225)</f>
        <v>1393.9099999999999</v>
      </c>
      <c r="T241" s="1005"/>
      <c r="U241" s="2">
        <f t="shared" ref="U241:AD242" si="88">SUM(U200+U212+U225)</f>
        <v>0</v>
      </c>
      <c r="V241" s="2">
        <f t="shared" si="88"/>
        <v>0</v>
      </c>
      <c r="W241" s="2">
        <f t="shared" si="88"/>
        <v>9.5399999999999991</v>
      </c>
      <c r="X241" s="1328">
        <f t="shared" si="88"/>
        <v>1419.1699999999996</v>
      </c>
      <c r="Y241" s="2">
        <f t="shared" si="88"/>
        <v>1404.21</v>
      </c>
      <c r="Z241" s="1328">
        <f t="shared" si="88"/>
        <v>1410.6899999999996</v>
      </c>
      <c r="AA241" s="2">
        <f t="shared" si="88"/>
        <v>1397.76</v>
      </c>
      <c r="AB241" s="2">
        <f t="shared" si="88"/>
        <v>0</v>
      </c>
      <c r="AC241" s="2">
        <f t="shared" si="88"/>
        <v>0</v>
      </c>
      <c r="AD241" s="2">
        <f t="shared" si="88"/>
        <v>0</v>
      </c>
      <c r="AE241" s="1329">
        <f>SUM(AE200+AE212+AE225)</f>
        <v>1419.1699999999996</v>
      </c>
      <c r="AF241" s="2">
        <f>SUM(AF200+AF212+AF225)</f>
        <v>1405.21</v>
      </c>
      <c r="AG241" s="445">
        <f>(AB241*3+AC241*2+AD241+X241*3+Z241*9)/12</f>
        <v>1412.8099999999995</v>
      </c>
      <c r="AH241" s="2">
        <f>SUM(AH200+AH212+AH225)</f>
        <v>1400.07</v>
      </c>
      <c r="AI241" s="447"/>
      <c r="AJ241" s="1072">
        <f t="shared" si="47"/>
        <v>1409.6299999999999</v>
      </c>
      <c r="AK241" s="1073">
        <f>SUM(AK200+AK212+AK225)</f>
        <v>1396.8600000000001</v>
      </c>
      <c r="AL241" s="1327"/>
      <c r="AM241" s="1025"/>
    </row>
    <row r="242" spans="1:101" s="1004" customFormat="1" ht="15.75">
      <c r="A242" s="571"/>
      <c r="B242" s="572"/>
      <c r="C242" s="253" t="s">
        <v>186</v>
      </c>
      <c r="D242" s="444">
        <f>D201+D226</f>
        <v>569.93999999999994</v>
      </c>
      <c r="E242" s="869">
        <f>SUM(E201+E213+E226)</f>
        <v>-10.61</v>
      </c>
      <c r="F242" s="869">
        <f t="shared" si="86"/>
        <v>0</v>
      </c>
      <c r="G242" s="869">
        <f>SUM(G201+G213+G226)</f>
        <v>0</v>
      </c>
      <c r="H242" s="1330">
        <f t="shared" si="86"/>
        <v>559.32999999999993</v>
      </c>
      <c r="I242" s="869">
        <f>SUM(I201+I213+I226)</f>
        <v>556.2299999999999</v>
      </c>
      <c r="J242" s="577">
        <f>(D242*3+E242*3+F242*2+G242)/3</f>
        <v>559.32999999999993</v>
      </c>
      <c r="K242" s="869">
        <f>SUM(K201+K213+K226)</f>
        <v>556.4</v>
      </c>
      <c r="M242" s="869">
        <f t="shared" si="87"/>
        <v>-3</v>
      </c>
      <c r="N242" s="869">
        <f t="shared" si="87"/>
        <v>0</v>
      </c>
      <c r="O242" s="869">
        <f t="shared" si="87"/>
        <v>0</v>
      </c>
      <c r="P242" s="577">
        <f>SUM(P201+P213+P226)</f>
        <v>556.32999999999993</v>
      </c>
      <c r="Q242" s="556">
        <f>SUM(Q201+Q213+Q226)</f>
        <v>556.32999999999993</v>
      </c>
      <c r="R242" s="574">
        <f>(D242*6+E242*6+F242*5+G242*4+M242*3+N242*2+O242)/6</f>
        <v>557.82999999999993</v>
      </c>
      <c r="S242" s="556">
        <f>SUM(S201+S213+S226)</f>
        <v>556.3599999999999</v>
      </c>
      <c r="T242" s="1005"/>
      <c r="U242" s="869">
        <f t="shared" si="88"/>
        <v>0</v>
      </c>
      <c r="V242" s="869">
        <f t="shared" si="88"/>
        <v>0</v>
      </c>
      <c r="W242" s="869">
        <f t="shared" si="88"/>
        <v>18.25</v>
      </c>
      <c r="X242" s="1330">
        <f t="shared" si="88"/>
        <v>574.57999999999993</v>
      </c>
      <c r="Y242" s="869">
        <f t="shared" si="88"/>
        <v>570.9799999999999</v>
      </c>
      <c r="Z242" s="1330">
        <f t="shared" si="88"/>
        <v>559.35777777777787</v>
      </c>
      <c r="AA242" s="869">
        <f t="shared" si="88"/>
        <v>557.64</v>
      </c>
      <c r="AB242" s="869">
        <f t="shared" si="88"/>
        <v>3</v>
      </c>
      <c r="AC242" s="869">
        <f t="shared" si="88"/>
        <v>0</v>
      </c>
      <c r="AD242" s="869">
        <f t="shared" si="88"/>
        <v>0</v>
      </c>
      <c r="AE242" s="1330">
        <f>SUM(AE201+AE213+AE226)</f>
        <v>577.57999999999993</v>
      </c>
      <c r="AF242" s="869">
        <f>SUM(AF201+AF213+AF226)</f>
        <v>567.28</v>
      </c>
      <c r="AG242" s="463">
        <f>(AB242*3+AC242*2+AD242+X242*3+Z242*9)/12</f>
        <v>563.91333333333341</v>
      </c>
      <c r="AH242" s="869">
        <f>SUM(AH201+AH213+AH226)</f>
        <v>559.99</v>
      </c>
      <c r="AI242" s="464"/>
      <c r="AJ242" s="560">
        <f t="shared" si="47"/>
        <v>559.32999999999993</v>
      </c>
      <c r="AK242" s="1079">
        <f>SUM(AK201+AK213+AK226)</f>
        <v>559.32999999999993</v>
      </c>
      <c r="AL242" s="1323"/>
      <c r="AM242" s="1324"/>
    </row>
    <row r="243" spans="1:101" s="1316" customFormat="1" ht="13.5" thickBot="1">
      <c r="A243" s="950"/>
      <c r="B243" s="951"/>
      <c r="C243" s="952"/>
      <c r="D243" s="776"/>
      <c r="E243" s="954"/>
      <c r="F243" s="954"/>
      <c r="G243" s="954"/>
      <c r="H243" s="1221"/>
      <c r="I243" s="954"/>
      <c r="J243" s="1331"/>
      <c r="K243" s="954"/>
      <c r="M243" s="954"/>
      <c r="N243" s="954"/>
      <c r="O243" s="954"/>
      <c r="P243" s="953"/>
      <c r="Q243" s="954"/>
      <c r="R243" s="953"/>
      <c r="S243" s="954"/>
      <c r="T243" s="1317"/>
      <c r="U243" s="954"/>
      <c r="V243" s="954"/>
      <c r="W243" s="954"/>
      <c r="X243" s="953"/>
      <c r="Y243" s="954"/>
      <c r="Z243" s="953"/>
      <c r="AA243" s="954"/>
      <c r="AB243" s="954"/>
      <c r="AC243" s="954"/>
      <c r="AD243" s="954"/>
      <c r="AE243" s="728"/>
      <c r="AF243" s="954"/>
      <c r="AG243" s="957"/>
      <c r="AH243" s="954"/>
      <c r="AI243" s="958"/>
      <c r="AJ243" s="1332"/>
      <c r="AK243" s="956"/>
      <c r="AL243" s="1333"/>
      <c r="AM243" s="359"/>
    </row>
    <row r="244" spans="1:101" s="898" customFormat="1" ht="14.25" hidden="1" customHeight="1" thickBot="1">
      <c r="A244" s="894" t="s">
        <v>205</v>
      </c>
      <c r="B244" s="895" t="s">
        <v>206</v>
      </c>
      <c r="C244" s="362" t="s">
        <v>207</v>
      </c>
      <c r="D244" s="961"/>
      <c r="E244" s="962"/>
      <c r="F244" s="962"/>
      <c r="G244" s="962"/>
      <c r="H244" s="896"/>
      <c r="I244" s="962"/>
      <c r="J244" s="1334">
        <f>((D244+E244)+(D244+E244+F244)+(D244+E244+F244+G244))/3</f>
        <v>0</v>
      </c>
      <c r="K244" s="962"/>
      <c r="M244" s="962"/>
      <c r="N244" s="962"/>
      <c r="O244" s="962"/>
      <c r="P244" s="964"/>
      <c r="Q244" s="962"/>
      <c r="R244" s="964"/>
      <c r="S244" s="962"/>
      <c r="T244" s="899"/>
      <c r="U244" s="962"/>
      <c r="V244" s="962"/>
      <c r="W244" s="962"/>
      <c r="X244" s="964"/>
      <c r="Y244" s="962"/>
      <c r="Z244" s="964"/>
      <c r="AA244" s="962"/>
      <c r="AB244" s="962"/>
      <c r="AC244" s="962"/>
      <c r="AD244" s="962"/>
      <c r="AE244" s="964"/>
      <c r="AF244" s="962"/>
      <c r="AG244" s="853"/>
      <c r="AH244" s="962"/>
      <c r="AI244" s="966"/>
      <c r="AJ244" s="967">
        <f t="shared" si="47"/>
        <v>0</v>
      </c>
      <c r="AK244" s="968"/>
      <c r="AL244" s="969"/>
      <c r="AM244" s="903"/>
      <c r="BE244" s="970"/>
      <c r="BF244" s="970"/>
      <c r="BG244" s="970"/>
      <c r="BH244" s="970"/>
      <c r="BI244" s="970"/>
      <c r="BJ244" s="970"/>
      <c r="BK244" s="970"/>
      <c r="BL244" s="970"/>
      <c r="BM244" s="970"/>
      <c r="BN244" s="970"/>
      <c r="BO244" s="970"/>
      <c r="BP244" s="970"/>
      <c r="BQ244" s="970"/>
      <c r="BR244" s="970"/>
      <c r="BS244" s="970"/>
      <c r="BT244" s="970"/>
      <c r="BU244" s="970"/>
      <c r="BV244" s="970"/>
      <c r="BW244" s="970"/>
      <c r="BX244" s="970"/>
      <c r="BY244" s="970"/>
      <c r="BZ244" s="970"/>
      <c r="CA244" s="970"/>
      <c r="CB244" s="970"/>
      <c r="CC244" s="970"/>
      <c r="CD244" s="970"/>
      <c r="CE244" s="970"/>
      <c r="CF244" s="970"/>
      <c r="CG244" s="970"/>
      <c r="CH244" s="970"/>
      <c r="CI244" s="970"/>
      <c r="CJ244" s="970"/>
      <c r="CK244" s="970"/>
      <c r="CL244" s="970"/>
      <c r="CM244" s="970"/>
      <c r="CN244" s="970"/>
      <c r="CO244" s="970"/>
      <c r="CP244" s="970"/>
      <c r="CQ244" s="970"/>
      <c r="CR244" s="970"/>
      <c r="CS244" s="970"/>
      <c r="CT244" s="970"/>
      <c r="CU244" s="970"/>
      <c r="CV244" s="970"/>
      <c r="CW244" s="970"/>
    </row>
    <row r="245" spans="1:101" s="714" customFormat="1" ht="15.75" hidden="1" customHeight="1">
      <c r="A245" s="1050"/>
      <c r="B245" s="1051"/>
      <c r="C245" s="443" t="s">
        <v>57</v>
      </c>
      <c r="D245" s="374"/>
      <c r="E245" s="1243"/>
      <c r="F245" s="1243"/>
      <c r="G245" s="1243"/>
      <c r="H245" s="1244">
        <f>D245+E245+F245+G245</f>
        <v>0</v>
      </c>
      <c r="I245" s="1243"/>
      <c r="J245" s="444">
        <f>((D245+E245)+(D245+E245+F245)+(D245+E245+F245+G245))/3</f>
        <v>0</v>
      </c>
      <c r="K245" s="1243"/>
      <c r="M245" s="1243"/>
      <c r="N245" s="1243"/>
      <c r="O245" s="1243"/>
      <c r="P245" s="257">
        <f>H245+M245+N245+O245</f>
        <v>0</v>
      </c>
      <c r="Q245" s="1243"/>
      <c r="R245" s="1335">
        <f>(M245*3+N245*2+O245+H245*3+J245*3)/6</f>
        <v>0</v>
      </c>
      <c r="S245" s="1243"/>
      <c r="T245" s="1204"/>
      <c r="U245" s="1243"/>
      <c r="V245" s="1243"/>
      <c r="W245" s="1243"/>
      <c r="X245" s="257">
        <f>P245+U245+V245+W245</f>
        <v>0</v>
      </c>
      <c r="Y245" s="1243"/>
      <c r="Z245" s="298">
        <f>(U245*3+V245*2+W245+P245*3+R245*6)/9</f>
        <v>0</v>
      </c>
      <c r="AA245" s="1243"/>
      <c r="AB245" s="1243"/>
      <c r="AC245" s="1243"/>
      <c r="AD245" s="1243"/>
      <c r="AE245" s="257">
        <f>X245+AB245+AC245+AD245</f>
        <v>0</v>
      </c>
      <c r="AF245" s="1243"/>
      <c r="AG245" s="243">
        <f>((X245*3+AB245+AC245+AD245)/3+Z245*3)/4</f>
        <v>0</v>
      </c>
      <c r="AH245" s="1243"/>
      <c r="AI245" s="447"/>
      <c r="AJ245" s="300">
        <f t="shared" si="47"/>
        <v>0</v>
      </c>
      <c r="AK245" s="1245"/>
      <c r="AL245" s="1336"/>
      <c r="AM245" s="713"/>
    </row>
    <row r="246" spans="1:101" s="1316" customFormat="1" ht="19.5" hidden="1" customHeight="1">
      <c r="A246" s="1135"/>
      <c r="B246" s="1337"/>
      <c r="C246" s="253" t="s">
        <v>208</v>
      </c>
      <c r="D246" s="385"/>
      <c r="E246" s="541"/>
      <c r="F246" s="541"/>
      <c r="G246" s="541"/>
      <c r="H246" s="1244">
        <f>D246+E246+F246+G246</f>
        <v>0</v>
      </c>
      <c r="I246" s="541"/>
      <c r="J246" s="574">
        <f>((D246+E246)+(D246+E246+F246)+(D246+E246+F246+G246))/3</f>
        <v>0</v>
      </c>
      <c r="K246" s="541"/>
      <c r="M246" s="541"/>
      <c r="N246" s="541"/>
      <c r="O246" s="541"/>
      <c r="P246" s="257">
        <f>H246+M246+N246+O246</f>
        <v>0</v>
      </c>
      <c r="Q246" s="541"/>
      <c r="R246" s="1335">
        <f>(M246*3+N246*2+O246+H246*3+J246*3)/6</f>
        <v>0</v>
      </c>
      <c r="S246" s="541"/>
      <c r="T246" s="1317"/>
      <c r="U246" s="541"/>
      <c r="V246" s="541"/>
      <c r="W246" s="541"/>
      <c r="X246" s="257">
        <f>P246+U246+V246+W246</f>
        <v>0</v>
      </c>
      <c r="Y246" s="541"/>
      <c r="Z246" s="298">
        <f>(U246*3+V246*2+W246+P246*3+R246*6)/9</f>
        <v>0</v>
      </c>
      <c r="AA246" s="541"/>
      <c r="AB246" s="541"/>
      <c r="AC246" s="541"/>
      <c r="AD246" s="541"/>
      <c r="AE246" s="257">
        <f>X246+AB246+AC246+AD246</f>
        <v>0</v>
      </c>
      <c r="AF246" s="541"/>
      <c r="AG246" s="243">
        <f>((X246*3+AB246+AC246+AD246)/3+Z246*3)/4</f>
        <v>0</v>
      </c>
      <c r="AH246" s="541"/>
      <c r="AI246" s="447"/>
      <c r="AJ246" s="263">
        <f t="shared" si="47"/>
        <v>0</v>
      </c>
      <c r="AK246" s="1322"/>
      <c r="AL246" s="1333"/>
      <c r="AM246" s="359"/>
    </row>
    <row r="247" spans="1:101" s="1340" customFormat="1" ht="16.5" hidden="1" customHeight="1">
      <c r="A247" s="1139"/>
      <c r="B247" s="1338"/>
      <c r="C247" s="1011" t="s">
        <v>209</v>
      </c>
      <c r="D247" s="1013"/>
      <c r="E247" s="1248"/>
      <c r="F247" s="1248"/>
      <c r="G247" s="1248"/>
      <c r="H247" s="1249" t="s">
        <v>148</v>
      </c>
      <c r="I247" s="1248"/>
      <c r="J247" s="574"/>
      <c r="K247" s="1248"/>
      <c r="L247" s="1004"/>
      <c r="M247" s="1248"/>
      <c r="N247" s="1248"/>
      <c r="O247" s="1248"/>
      <c r="P247" s="257" t="s">
        <v>148</v>
      </c>
      <c r="Q247" s="1248"/>
      <c r="R247" s="1335"/>
      <c r="S247" s="1248"/>
      <c r="T247" s="1005"/>
      <c r="U247" s="1248"/>
      <c r="V247" s="1248"/>
      <c r="W247" s="1248"/>
      <c r="X247" s="257" t="s">
        <v>148</v>
      </c>
      <c r="Y247" s="1248"/>
      <c r="Z247" s="298"/>
      <c r="AA247" s="1248"/>
      <c r="AB247" s="1248"/>
      <c r="AC247" s="1248"/>
      <c r="AD247" s="1248"/>
      <c r="AE247" s="257" t="s">
        <v>148</v>
      </c>
      <c r="AF247" s="1248"/>
      <c r="AG247" s="243"/>
      <c r="AH247" s="1248"/>
      <c r="AI247" s="229"/>
      <c r="AJ247" s="276">
        <f t="shared" si="47"/>
        <v>0</v>
      </c>
      <c r="AK247" s="1251"/>
      <c r="AL247" s="1005"/>
      <c r="AM247" s="1339"/>
    </row>
    <row r="248" spans="1:101" s="1340" customFormat="1" ht="16.5" hidden="1" customHeight="1" thickBot="1">
      <c r="A248" s="1139"/>
      <c r="B248" s="1338"/>
      <c r="C248" s="1011" t="s">
        <v>210</v>
      </c>
      <c r="D248" s="1013"/>
      <c r="E248" s="1248"/>
      <c r="F248" s="1248"/>
      <c r="G248" s="1248"/>
      <c r="H248" s="1249" t="s">
        <v>148</v>
      </c>
      <c r="I248" s="1248"/>
      <c r="J248" s="574"/>
      <c r="K248" s="1248"/>
      <c r="L248" s="1004"/>
      <c r="M248" s="1248"/>
      <c r="N248" s="1248"/>
      <c r="O248" s="1248"/>
      <c r="P248" s="257" t="s">
        <v>148</v>
      </c>
      <c r="Q248" s="1248"/>
      <c r="R248" s="1335"/>
      <c r="S248" s="1248"/>
      <c r="T248" s="1005"/>
      <c r="U248" s="1248"/>
      <c r="V248" s="1248"/>
      <c r="W248" s="1248"/>
      <c r="X248" s="257" t="s">
        <v>148</v>
      </c>
      <c r="Y248" s="1248"/>
      <c r="Z248" s="1335"/>
      <c r="AA248" s="1248"/>
      <c r="AB248" s="1248"/>
      <c r="AC248" s="1248"/>
      <c r="AD248" s="1248"/>
      <c r="AE248" s="257" t="s">
        <v>148</v>
      </c>
      <c r="AF248" s="1248"/>
      <c r="AG248" s="243"/>
      <c r="AH248" s="1248"/>
      <c r="AI248" s="229"/>
      <c r="AJ248" s="276">
        <f t="shared" si="47"/>
        <v>0</v>
      </c>
      <c r="AK248" s="1251"/>
      <c r="AL248" s="1005"/>
      <c r="AM248" s="1339"/>
    </row>
    <row r="249" spans="1:101" s="898" customFormat="1" ht="14.25" hidden="1" customHeight="1" thickBot="1">
      <c r="A249" s="1039"/>
      <c r="B249" s="1040"/>
      <c r="C249" s="362" t="s">
        <v>106</v>
      </c>
      <c r="D249" s="847"/>
      <c r="E249" s="848">
        <f>SUM(E250:E251)</f>
        <v>0</v>
      </c>
      <c r="F249" s="848">
        <f>SUM(F250:F251)</f>
        <v>0</v>
      </c>
      <c r="G249" s="848">
        <f>SUM(G250:G251)</f>
        <v>0</v>
      </c>
      <c r="H249" s="1341">
        <f>D249+E249+F249+G249</f>
        <v>0</v>
      </c>
      <c r="I249" s="848">
        <f>SUM(I250:I251)</f>
        <v>0</v>
      </c>
      <c r="J249" s="1208">
        <f>((D249+E249)+(D249+E249+F249)+(D249+E249+F249+G249))/3</f>
        <v>0</v>
      </c>
      <c r="K249" s="848">
        <f>SUM(K250:K251)</f>
        <v>0</v>
      </c>
      <c r="M249" s="848">
        <f t="shared" ref="M249:S249" si="89">SUM(M250:M251)</f>
        <v>0</v>
      </c>
      <c r="N249" s="848">
        <f t="shared" si="89"/>
        <v>0</v>
      </c>
      <c r="O249" s="848">
        <f t="shared" si="89"/>
        <v>0</v>
      </c>
      <c r="P249" s="847">
        <f t="shared" si="89"/>
        <v>0</v>
      </c>
      <c r="Q249" s="848">
        <f t="shared" si="89"/>
        <v>0</v>
      </c>
      <c r="R249" s="847">
        <f t="shared" si="89"/>
        <v>0</v>
      </c>
      <c r="S249" s="848">
        <f t="shared" si="89"/>
        <v>0</v>
      </c>
      <c r="T249" s="899"/>
      <c r="U249" s="848">
        <f t="shared" ref="U249:AH249" si="90">SUM(U250:U251)</f>
        <v>0</v>
      </c>
      <c r="V249" s="848">
        <f t="shared" si="90"/>
        <v>0</v>
      </c>
      <c r="W249" s="848">
        <f t="shared" si="90"/>
        <v>0</v>
      </c>
      <c r="X249" s="847">
        <f t="shared" si="90"/>
        <v>0</v>
      </c>
      <c r="Y249" s="848">
        <f t="shared" si="90"/>
        <v>0</v>
      </c>
      <c r="Z249" s="847">
        <f t="shared" si="90"/>
        <v>0</v>
      </c>
      <c r="AA249" s="848">
        <f t="shared" si="90"/>
        <v>0</v>
      </c>
      <c r="AB249" s="848">
        <f t="shared" si="90"/>
        <v>0</v>
      </c>
      <c r="AC249" s="848">
        <f t="shared" si="90"/>
        <v>0</v>
      </c>
      <c r="AD249" s="848">
        <f t="shared" si="90"/>
        <v>0</v>
      </c>
      <c r="AE249" s="847">
        <f t="shared" si="90"/>
        <v>0</v>
      </c>
      <c r="AF249" s="848">
        <f t="shared" si="90"/>
        <v>0</v>
      </c>
      <c r="AG249" s="853">
        <f t="shared" si="90"/>
        <v>0</v>
      </c>
      <c r="AH249" s="848">
        <f t="shared" si="90"/>
        <v>0</v>
      </c>
      <c r="AI249" s="966"/>
      <c r="AJ249" s="967">
        <f t="shared" si="47"/>
        <v>0</v>
      </c>
      <c r="AK249" s="1259">
        <f>SUM(AK250:AK251)</f>
        <v>0</v>
      </c>
      <c r="AL249" s="969"/>
      <c r="AM249" s="903"/>
      <c r="BE249" s="970"/>
      <c r="BF249" s="970"/>
      <c r="BG249" s="970"/>
      <c r="BH249" s="970"/>
      <c r="BI249" s="970"/>
      <c r="BJ249" s="970"/>
      <c r="BK249" s="970"/>
      <c r="BL249" s="970"/>
      <c r="BM249" s="970"/>
      <c r="BN249" s="970"/>
      <c r="BO249" s="970"/>
      <c r="BP249" s="970"/>
      <c r="BQ249" s="970"/>
      <c r="BR249" s="970"/>
      <c r="BS249" s="970"/>
      <c r="BT249" s="970"/>
      <c r="BU249" s="970"/>
      <c r="BV249" s="970"/>
      <c r="BW249" s="970"/>
      <c r="BX249" s="970"/>
      <c r="BY249" s="970"/>
      <c r="BZ249" s="970"/>
      <c r="CA249" s="970"/>
      <c r="CB249" s="970"/>
      <c r="CC249" s="970"/>
      <c r="CD249" s="970"/>
      <c r="CE249" s="970"/>
      <c r="CF249" s="970"/>
      <c r="CG249" s="970"/>
      <c r="CH249" s="970"/>
      <c r="CI249" s="970"/>
      <c r="CJ249" s="970"/>
      <c r="CK249" s="970"/>
      <c r="CL249" s="970"/>
      <c r="CM249" s="970"/>
      <c r="CN249" s="970"/>
      <c r="CO249" s="970"/>
      <c r="CP249" s="970"/>
      <c r="CQ249" s="970"/>
      <c r="CR249" s="970"/>
      <c r="CS249" s="970"/>
      <c r="CT249" s="970"/>
      <c r="CU249" s="970"/>
      <c r="CV249" s="970"/>
      <c r="CW249" s="970"/>
    </row>
    <row r="250" spans="1:101" s="995" customFormat="1" ht="15.75" hidden="1" customHeight="1">
      <c r="A250" s="1118"/>
      <c r="B250" s="1342"/>
      <c r="C250" s="294" t="s">
        <v>184</v>
      </c>
      <c r="D250" s="374"/>
      <c r="E250" s="2"/>
      <c r="F250" s="2"/>
      <c r="G250" s="2"/>
      <c r="H250" s="1343">
        <f>D250+E250+F250+G250</f>
        <v>0</v>
      </c>
      <c r="I250" s="2"/>
      <c r="J250" s="574">
        <f>((D250+E250)+(D250+E250+F250)+(D250+E250+F250+G250))/3</f>
        <v>0</v>
      </c>
      <c r="K250" s="2"/>
      <c r="M250" s="2"/>
      <c r="N250" s="2"/>
      <c r="O250" s="2"/>
      <c r="P250" s="387">
        <f>H250+M250+N250+O250</f>
        <v>0</v>
      </c>
      <c r="Q250" s="2"/>
      <c r="R250" s="387">
        <f>(M250*3+N250*2+O250+H250*3+J250*3)/6</f>
        <v>0</v>
      </c>
      <c r="S250" s="2"/>
      <c r="T250" s="996"/>
      <c r="U250" s="2"/>
      <c r="V250" s="2"/>
      <c r="W250" s="2"/>
      <c r="X250" s="257">
        <f>P250+U250+V250+W250</f>
        <v>0</v>
      </c>
      <c r="Y250" s="2"/>
      <c r="Z250" s="1344">
        <f>(U250*3+V250*2+W250+P250*3+R250*6)/9</f>
        <v>0</v>
      </c>
      <c r="AA250" s="2"/>
      <c r="AB250" s="2"/>
      <c r="AC250" s="2"/>
      <c r="AD250" s="2"/>
      <c r="AE250" s="257">
        <f>X250+AB250+AC250+AD250</f>
        <v>0</v>
      </c>
      <c r="AF250" s="2"/>
      <c r="AG250" s="243">
        <f>(AB250*3+AC250*2+AD250+X250*3+Z250*9)/12</f>
        <v>0</v>
      </c>
      <c r="AH250" s="2"/>
      <c r="AI250" s="447"/>
      <c r="AJ250" s="300">
        <f t="shared" si="47"/>
        <v>0</v>
      </c>
      <c r="AK250" s="1345"/>
      <c r="AL250" s="1117"/>
      <c r="AM250" s="1030"/>
    </row>
    <row r="251" spans="1:101" s="1119" customFormat="1" ht="15" hidden="1" customHeight="1">
      <c r="A251" s="1135"/>
      <c r="B251" s="1337"/>
      <c r="C251" s="253" t="s">
        <v>186</v>
      </c>
      <c r="D251" s="385"/>
      <c r="E251" s="1346"/>
      <c r="F251" s="1346"/>
      <c r="G251" s="1346"/>
      <c r="H251" s="945">
        <f>D251+E251+F251+G251</f>
        <v>0</v>
      </c>
      <c r="I251" s="1346"/>
      <c r="J251" s="574">
        <f>((D251+E251)+(D251+E251+F251)+(D251+E251+F251+G251))/3</f>
        <v>0</v>
      </c>
      <c r="K251" s="1346"/>
      <c r="M251" s="1346"/>
      <c r="N251" s="1346"/>
      <c r="O251" s="1346"/>
      <c r="P251" s="257">
        <f>H251+M251+N251+O251</f>
        <v>0</v>
      </c>
      <c r="Q251" s="1346"/>
      <c r="R251" s="679">
        <f>(M251*3+N251*2+O251+H251*3+J251*3)/6</f>
        <v>0</v>
      </c>
      <c r="S251" s="1346"/>
      <c r="T251" s="1120"/>
      <c r="U251" s="1346"/>
      <c r="V251" s="1346"/>
      <c r="W251" s="1346"/>
      <c r="X251" s="257">
        <f>P251+U251+V251+W251</f>
        <v>0</v>
      </c>
      <c r="Y251" s="1346"/>
      <c r="Z251" s="243">
        <f>(U251*3+V251*2+W251+P251*3+R251*6)/9</f>
        <v>0</v>
      </c>
      <c r="AA251" s="1346"/>
      <c r="AB251" s="1346"/>
      <c r="AC251" s="1346"/>
      <c r="AD251" s="1346"/>
      <c r="AE251" s="257">
        <f>X251+AB251+AC251+AD251</f>
        <v>0</v>
      </c>
      <c r="AF251" s="1346"/>
      <c r="AG251" s="243">
        <f>(AB251*3+AC251*2+AD251+X251*3+Z251*9)/12</f>
        <v>0</v>
      </c>
      <c r="AH251" s="1346"/>
      <c r="AI251" s="447"/>
      <c r="AJ251" s="263">
        <f t="shared" si="47"/>
        <v>0</v>
      </c>
      <c r="AK251" s="1347"/>
      <c r="AL251" s="1145"/>
      <c r="AM251" s="811"/>
    </row>
    <row r="252" spans="1:101" s="1316" customFormat="1" ht="13.5" hidden="1" customHeight="1" thickBot="1">
      <c r="A252" s="1139"/>
      <c r="B252" s="1338"/>
      <c r="C252" s="1220"/>
      <c r="D252" s="564"/>
      <c r="E252" s="565"/>
      <c r="F252" s="565"/>
      <c r="G252" s="565"/>
      <c r="H252" s="1348"/>
      <c r="I252" s="565"/>
      <c r="J252" s="583"/>
      <c r="K252" s="565"/>
      <c r="M252" s="565"/>
      <c r="N252" s="565"/>
      <c r="O252" s="565"/>
      <c r="P252" s="566"/>
      <c r="Q252" s="565"/>
      <c r="R252" s="566"/>
      <c r="S252" s="565"/>
      <c r="T252" s="1317"/>
      <c r="U252" s="565"/>
      <c r="V252" s="565"/>
      <c r="W252" s="565"/>
      <c r="X252" s="566"/>
      <c r="Y252" s="565"/>
      <c r="Z252" s="566"/>
      <c r="AA252" s="565"/>
      <c r="AB252" s="565"/>
      <c r="AC252" s="565"/>
      <c r="AD252" s="565"/>
      <c r="AE252" s="566"/>
      <c r="AF252" s="565"/>
      <c r="AG252" s="567"/>
      <c r="AH252" s="565"/>
      <c r="AI252" s="568"/>
      <c r="AJ252" s="569">
        <f t="shared" si="47"/>
        <v>0</v>
      </c>
      <c r="AK252" s="1349"/>
      <c r="AL252" s="1333"/>
      <c r="AM252" s="359"/>
    </row>
    <row r="253" spans="1:101" s="1237" customFormat="1" ht="14.25" thickBot="1">
      <c r="A253" s="894" t="s">
        <v>211</v>
      </c>
      <c r="B253" s="895" t="s">
        <v>212</v>
      </c>
      <c r="C253" s="362" t="s">
        <v>213</v>
      </c>
      <c r="D253" s="961"/>
      <c r="E253" s="962"/>
      <c r="F253" s="962"/>
      <c r="G253" s="962"/>
      <c r="H253" s="896"/>
      <c r="I253" s="962"/>
      <c r="J253" s="1334"/>
      <c r="K253" s="962"/>
      <c r="M253" s="962"/>
      <c r="N253" s="962"/>
      <c r="O253" s="962"/>
      <c r="P253" s="964"/>
      <c r="Q253" s="962"/>
      <c r="R253" s="964"/>
      <c r="S253" s="962"/>
      <c r="T253" s="1238"/>
      <c r="U253" s="962"/>
      <c r="V253" s="962"/>
      <c r="W253" s="962"/>
      <c r="X253" s="964"/>
      <c r="Y253" s="962"/>
      <c r="Z253" s="964"/>
      <c r="AA253" s="962"/>
      <c r="AB253" s="962"/>
      <c r="AC253" s="962"/>
      <c r="AD253" s="962"/>
      <c r="AE253" s="964"/>
      <c r="AF253" s="962"/>
      <c r="AG253" s="853"/>
      <c r="AH253" s="962"/>
      <c r="AI253" s="966"/>
      <c r="AJ253" s="967">
        <f t="shared" si="47"/>
        <v>0</v>
      </c>
      <c r="AK253" s="968"/>
      <c r="AL253" s="1240"/>
      <c r="AM253" s="1241"/>
      <c r="BE253" s="1235"/>
      <c r="BF253" s="1235"/>
      <c r="BG253" s="1235"/>
      <c r="BH253" s="1235"/>
      <c r="BI253" s="1235"/>
      <c r="BJ253" s="1235"/>
      <c r="BK253" s="1235"/>
      <c r="BL253" s="1235"/>
      <c r="BM253" s="1235"/>
      <c r="BN253" s="1235"/>
      <c r="BO253" s="1235"/>
      <c r="BP253" s="1235"/>
      <c r="BQ253" s="1235"/>
      <c r="BR253" s="1235"/>
      <c r="BS253" s="1235"/>
      <c r="BT253" s="1235"/>
      <c r="BU253" s="1235"/>
      <c r="BV253" s="1235"/>
      <c r="BW253" s="1235"/>
      <c r="BX253" s="1235"/>
      <c r="BY253" s="1235"/>
      <c r="BZ253" s="1235"/>
      <c r="CA253" s="1235"/>
      <c r="CB253" s="1235"/>
      <c r="CC253" s="1235"/>
      <c r="CD253" s="1235"/>
      <c r="CE253" s="1235"/>
      <c r="CF253" s="1235"/>
      <c r="CG253" s="1235"/>
      <c r="CH253" s="1235"/>
      <c r="CI253" s="1235"/>
      <c r="CJ253" s="1235"/>
      <c r="CK253" s="1235"/>
      <c r="CL253" s="1235"/>
      <c r="CM253" s="1235"/>
      <c r="CN253" s="1235"/>
      <c r="CO253" s="1235"/>
      <c r="CP253" s="1235"/>
      <c r="CQ253" s="1235"/>
      <c r="CR253" s="1235"/>
      <c r="CS253" s="1235"/>
      <c r="CT253" s="1235"/>
      <c r="CU253" s="1235"/>
      <c r="CV253" s="1235"/>
      <c r="CW253" s="1235"/>
    </row>
    <row r="254" spans="1:101" s="1119" customFormat="1" ht="15" thickBot="1">
      <c r="A254" s="349"/>
      <c r="B254" s="350"/>
      <c r="C254" s="1350" t="s">
        <v>214</v>
      </c>
      <c r="D254" s="1038">
        <v>6</v>
      </c>
      <c r="E254" s="1284"/>
      <c r="F254" s="1284"/>
      <c r="G254" s="1284"/>
      <c r="H254" s="1203">
        <f>D254+E254+F254+G254</f>
        <v>6</v>
      </c>
      <c r="I254" s="1284">
        <v>6</v>
      </c>
      <c r="J254" s="1160">
        <f>(D254*3+E254*3+F254*2+G254)/3</f>
        <v>6</v>
      </c>
      <c r="K254" s="1284">
        <v>6</v>
      </c>
      <c r="M254" s="1284"/>
      <c r="N254" s="1284"/>
      <c r="O254" s="1284"/>
      <c r="P254" s="160">
        <f>H254+M254+N254+O254</f>
        <v>6</v>
      </c>
      <c r="Q254" s="1284">
        <v>6</v>
      </c>
      <c r="R254" s="1160">
        <f>(D254*6+E254*6+F254*5+G254*4+M254*3+N254*2+O254)/6</f>
        <v>6</v>
      </c>
      <c r="S254" s="1188">
        <v>6</v>
      </c>
      <c r="T254" s="1120"/>
      <c r="U254" s="1284"/>
      <c r="V254" s="1284"/>
      <c r="W254" s="1284"/>
      <c r="X254" s="160">
        <f>P254+U254+V254+W254</f>
        <v>6</v>
      </c>
      <c r="Y254" s="1284">
        <v>6</v>
      </c>
      <c r="Z254" s="842">
        <f>(D254*9+E254*9+F254*8+G254*7+M254*6+N254*5+O254*4+U254*3+V254*2+W254)/9</f>
        <v>6</v>
      </c>
      <c r="AA254" s="1284">
        <v>6</v>
      </c>
      <c r="AB254" s="1284"/>
      <c r="AC254" s="1284"/>
      <c r="AD254" s="1284"/>
      <c r="AE254" s="160">
        <f>X254+AB254+AC254+AD254</f>
        <v>6</v>
      </c>
      <c r="AF254" s="1284">
        <v>6</v>
      </c>
      <c r="AG254" s="842">
        <f>(D254*12+E254*12+F254*11+G254*10+M254*9+N254*8+O254*7+U254*6+V254*5+W254*4+AB254*3+AC254*2+AD254)/12</f>
        <v>6</v>
      </c>
      <c r="AH254" s="1284">
        <v>6</v>
      </c>
      <c r="AI254" s="229"/>
      <c r="AJ254" s="947">
        <f t="shared" si="47"/>
        <v>6</v>
      </c>
      <c r="AK254" s="1285">
        <v>6</v>
      </c>
      <c r="AL254" s="1055"/>
      <c r="AM254" s="1288"/>
    </row>
    <row r="255" spans="1:101" s="1358" customFormat="1" ht="15.75" thickBot="1">
      <c r="A255" s="951"/>
      <c r="B255" s="951"/>
      <c r="C255" s="1351" t="s">
        <v>215</v>
      </c>
      <c r="D255" s="1032" t="s">
        <v>216</v>
      </c>
      <c r="E255" s="1248">
        <v>47</v>
      </c>
      <c r="F255" s="1248"/>
      <c r="G255" s="1248"/>
      <c r="H255" s="1159">
        <f>D255+E255+F255+G255</f>
        <v>4574</v>
      </c>
      <c r="I255" s="1142">
        <v>4548</v>
      </c>
      <c r="J255" s="1352">
        <f>(D255*3+E255*3+F255*2+G255)/3</f>
        <v>4574</v>
      </c>
      <c r="K255" s="1142">
        <v>4565</v>
      </c>
      <c r="L255" s="1353"/>
      <c r="M255" s="1248"/>
      <c r="N255" s="1248"/>
      <c r="O255" s="1248"/>
      <c r="P255" s="1352">
        <f>H255+M255+N255+O255</f>
        <v>4574</v>
      </c>
      <c r="Q255" s="1142">
        <v>4542</v>
      </c>
      <c r="R255" s="1352">
        <f>(D255*6+E255*6+F255*5+G255*4+M255*3+N255*2+O255)/6</f>
        <v>4574</v>
      </c>
      <c r="S255" s="1142">
        <v>4554</v>
      </c>
      <c r="T255" s="1354"/>
      <c r="U255" s="1248"/>
      <c r="V255" s="1248"/>
      <c r="W255" s="1248">
        <v>-119</v>
      </c>
      <c r="X255" s="1355">
        <f>P255+U255+V255+W255</f>
        <v>4455</v>
      </c>
      <c r="Y255" s="1248">
        <v>4375</v>
      </c>
      <c r="Z255" s="1356">
        <f>(D255*9+E255*9+F255*8+G255*7+M255*6+N255*5+O255*4+U255*3+V255*2+W255)/9</f>
        <v>4560.7777777777774</v>
      </c>
      <c r="AA255" s="1248">
        <v>4532</v>
      </c>
      <c r="AB255" s="1248"/>
      <c r="AC255" s="1248"/>
      <c r="AD255" s="1248"/>
      <c r="AE255" s="1355">
        <f>X255+AB255+AC255+AD255</f>
        <v>4455</v>
      </c>
      <c r="AF255" s="1248">
        <v>4375</v>
      </c>
      <c r="AG255" s="1356">
        <f>(D255*12+E255*12+F255*11+G255*10+M255*9+N255*8+O255*7+U255*6+V255*5+W255*4+AB255*3+AC255*2+AD255)/12</f>
        <v>4534.333333333333</v>
      </c>
      <c r="AH255" s="1248">
        <v>4494</v>
      </c>
      <c r="AI255" s="275"/>
      <c r="AJ255" s="1144">
        <f t="shared" si="47"/>
        <v>4574</v>
      </c>
      <c r="AK255" s="1162">
        <v>4574</v>
      </c>
      <c r="AL255" s="1176"/>
      <c r="AM255" s="1357"/>
      <c r="AN255" s="898"/>
      <c r="AO255" s="898"/>
      <c r="AP255" s="898"/>
      <c r="BE255" s="1001"/>
      <c r="BF255" s="1001"/>
      <c r="BG255" s="1001"/>
      <c r="BH255" s="1001"/>
      <c r="BI255" s="1001"/>
      <c r="BJ255" s="1001"/>
      <c r="BK255" s="1001"/>
      <c r="BL255" s="1001"/>
      <c r="BM255" s="1001"/>
      <c r="BN255" s="1001"/>
      <c r="BO255" s="1001"/>
      <c r="BP255" s="1001"/>
      <c r="BQ255" s="1001"/>
      <c r="BR255" s="1001"/>
      <c r="BS255" s="1001"/>
      <c r="BT255" s="1001"/>
      <c r="BU255" s="1001"/>
      <c r="BV255" s="1001"/>
      <c r="BW255" s="1001"/>
      <c r="BX255" s="1001"/>
      <c r="BY255" s="1001"/>
      <c r="BZ255" s="1001"/>
      <c r="CA255" s="1001"/>
      <c r="CB255" s="1001"/>
      <c r="CC255" s="1001"/>
      <c r="CD255" s="1001"/>
      <c r="CE255" s="1001"/>
      <c r="CF255" s="1001"/>
      <c r="CG255" s="1001"/>
      <c r="CH255" s="1001"/>
      <c r="CI255" s="1001"/>
      <c r="CJ255" s="1001"/>
      <c r="CK255" s="1001"/>
      <c r="CL255" s="1001"/>
      <c r="CM255" s="1001"/>
      <c r="CN255" s="1001"/>
      <c r="CO255" s="1001"/>
      <c r="CP255" s="1001"/>
      <c r="CQ255" s="1001"/>
      <c r="CR255" s="1001"/>
      <c r="CS255" s="1001"/>
      <c r="CT255" s="1001"/>
      <c r="CU255" s="1001"/>
      <c r="CV255" s="1001"/>
      <c r="CW255" s="1001"/>
    </row>
    <row r="256" spans="1:101" s="1237" customFormat="1" ht="15.75" thickBot="1">
      <c r="A256" s="1039"/>
      <c r="B256" s="1040"/>
      <c r="C256" s="1103" t="s">
        <v>217</v>
      </c>
      <c r="D256" s="847">
        <f>D257+D258</f>
        <v>264.16999999999996</v>
      </c>
      <c r="E256" s="848">
        <f>SUM(E257:E258)</f>
        <v>0</v>
      </c>
      <c r="F256" s="848">
        <f>SUM(F257:F258)</f>
        <v>0</v>
      </c>
      <c r="G256" s="848">
        <f>SUM(G257:G258)</f>
        <v>0</v>
      </c>
      <c r="H256" s="847">
        <f>SUM(H257:H258)</f>
        <v>264.16999999999996</v>
      </c>
      <c r="I256" s="848">
        <f>SUM(I257:I258)</f>
        <v>257.89999999999998</v>
      </c>
      <c r="J256" s="1208">
        <f>((D256+E256)+(D256+E256+F256)+(D256+E256+F256+G256))/3</f>
        <v>264.16999999999996</v>
      </c>
      <c r="K256" s="848">
        <f>SUM(K257:K258)</f>
        <v>257.93</v>
      </c>
      <c r="M256" s="848">
        <f>SUM(M257:M258)</f>
        <v>-1</v>
      </c>
      <c r="N256" s="848">
        <f>SUM(N257:N258)</f>
        <v>0</v>
      </c>
      <c r="O256" s="848">
        <f>SUM(O257:O258)</f>
        <v>0</v>
      </c>
      <c r="P256" s="847">
        <f>SUM(P257:P258)</f>
        <v>263.16999999999996</v>
      </c>
      <c r="Q256" s="848">
        <f>SUM(Q257:Q258)</f>
        <v>258.27</v>
      </c>
      <c r="R256" s="1208">
        <f>(M256*3+N256*2+O256+H256*3+J256*3)/6</f>
        <v>263.66999999999996</v>
      </c>
      <c r="S256" s="848">
        <f>SUM(S257:S258)</f>
        <v>258.04000000000002</v>
      </c>
      <c r="T256" s="1238"/>
      <c r="U256" s="848">
        <f t="shared" ref="U256:AH256" si="91">SUM(U257:U258)</f>
        <v>0</v>
      </c>
      <c r="V256" s="848">
        <f t="shared" si="91"/>
        <v>0</v>
      </c>
      <c r="W256" s="848">
        <f t="shared" si="91"/>
        <v>6.0000000000000053E-2</v>
      </c>
      <c r="X256" s="847">
        <f t="shared" si="91"/>
        <v>263.23</v>
      </c>
      <c r="Y256" s="848">
        <f t="shared" si="91"/>
        <v>256.96000000000004</v>
      </c>
      <c r="Z256" s="847">
        <f t="shared" si="91"/>
        <v>263.51</v>
      </c>
      <c r="AA256" s="848">
        <f t="shared" si="91"/>
        <v>257.95999999999998</v>
      </c>
      <c r="AB256" s="848">
        <f t="shared" si="91"/>
        <v>1</v>
      </c>
      <c r="AC256" s="848">
        <f t="shared" si="91"/>
        <v>0</v>
      </c>
      <c r="AD256" s="848">
        <f t="shared" si="91"/>
        <v>0</v>
      </c>
      <c r="AE256" s="847">
        <f t="shared" si="91"/>
        <v>264.23</v>
      </c>
      <c r="AF256" s="848">
        <f t="shared" si="91"/>
        <v>259.65999999999997</v>
      </c>
      <c r="AG256" s="853">
        <f t="shared" si="91"/>
        <v>263.69</v>
      </c>
      <c r="AH256" s="848">
        <f t="shared" si="91"/>
        <v>258.43</v>
      </c>
      <c r="AI256" s="966"/>
      <c r="AJ256" s="1210">
        <f t="shared" si="47"/>
        <v>264.16999999999996</v>
      </c>
      <c r="AK256" s="1259">
        <f>SUM(AK257:AK258)</f>
        <v>256.2</v>
      </c>
      <c r="AL256" s="1359"/>
      <c r="AM256" s="1217"/>
      <c r="BE256" s="1235"/>
      <c r="BF256" s="1235"/>
      <c r="BG256" s="1235"/>
      <c r="BH256" s="1235"/>
      <c r="BI256" s="1235"/>
      <c r="BJ256" s="1235"/>
      <c r="BK256" s="1235"/>
      <c r="BL256" s="1235"/>
      <c r="BM256" s="1235"/>
      <c r="BN256" s="1235"/>
      <c r="BO256" s="1235"/>
      <c r="BP256" s="1235"/>
      <c r="BQ256" s="1235"/>
      <c r="BR256" s="1235"/>
      <c r="BS256" s="1235"/>
      <c r="BT256" s="1235"/>
      <c r="BU256" s="1235"/>
      <c r="BV256" s="1235"/>
      <c r="BW256" s="1235"/>
      <c r="BX256" s="1235"/>
      <c r="BY256" s="1235"/>
      <c r="BZ256" s="1235"/>
      <c r="CA256" s="1235"/>
      <c r="CB256" s="1235"/>
      <c r="CC256" s="1235"/>
      <c r="CD256" s="1235"/>
      <c r="CE256" s="1235"/>
      <c r="CF256" s="1235"/>
      <c r="CG256" s="1235"/>
      <c r="CH256" s="1235"/>
      <c r="CI256" s="1235"/>
      <c r="CJ256" s="1235"/>
      <c r="CK256" s="1235"/>
      <c r="CL256" s="1235"/>
      <c r="CM256" s="1235"/>
      <c r="CN256" s="1235"/>
      <c r="CO256" s="1235"/>
      <c r="CP256" s="1235"/>
      <c r="CQ256" s="1235"/>
      <c r="CR256" s="1235"/>
      <c r="CS256" s="1235"/>
      <c r="CT256" s="1235"/>
      <c r="CU256" s="1235"/>
      <c r="CV256" s="1235"/>
      <c r="CW256" s="1235"/>
    </row>
    <row r="257" spans="1:175" s="1119" customFormat="1" ht="15">
      <c r="A257" s="1118"/>
      <c r="B257" s="1342"/>
      <c r="C257" s="1215" t="s">
        <v>184</v>
      </c>
      <c r="D257" s="374" t="s">
        <v>218</v>
      </c>
      <c r="E257" s="378"/>
      <c r="F257" s="378"/>
      <c r="G257" s="378"/>
      <c r="H257" s="945">
        <f t="shared" ref="H257:H266" si="92">D257+E257+F257+G257</f>
        <v>184.67</v>
      </c>
      <c r="I257" s="378">
        <v>182.4</v>
      </c>
      <c r="J257" s="574">
        <f>(D257*3+E257*3+F257*2+G257)/3</f>
        <v>184.67</v>
      </c>
      <c r="K257" s="378">
        <v>182.6</v>
      </c>
      <c r="M257" s="378"/>
      <c r="N257" s="378"/>
      <c r="O257" s="378"/>
      <c r="P257" s="257">
        <f>H257+M257+N257+O257</f>
        <v>184.67</v>
      </c>
      <c r="Q257" s="378">
        <v>182.77</v>
      </c>
      <c r="R257" s="574">
        <f>(D257*6+E257*6+F257*5+G257*4+M257*3+N257*2+O257)/6</f>
        <v>184.67</v>
      </c>
      <c r="S257" s="378">
        <v>182.62</v>
      </c>
      <c r="T257" s="1120"/>
      <c r="U257" s="378"/>
      <c r="V257" s="378"/>
      <c r="W257" s="378">
        <v>-1.94</v>
      </c>
      <c r="X257" s="257">
        <f>P257+U257+V257+W257</f>
        <v>182.73</v>
      </c>
      <c r="Y257" s="378">
        <v>180.46</v>
      </c>
      <c r="Z257" s="243">
        <f>(D257*9+E257*9+F257*8+G257*7+M257*6+N257*5+O257*4+U257*3+V257*2+W257)/9</f>
        <v>184.45444444444445</v>
      </c>
      <c r="AA257" s="378">
        <v>182.41</v>
      </c>
      <c r="AB257" s="378"/>
      <c r="AC257" s="378"/>
      <c r="AD257" s="378"/>
      <c r="AE257" s="257">
        <f>X257+AB257+AC257+AD257</f>
        <v>182.73</v>
      </c>
      <c r="AF257" s="378">
        <v>179.66</v>
      </c>
      <c r="AG257" s="243">
        <f>(D257*12+E257*12+F257*11+G257*10+M257*9+N257*8+O257*7+U257*6+V257*5+W257*4+AB257*3+AC257*2+AD257)/12</f>
        <v>184.02333333333331</v>
      </c>
      <c r="AH257" s="378">
        <v>181.77</v>
      </c>
      <c r="AI257" s="447"/>
      <c r="AJ257" s="1072">
        <f t="shared" si="47"/>
        <v>184.67</v>
      </c>
      <c r="AK257" s="1345">
        <v>181.7</v>
      </c>
      <c r="AL257" s="1212"/>
      <c r="AM257" s="1217"/>
      <c r="AN257" s="1076"/>
      <c r="AO257" s="1077"/>
      <c r="AP257" s="1077"/>
    </row>
    <row r="258" spans="1:175" s="1119" customFormat="1" ht="15.75" thickBot="1">
      <c r="A258" s="1139"/>
      <c r="B258" s="1338"/>
      <c r="C258" s="1011" t="s">
        <v>219</v>
      </c>
      <c r="D258" s="1013" t="s">
        <v>220</v>
      </c>
      <c r="E258" s="398"/>
      <c r="F258" s="398"/>
      <c r="G258" s="398"/>
      <c r="H258" s="1141">
        <f t="shared" si="92"/>
        <v>79.5</v>
      </c>
      <c r="I258" s="398">
        <v>75.5</v>
      </c>
      <c r="J258" s="1360">
        <f>(D258*3+E258*3+F258*2+G258)/3</f>
        <v>79.5</v>
      </c>
      <c r="K258" s="398">
        <v>75.33</v>
      </c>
      <c r="M258" s="398">
        <v>-1</v>
      </c>
      <c r="N258" s="398"/>
      <c r="O258" s="398"/>
      <c r="P258" s="257">
        <f>H258+M258+N258+O258</f>
        <v>78.5</v>
      </c>
      <c r="Q258" s="398">
        <v>75.5</v>
      </c>
      <c r="R258" s="1036">
        <f>(D258*6+E258*6+F258*5+G258*4+M258*3+N258*2+O258)/6</f>
        <v>79</v>
      </c>
      <c r="S258" s="398">
        <v>75.42</v>
      </c>
      <c r="T258" s="1120"/>
      <c r="U258" s="398"/>
      <c r="V258" s="398"/>
      <c r="W258" s="398">
        <v>2</v>
      </c>
      <c r="X258" s="160">
        <f>P258+U258+V258+W258</f>
        <v>80.5</v>
      </c>
      <c r="Y258" s="398">
        <v>76.5</v>
      </c>
      <c r="Z258" s="162">
        <f>(D258*9+E258*9+F258*8+G258*7+M258*6+N258*5+O258*4+U258*3+V258*2+W258)/9</f>
        <v>79.055555555555557</v>
      </c>
      <c r="AA258" s="398">
        <v>75.55</v>
      </c>
      <c r="AB258" s="398">
        <v>1</v>
      </c>
      <c r="AC258" s="398"/>
      <c r="AD258" s="398"/>
      <c r="AE258" s="160">
        <f>X258+AB258+AC258+AD258</f>
        <v>81.5</v>
      </c>
      <c r="AF258" s="398">
        <v>80</v>
      </c>
      <c r="AG258" s="162">
        <f>(D258*12+E258*12+F258*11+G258*10+M258*9+N258*8+O258*7+U258*6+V258*5+W258*4+AB258*3+AC258*2+AD258)/12</f>
        <v>79.666666666666671</v>
      </c>
      <c r="AH258" s="398">
        <v>76.66</v>
      </c>
      <c r="AI258" s="229"/>
      <c r="AJ258" s="481">
        <f t="shared" si="47"/>
        <v>79.5</v>
      </c>
      <c r="AK258" s="1361">
        <v>74.5</v>
      </c>
      <c r="AL258" s="1212"/>
      <c r="AM258" s="1217"/>
    </row>
    <row r="259" spans="1:175" s="1365" customFormat="1" ht="14.25" customHeight="1" thickBot="1">
      <c r="A259" s="1362"/>
      <c r="B259" s="1363"/>
      <c r="C259" s="1364" t="s">
        <v>221</v>
      </c>
      <c r="D259" s="987">
        <v>8</v>
      </c>
      <c r="E259" s="1268"/>
      <c r="F259" s="1268"/>
      <c r="G259" s="1268"/>
      <c r="H259" s="1269">
        <f t="shared" si="92"/>
        <v>8</v>
      </c>
      <c r="I259" s="1268">
        <v>8</v>
      </c>
      <c r="J259" s="1044">
        <f>(D259*3+E259*3+F259*2+G259)/3</f>
        <v>8</v>
      </c>
      <c r="K259" s="1268">
        <v>8</v>
      </c>
      <c r="M259" s="1268"/>
      <c r="N259" s="1268"/>
      <c r="O259" s="1268"/>
      <c r="P259" s="1047">
        <f>H259+M259+N259+O259</f>
        <v>8</v>
      </c>
      <c r="Q259" s="1268">
        <v>8</v>
      </c>
      <c r="R259" s="1366">
        <f>(D259*6+E259*6+F259*5+G259*4+M259*3+N259*2+O259)/6</f>
        <v>8</v>
      </c>
      <c r="S259" s="1268">
        <v>8</v>
      </c>
      <c r="T259" s="1367"/>
      <c r="U259" s="1268"/>
      <c r="V259" s="1268"/>
      <c r="W259" s="1268"/>
      <c r="X259" s="1047">
        <f>P259+U259+V259+W259</f>
        <v>8</v>
      </c>
      <c r="Y259" s="1268">
        <v>8</v>
      </c>
      <c r="Z259" s="1368">
        <f>(D259*9+E259*9+F259*8+G259*7+M259*6+N259*5+O259*4+U259*3+V259*2+W259)/9</f>
        <v>8</v>
      </c>
      <c r="AA259" s="1268">
        <v>8</v>
      </c>
      <c r="AB259" s="1268"/>
      <c r="AC259" s="1268"/>
      <c r="AD259" s="1268"/>
      <c r="AE259" s="1047">
        <f>X259+AB259+AC259+AD259</f>
        <v>8</v>
      </c>
      <c r="AF259" s="1268">
        <v>8</v>
      </c>
      <c r="AG259" s="1368">
        <f>(D259*12+E259*12+F259*11+G259*10+M259*9+N259*8+O259*7+U259*6+V259*5+W259*4+AB259*3+AC259*2+AD259)/12</f>
        <v>8</v>
      </c>
      <c r="AH259" s="1268">
        <v>8</v>
      </c>
      <c r="AI259" s="1369"/>
      <c r="AJ259" s="1272">
        <f t="shared" si="47"/>
        <v>8</v>
      </c>
      <c r="AK259" s="1273">
        <v>8</v>
      </c>
      <c r="AL259" s="1370"/>
      <c r="AM259" s="1371"/>
      <c r="BE259" s="1372"/>
      <c r="BF259" s="1372"/>
      <c r="BG259" s="1372"/>
      <c r="BH259" s="1372"/>
      <c r="BI259" s="1372"/>
      <c r="BJ259" s="1372"/>
      <c r="BK259" s="1372"/>
      <c r="BL259" s="1372"/>
      <c r="BM259" s="1372"/>
      <c r="BN259" s="1372"/>
      <c r="BO259" s="1372"/>
      <c r="BP259" s="1372"/>
      <c r="BQ259" s="1372"/>
      <c r="BR259" s="1372"/>
      <c r="BS259" s="1372"/>
      <c r="BT259" s="1372"/>
      <c r="BU259" s="1372"/>
      <c r="BV259" s="1372"/>
      <c r="BW259" s="1372"/>
      <c r="BX259" s="1372"/>
      <c r="BY259" s="1372"/>
      <c r="BZ259" s="1372"/>
      <c r="CA259" s="1372"/>
      <c r="CB259" s="1372"/>
      <c r="CC259" s="1372"/>
      <c r="CD259" s="1372"/>
      <c r="CE259" s="1372"/>
      <c r="CF259" s="1372"/>
      <c r="CG259" s="1372"/>
      <c r="CH259" s="1372"/>
      <c r="CI259" s="1372"/>
      <c r="CJ259" s="1372"/>
      <c r="CK259" s="1372"/>
      <c r="CL259" s="1372"/>
      <c r="CM259" s="1372"/>
      <c r="CN259" s="1372"/>
      <c r="CO259" s="1372"/>
      <c r="CP259" s="1372"/>
      <c r="CQ259" s="1372"/>
      <c r="CR259" s="1372"/>
      <c r="CS259" s="1372"/>
      <c r="CT259" s="1372"/>
      <c r="CU259" s="1372"/>
      <c r="CV259" s="1372"/>
      <c r="CW259" s="1372"/>
    </row>
    <row r="260" spans="1:175" s="1376" customFormat="1" ht="14.25" customHeight="1">
      <c r="A260" s="1373"/>
      <c r="B260" s="1374"/>
      <c r="C260" s="1375" t="s">
        <v>215</v>
      </c>
      <c r="D260" s="1283">
        <v>4335</v>
      </c>
      <c r="E260" s="1284"/>
      <c r="F260" s="1284"/>
      <c r="G260" s="1284"/>
      <c r="H260" s="1203">
        <f t="shared" si="92"/>
        <v>4335</v>
      </c>
      <c r="I260" s="1284">
        <v>3708</v>
      </c>
      <c r="J260" s="1160">
        <f>(D260*3+E260*3+F260*2+G260)/3</f>
        <v>4335</v>
      </c>
      <c r="K260" s="1284">
        <v>3708</v>
      </c>
      <c r="M260" s="1284"/>
      <c r="N260" s="1284"/>
      <c r="O260" s="1284"/>
      <c r="P260" s="160">
        <f>H260+M260+N260+O260</f>
        <v>4335</v>
      </c>
      <c r="Q260" s="1284">
        <v>4148</v>
      </c>
      <c r="R260" s="892">
        <f>(D260*6+E260*6+F260*5+G260*4+M260*3+N260*2+O260)/6</f>
        <v>4335</v>
      </c>
      <c r="S260" s="1284">
        <v>3929</v>
      </c>
      <c r="T260" s="1377"/>
      <c r="U260" s="1284"/>
      <c r="V260" s="1284"/>
      <c r="W260" s="1284"/>
      <c r="X260" s="160">
        <f>P260+U260+V260+W260</f>
        <v>4335</v>
      </c>
      <c r="Y260" s="1284">
        <v>4148</v>
      </c>
      <c r="Z260" s="842">
        <f>(D260*9+E260*9+F260*8+G260*7+M260*6+N260*5+O260*4+U260*3+V260*2+W260)/9</f>
        <v>4335</v>
      </c>
      <c r="AA260" s="1284">
        <v>3928</v>
      </c>
      <c r="AB260" s="1284"/>
      <c r="AC260" s="1284"/>
      <c r="AD260" s="1284"/>
      <c r="AE260" s="160">
        <f>X260+AB260+AC260+AD260</f>
        <v>4335</v>
      </c>
      <c r="AF260" s="1284">
        <v>4148</v>
      </c>
      <c r="AG260" s="162">
        <f>(D260*12+E260*12+F260*11+G260*10+M260*9+N260*8+O260*7+U260*6+V260*5+W260*4+AB260*3+AC260*2+AD260)/12</f>
        <v>4335</v>
      </c>
      <c r="AH260" s="1284">
        <v>3929</v>
      </c>
      <c r="AI260" s="229"/>
      <c r="AJ260" s="947">
        <f t="shared" si="47"/>
        <v>4335</v>
      </c>
      <c r="AK260" s="1285">
        <v>3708</v>
      </c>
      <c r="AL260" s="1378" t="s">
        <v>222</v>
      </c>
      <c r="AM260" s="1379"/>
    </row>
    <row r="261" spans="1:175" s="1382" customFormat="1" ht="14.25" customHeight="1">
      <c r="A261" s="1380"/>
      <c r="B261" s="1380"/>
      <c r="C261" s="1381" t="s">
        <v>223</v>
      </c>
      <c r="D261" s="540">
        <v>347</v>
      </c>
      <c r="E261" s="541"/>
      <c r="F261" s="541"/>
      <c r="G261" s="541"/>
      <c r="H261" s="1320">
        <f t="shared" si="92"/>
        <v>347</v>
      </c>
      <c r="I261" s="541">
        <v>315</v>
      </c>
      <c r="J261" s="692">
        <f>(D261*3+E261*3+F261*2+G261)/3</f>
        <v>347</v>
      </c>
      <c r="K261" s="541">
        <v>315</v>
      </c>
      <c r="M261" s="541"/>
      <c r="N261" s="541"/>
      <c r="O261" s="541"/>
      <c r="P261" s="254">
        <f>H261+M261+N261+O261</f>
        <v>347</v>
      </c>
      <c r="Q261" s="541">
        <v>337</v>
      </c>
      <c r="R261" s="1383">
        <f>(D261*6+E261*6+F261*5+G261*4+M261*3+N261*2+O261)/6</f>
        <v>347</v>
      </c>
      <c r="S261" s="541">
        <v>326</v>
      </c>
      <c r="T261" s="1384"/>
      <c r="U261" s="541"/>
      <c r="V261" s="541"/>
      <c r="W261" s="541"/>
      <c r="X261" s="254">
        <f>P261+U261+V261+W261</f>
        <v>347</v>
      </c>
      <c r="Y261" s="541">
        <v>337</v>
      </c>
      <c r="Z261" s="1385">
        <f>(D261*9+E261*9+F261*8+G261*7+M261*6+N261*5+O261*4+U261*3+V261*2+W261)/9</f>
        <v>347</v>
      </c>
      <c r="AA261" s="541">
        <v>326</v>
      </c>
      <c r="AB261" s="541"/>
      <c r="AC261" s="541"/>
      <c r="AD261" s="541"/>
      <c r="AE261" s="254">
        <f>X261+AB261+AC261+AD261</f>
        <v>347</v>
      </c>
      <c r="AF261" s="541">
        <v>337</v>
      </c>
      <c r="AG261" s="694">
        <f>(D261*12+E261*12+F261*11+G261*10+M261*9+N261*8+O261*7+U261*6+V261*5+W261*4+AB261*3+AC261*2+AD261)/12</f>
        <v>347</v>
      </c>
      <c r="AH261" s="541">
        <v>326</v>
      </c>
      <c r="AI261" s="464"/>
      <c r="AJ261" s="471">
        <f t="shared" si="47"/>
        <v>347</v>
      </c>
      <c r="AK261" s="1322">
        <v>315</v>
      </c>
      <c r="AL261" s="1386"/>
      <c r="AM261" s="1387"/>
      <c r="BE261" s="1376"/>
      <c r="BF261" s="1376"/>
      <c r="BG261" s="1376"/>
      <c r="BH261" s="1376"/>
      <c r="BI261" s="1376"/>
      <c r="BJ261" s="1376"/>
      <c r="BK261" s="1376"/>
      <c r="BL261" s="1376"/>
      <c r="BM261" s="1376"/>
      <c r="BN261" s="1376"/>
      <c r="BO261" s="1376"/>
      <c r="BP261" s="1376"/>
      <c r="BQ261" s="1376"/>
      <c r="BR261" s="1376"/>
      <c r="BS261" s="1376"/>
      <c r="BT261" s="1376"/>
      <c r="BU261" s="1376"/>
      <c r="BV261" s="1376"/>
      <c r="BW261" s="1376"/>
      <c r="BX261" s="1376"/>
      <c r="BY261" s="1376"/>
      <c r="BZ261" s="1376"/>
      <c r="CA261" s="1376"/>
      <c r="CB261" s="1376"/>
      <c r="CC261" s="1376"/>
      <c r="CD261" s="1376"/>
      <c r="CE261" s="1376"/>
      <c r="CF261" s="1376"/>
      <c r="CG261" s="1376"/>
      <c r="CH261" s="1376"/>
      <c r="CI261" s="1376"/>
      <c r="CJ261" s="1376"/>
      <c r="CK261" s="1376"/>
      <c r="CL261" s="1376"/>
      <c r="CM261" s="1376"/>
      <c r="CN261" s="1376"/>
      <c r="CO261" s="1376"/>
      <c r="CP261" s="1376"/>
      <c r="CQ261" s="1376"/>
      <c r="CR261" s="1376"/>
      <c r="CS261" s="1376"/>
      <c r="CT261" s="1376"/>
      <c r="CU261" s="1376"/>
      <c r="CV261" s="1376"/>
      <c r="CW261" s="1376"/>
    </row>
    <row r="262" spans="1:175" s="1391" customFormat="1" ht="15" customHeight="1" thickBot="1">
      <c r="A262" s="1388"/>
      <c r="B262" s="1389"/>
      <c r="C262" s="1177" t="s">
        <v>217</v>
      </c>
      <c r="D262" s="1390">
        <f>D263+D264</f>
        <v>459.75</v>
      </c>
      <c r="E262" s="1063">
        <f>SUM(E263:E264)</f>
        <v>0</v>
      </c>
      <c r="F262" s="1063">
        <f>SUM(F263:F264)</f>
        <v>0</v>
      </c>
      <c r="G262" s="1063">
        <f>SUM(G263:G264)</f>
        <v>0</v>
      </c>
      <c r="H262" s="1182">
        <f t="shared" si="92"/>
        <v>459.75</v>
      </c>
      <c r="I262" s="1063">
        <f>SUM(I263:I264)</f>
        <v>434.38</v>
      </c>
      <c r="J262" s="1062">
        <f>((D262+E262)+(D262+E262+F262)+(D262+E262+F262+G262))/3</f>
        <v>459.75</v>
      </c>
      <c r="K262" s="1063">
        <f>SUM(K263:K264)</f>
        <v>434.38</v>
      </c>
      <c r="M262" s="1063">
        <f>SUM(M263:M264)</f>
        <v>-1</v>
      </c>
      <c r="N262" s="1063">
        <f>SUM(N263:N264)</f>
        <v>0</v>
      </c>
      <c r="O262" s="1063">
        <f>SUM(O263:O264)</f>
        <v>0</v>
      </c>
      <c r="P262" s="1390">
        <f>SUM(P263:P264)</f>
        <v>458.75</v>
      </c>
      <c r="Q262" s="1063">
        <f>SUM(Q263:Q264)</f>
        <v>434.38</v>
      </c>
      <c r="R262" s="1392">
        <f>(M262*3+N262*2+O262+H262*3+J262*3)/6</f>
        <v>459.25</v>
      </c>
      <c r="S262" s="1063">
        <f>SUM(S263:S264)</f>
        <v>434.38</v>
      </c>
      <c r="T262" s="1393"/>
      <c r="U262" s="1063">
        <f t="shared" ref="U262:AH262" si="93">SUM(U263:U264)</f>
        <v>0</v>
      </c>
      <c r="V262" s="1063">
        <f t="shared" si="93"/>
        <v>0</v>
      </c>
      <c r="W262" s="1063">
        <f t="shared" si="93"/>
        <v>0</v>
      </c>
      <c r="X262" s="1390">
        <f t="shared" si="93"/>
        <v>458.75</v>
      </c>
      <c r="Y262" s="1063">
        <f t="shared" si="93"/>
        <v>434.38</v>
      </c>
      <c r="Z262" s="1390">
        <f t="shared" si="93"/>
        <v>459.08333333333337</v>
      </c>
      <c r="AA262" s="1063">
        <f t="shared" si="93"/>
        <v>434.38</v>
      </c>
      <c r="AB262" s="1063">
        <f t="shared" si="93"/>
        <v>1</v>
      </c>
      <c r="AC262" s="1063">
        <f t="shared" si="93"/>
        <v>0</v>
      </c>
      <c r="AD262" s="1063">
        <f t="shared" si="93"/>
        <v>0</v>
      </c>
      <c r="AE262" s="1390">
        <f t="shared" si="93"/>
        <v>459.75</v>
      </c>
      <c r="AF262" s="1063">
        <f t="shared" si="93"/>
        <v>434.38</v>
      </c>
      <c r="AG262" s="1392">
        <f t="shared" si="93"/>
        <v>459.25</v>
      </c>
      <c r="AH262" s="1063">
        <f t="shared" si="93"/>
        <v>434.38</v>
      </c>
      <c r="AI262" s="1068"/>
      <c r="AJ262" s="1069">
        <f t="shared" si="47"/>
        <v>459.75</v>
      </c>
      <c r="AK262" s="1394">
        <f>SUM(AK263:AK264)</f>
        <v>434.38</v>
      </c>
      <c r="AL262" s="1395"/>
      <c r="AM262" s="157"/>
      <c r="BE262" s="1396"/>
      <c r="BF262" s="1396"/>
      <c r="BG262" s="1396"/>
      <c r="BH262" s="1396"/>
      <c r="BI262" s="1396"/>
      <c r="BJ262" s="1396"/>
      <c r="BK262" s="1396"/>
      <c r="BL262" s="1396"/>
      <c r="BM262" s="1396"/>
      <c r="BN262" s="1396"/>
      <c r="BO262" s="1396"/>
      <c r="BP262" s="1396"/>
      <c r="BQ262" s="1396"/>
      <c r="BR262" s="1396"/>
      <c r="BS262" s="1396"/>
      <c r="BT262" s="1396"/>
      <c r="BU262" s="1396"/>
      <c r="BV262" s="1396"/>
      <c r="BW262" s="1396"/>
      <c r="BX262" s="1396"/>
      <c r="BY262" s="1396"/>
      <c r="BZ262" s="1396"/>
      <c r="CA262" s="1396"/>
      <c r="CB262" s="1396"/>
      <c r="CC262" s="1396"/>
      <c r="CD262" s="1396"/>
      <c r="CE262" s="1396"/>
      <c r="CF262" s="1396"/>
      <c r="CG262" s="1396"/>
      <c r="CH262" s="1396"/>
      <c r="CI262" s="1396"/>
      <c r="CJ262" s="1396"/>
      <c r="CK262" s="1396"/>
      <c r="CL262" s="1396"/>
      <c r="CM262" s="1396"/>
      <c r="CN262" s="1396"/>
      <c r="CO262" s="1396"/>
      <c r="CP262" s="1396"/>
      <c r="CQ262" s="1396"/>
      <c r="CR262" s="1396"/>
      <c r="CS262" s="1396"/>
      <c r="CT262" s="1396"/>
      <c r="CU262" s="1396"/>
      <c r="CV262" s="1396"/>
      <c r="CW262" s="1396"/>
    </row>
    <row r="263" spans="1:175" s="1403" customFormat="1" ht="14.25">
      <c r="A263" s="1397"/>
      <c r="B263" s="1398"/>
      <c r="C263" s="1399" t="s">
        <v>184</v>
      </c>
      <c r="D263" s="1400">
        <v>243.25</v>
      </c>
      <c r="E263" s="1401"/>
      <c r="F263" s="1401"/>
      <c r="G263" s="1401"/>
      <c r="H263" s="1402">
        <f t="shared" si="92"/>
        <v>243.25</v>
      </c>
      <c r="I263" s="1401">
        <v>229.1</v>
      </c>
      <c r="J263" s="1304">
        <f>(D263*3+E263*3+F263*2+G263)/3</f>
        <v>243.25</v>
      </c>
      <c r="K263" s="1401">
        <v>229.1</v>
      </c>
      <c r="M263" s="1401"/>
      <c r="N263" s="1401"/>
      <c r="O263" s="1401"/>
      <c r="P263" s="235">
        <f>H263+M263+N263+O263</f>
        <v>243.25</v>
      </c>
      <c r="Q263" s="1401">
        <v>229.1</v>
      </c>
      <c r="R263" s="1404">
        <f>(D263*6+E263*6+F263*5+G263*4+M263*3+N263*2+O263)/6</f>
        <v>243.25</v>
      </c>
      <c r="S263" s="1401">
        <v>229.1</v>
      </c>
      <c r="T263" s="1405"/>
      <c r="U263" s="1401"/>
      <c r="V263" s="1401"/>
      <c r="W263" s="1401"/>
      <c r="X263" s="235">
        <f>P263+U263+V263+W263</f>
        <v>243.25</v>
      </c>
      <c r="Y263" s="1401">
        <v>229.1</v>
      </c>
      <c r="Z263" s="247">
        <f>(D263*9+E263*9+F263*8+G263*7+M263*6+N263*5+O263*4+U263*3+V263*2+W263)/9</f>
        <v>243.25</v>
      </c>
      <c r="AA263" s="1401">
        <v>229.1</v>
      </c>
      <c r="AB263" s="1401"/>
      <c r="AC263" s="1401"/>
      <c r="AD263" s="1401"/>
      <c r="AE263" s="235">
        <f>X263+AB263+AC263+AD263</f>
        <v>243.25</v>
      </c>
      <c r="AF263" s="1401">
        <v>229.1</v>
      </c>
      <c r="AG263" s="247">
        <f>(D263*12+E263*12+F263*11+G263*10+M263*9+N263*8+O263*7+U263*6+V263*5+W263*4+AB263*3+AC263*2+AD263)/12</f>
        <v>243.25</v>
      </c>
      <c r="AH263" s="1401">
        <v>229.1</v>
      </c>
      <c r="AI263" s="502"/>
      <c r="AJ263" s="1406">
        <f t="shared" si="47"/>
        <v>243.25</v>
      </c>
      <c r="AK263" s="1407">
        <v>229.1</v>
      </c>
      <c r="AL263" s="1145"/>
      <c r="AM263" s="1408"/>
      <c r="BE263" s="1376"/>
      <c r="BF263" s="1376"/>
      <c r="BG263" s="1376"/>
      <c r="BH263" s="1376"/>
      <c r="BI263" s="1376"/>
      <c r="BJ263" s="1376"/>
      <c r="BK263" s="1376"/>
      <c r="BL263" s="1376"/>
      <c r="BM263" s="1376"/>
      <c r="BN263" s="1376"/>
      <c r="BO263" s="1376"/>
      <c r="BP263" s="1376"/>
      <c r="BQ263" s="1376"/>
      <c r="BR263" s="1376"/>
      <c r="BS263" s="1376"/>
      <c r="BT263" s="1376"/>
      <c r="BU263" s="1376"/>
      <c r="BV263" s="1376"/>
      <c r="BW263" s="1376"/>
      <c r="BX263" s="1376"/>
      <c r="BY263" s="1376"/>
      <c r="BZ263" s="1376"/>
      <c r="CA263" s="1376"/>
      <c r="CB263" s="1376"/>
      <c r="CC263" s="1376"/>
      <c r="CD263" s="1376"/>
      <c r="CE263" s="1376"/>
      <c r="CF263" s="1376"/>
      <c r="CG263" s="1376"/>
      <c r="CH263" s="1376"/>
      <c r="CI263" s="1376"/>
      <c r="CJ263" s="1376"/>
      <c r="CK263" s="1376"/>
      <c r="CL263" s="1376"/>
      <c r="CM263" s="1376"/>
      <c r="CN263" s="1376"/>
      <c r="CO263" s="1376"/>
      <c r="CP263" s="1376"/>
      <c r="CQ263" s="1376"/>
      <c r="CR263" s="1376"/>
      <c r="CS263" s="1376"/>
      <c r="CT263" s="1376"/>
      <c r="CU263" s="1376"/>
      <c r="CV263" s="1376"/>
      <c r="CW263" s="1376"/>
    </row>
    <row r="264" spans="1:175" s="1413" customFormat="1" ht="15" thickBot="1">
      <c r="A264" s="1409"/>
      <c r="B264" s="1410"/>
      <c r="C264" s="303" t="s">
        <v>186</v>
      </c>
      <c r="D264" s="1411" t="s">
        <v>224</v>
      </c>
      <c r="E264" s="613"/>
      <c r="F264" s="613"/>
      <c r="G264" s="613"/>
      <c r="H264" s="1412">
        <f t="shared" si="92"/>
        <v>216.5</v>
      </c>
      <c r="I264" s="613">
        <v>205.28</v>
      </c>
      <c r="J264" s="513">
        <f>(D264*3+E264*3+F264*2+G264)/3</f>
        <v>216.5</v>
      </c>
      <c r="K264" s="613">
        <v>205.28</v>
      </c>
      <c r="M264" s="613">
        <v>-1</v>
      </c>
      <c r="N264" s="613"/>
      <c r="O264" s="613"/>
      <c r="P264" s="307">
        <f>H264+M264+N264+O264</f>
        <v>215.5</v>
      </c>
      <c r="Q264" s="613">
        <v>205.28</v>
      </c>
      <c r="R264" s="516">
        <f>(D264*6+E264*6+F264*5+G264*4+M264*3+N264*2+O264)/6</f>
        <v>216</v>
      </c>
      <c r="S264" s="613">
        <v>205.28</v>
      </c>
      <c r="T264" s="1414"/>
      <c r="U264" s="613"/>
      <c r="V264" s="613"/>
      <c r="W264" s="613"/>
      <c r="X264" s="307">
        <f>P264+U264+V264+W264</f>
        <v>215.5</v>
      </c>
      <c r="Y264" s="613">
        <v>205.28</v>
      </c>
      <c r="Z264" s="309">
        <f>(D264*9+E264*9+F264*8+G264*7+M264*6+N264*5+O264*4+U264*3+V264*2+W264)/9</f>
        <v>215.83333333333334</v>
      </c>
      <c r="AA264" s="613">
        <v>205.28</v>
      </c>
      <c r="AB264" s="613">
        <v>1</v>
      </c>
      <c r="AC264" s="613"/>
      <c r="AD264" s="613"/>
      <c r="AE264" s="307">
        <f>X264+AB264+AC264+AD264</f>
        <v>216.5</v>
      </c>
      <c r="AF264" s="613">
        <v>205.28</v>
      </c>
      <c r="AG264" s="309">
        <f>(D264*12+E264*12+F264*11+G264*10+M264*9+N264*8+O264*7+U264*6+V264*5+W264*4+AB264*3+AC264*2+AD264)/12</f>
        <v>216</v>
      </c>
      <c r="AH264" s="613">
        <v>205.28</v>
      </c>
      <c r="AI264" s="1415"/>
      <c r="AJ264" s="517">
        <f t="shared" si="47"/>
        <v>216.5</v>
      </c>
      <c r="AK264" s="1416">
        <v>205.28</v>
      </c>
      <c r="AL264" s="1417"/>
      <c r="AM264" s="1418"/>
      <c r="BE264" s="1376"/>
      <c r="BF264" s="1376"/>
      <c r="BG264" s="1376"/>
      <c r="BH264" s="1376"/>
      <c r="BI264" s="1376"/>
      <c r="BJ264" s="1376"/>
      <c r="BK264" s="1376"/>
      <c r="BL264" s="1376"/>
      <c r="BM264" s="1376"/>
      <c r="BN264" s="1376"/>
      <c r="BO264" s="1376"/>
      <c r="BP264" s="1376"/>
      <c r="BQ264" s="1376"/>
      <c r="BR264" s="1376"/>
      <c r="BS264" s="1376"/>
      <c r="BT264" s="1376"/>
      <c r="BU264" s="1376"/>
      <c r="BV264" s="1376"/>
      <c r="BW264" s="1376"/>
      <c r="BX264" s="1376"/>
      <c r="BY264" s="1376"/>
      <c r="BZ264" s="1376"/>
      <c r="CA264" s="1376"/>
      <c r="CB264" s="1376"/>
      <c r="CC264" s="1376"/>
      <c r="CD264" s="1376"/>
      <c r="CE264" s="1376"/>
      <c r="CF264" s="1376"/>
      <c r="CG264" s="1376"/>
      <c r="CH264" s="1376"/>
      <c r="CI264" s="1376"/>
      <c r="CJ264" s="1376"/>
      <c r="CK264" s="1376"/>
      <c r="CL264" s="1376"/>
      <c r="CM264" s="1376"/>
      <c r="CN264" s="1376"/>
      <c r="CO264" s="1376"/>
      <c r="CP264" s="1376"/>
      <c r="CQ264" s="1376"/>
      <c r="CR264" s="1376"/>
      <c r="CS264" s="1376"/>
      <c r="CT264" s="1376"/>
      <c r="CU264" s="1376"/>
      <c r="CV264" s="1376"/>
      <c r="CW264" s="1376"/>
    </row>
    <row r="265" spans="1:175" s="1396" customFormat="1" ht="13.5">
      <c r="A265" s="1419"/>
      <c r="B265" s="1420"/>
      <c r="C265" s="1421" t="s">
        <v>225</v>
      </c>
      <c r="D265" s="1422">
        <v>3</v>
      </c>
      <c r="E265" s="1423"/>
      <c r="F265" s="1423"/>
      <c r="G265" s="1423"/>
      <c r="H265" s="1424">
        <f t="shared" si="92"/>
        <v>3</v>
      </c>
      <c r="I265" s="1423">
        <v>3</v>
      </c>
      <c r="J265" s="469">
        <f>(D265*3+E265*3+F265*2+G265)/3</f>
        <v>3</v>
      </c>
      <c r="K265" s="1423">
        <v>3</v>
      </c>
      <c r="M265" s="1423"/>
      <c r="N265" s="1423"/>
      <c r="O265" s="1423"/>
      <c r="P265" s="257">
        <f>H265+M265+N265+O265</f>
        <v>3</v>
      </c>
      <c r="Q265" s="1423">
        <v>3</v>
      </c>
      <c r="R265" s="1335">
        <f>(D265*6+E265*6+F265*5+G265*4+M265*3+N265*2+O265)/6</f>
        <v>3</v>
      </c>
      <c r="S265" s="1423">
        <v>3</v>
      </c>
      <c r="T265" s="1425"/>
      <c r="U265" s="1423"/>
      <c r="V265" s="1423"/>
      <c r="W265" s="1423"/>
      <c r="X265" s="257">
        <f>P265+U265+V265+W265</f>
        <v>3</v>
      </c>
      <c r="Y265" s="1423">
        <v>3</v>
      </c>
      <c r="Z265" s="298">
        <f>(D265*9+E265*9+F265*8+G265*7+M265*6+N265*5+O265*4+U265*3+V265*2+W265)/9</f>
        <v>3</v>
      </c>
      <c r="AA265" s="1423">
        <v>3</v>
      </c>
      <c r="AB265" s="1423"/>
      <c r="AC265" s="1423"/>
      <c r="AD265" s="1423"/>
      <c r="AE265" s="257">
        <f>X265+AB265+AC265+AD265</f>
        <v>3</v>
      </c>
      <c r="AF265" s="1423">
        <v>3</v>
      </c>
      <c r="AG265" s="243">
        <f>(D265*12+E265*12+F265*11+G265*10+M265*9+N265*8+O265*7+U265*6+V265*5+W265*4+AB265*3+AC265*2+AD265)/12</f>
        <v>3</v>
      </c>
      <c r="AH265" s="1423">
        <v>3</v>
      </c>
      <c r="AI265" s="1426"/>
      <c r="AJ265" s="1427">
        <f t="shared" si="47"/>
        <v>3</v>
      </c>
      <c r="AK265" s="1428">
        <v>3</v>
      </c>
      <c r="AL265" s="1429"/>
      <c r="AM265" s="1430"/>
    </row>
    <row r="266" spans="1:175" s="1376" customFormat="1" ht="15.75" thickBot="1">
      <c r="A266" s="562"/>
      <c r="B266" s="562"/>
      <c r="C266" s="1381" t="s">
        <v>215</v>
      </c>
      <c r="D266" s="576">
        <v>1325</v>
      </c>
      <c r="E266" s="398"/>
      <c r="F266" s="398"/>
      <c r="G266" s="398"/>
      <c r="H266" s="1003">
        <f t="shared" si="92"/>
        <v>1325</v>
      </c>
      <c r="I266" s="398">
        <v>1293</v>
      </c>
      <c r="J266" s="692">
        <f>(D266*3+E266*3+F266*2+G266)/3</f>
        <v>1325</v>
      </c>
      <c r="K266" s="398">
        <v>1295</v>
      </c>
      <c r="M266" s="398"/>
      <c r="N266" s="398"/>
      <c r="O266" s="398"/>
      <c r="P266" s="160">
        <f>H266+M266+N266+O266</f>
        <v>1325</v>
      </c>
      <c r="Q266" s="398">
        <v>1290</v>
      </c>
      <c r="R266" s="1335">
        <f>(D266*6+E266*6+F266*5+G266*4+M266*3+N266*2+O266)/6</f>
        <v>1325</v>
      </c>
      <c r="S266" s="398">
        <v>1294</v>
      </c>
      <c r="T266" s="1377"/>
      <c r="U266" s="398"/>
      <c r="V266" s="398"/>
      <c r="W266" s="398">
        <v>19</v>
      </c>
      <c r="X266" s="257">
        <f>P266+U266+V266+W266</f>
        <v>1344</v>
      </c>
      <c r="Y266" s="398">
        <v>1288</v>
      </c>
      <c r="Z266" s="298">
        <f>(D266*9+E266*9+F266*8+G266*7+M266*6+N266*5+O266*4+U266*3+V266*2+W266)/9</f>
        <v>1327.1111111111111</v>
      </c>
      <c r="AA266" s="398">
        <v>1293</v>
      </c>
      <c r="AB266" s="398"/>
      <c r="AC266" s="398"/>
      <c r="AD266" s="398"/>
      <c r="AE266" s="257">
        <f>X266+AB266+AC266+AD266</f>
        <v>1344</v>
      </c>
      <c r="AF266" s="398">
        <v>1250</v>
      </c>
      <c r="AG266" s="243">
        <f>(D266*12+E266*12+F266*11+G266*10+M266*9+N266*8+O266*7+U266*6+V266*5+W266*4+AB266*3+AC266*2+AD266)/12</f>
        <v>1331.3333333333333</v>
      </c>
      <c r="AH266" s="398">
        <v>1285</v>
      </c>
      <c r="AI266" s="229"/>
      <c r="AJ266" s="1144">
        <f t="shared" si="47"/>
        <v>1325</v>
      </c>
      <c r="AK266" s="399">
        <v>1296</v>
      </c>
      <c r="AL266" s="1378"/>
      <c r="AM266" s="1379"/>
      <c r="AN266" s="1376" t="s">
        <v>226</v>
      </c>
    </row>
    <row r="267" spans="1:175" s="1365" customFormat="1" ht="14.25" thickBot="1">
      <c r="A267" s="1039"/>
      <c r="B267" s="1040"/>
      <c r="C267" s="362" t="s">
        <v>217</v>
      </c>
      <c r="D267" s="847">
        <f t="shared" ref="D267:I267" si="94">SUM(D268:D269)</f>
        <v>204.5</v>
      </c>
      <c r="E267" s="848">
        <f t="shared" si="94"/>
        <v>0</v>
      </c>
      <c r="F267" s="848">
        <f t="shared" si="94"/>
        <v>0</v>
      </c>
      <c r="G267" s="848">
        <f t="shared" si="94"/>
        <v>0</v>
      </c>
      <c r="H267" s="847">
        <f t="shared" si="94"/>
        <v>204.5</v>
      </c>
      <c r="I267" s="848">
        <f t="shared" si="94"/>
        <v>204.5</v>
      </c>
      <c r="J267" s="1208">
        <f>((D267+E267)+(D267+E267+F267)+(D267+E267+F267+G267))/3</f>
        <v>204.5</v>
      </c>
      <c r="K267" s="848">
        <f>SUM(K268:K269)</f>
        <v>204.5</v>
      </c>
      <c r="M267" s="848">
        <f>SUM(M268:M269)</f>
        <v>0</v>
      </c>
      <c r="N267" s="848">
        <f>SUM(N268:N269)</f>
        <v>0</v>
      </c>
      <c r="O267" s="848">
        <f>SUM(O268:O269)</f>
        <v>0</v>
      </c>
      <c r="P267" s="847">
        <f>SUM(P268:P269)</f>
        <v>204.5</v>
      </c>
      <c r="Q267" s="848">
        <f>SUM(Q268:Q269)</f>
        <v>204.5</v>
      </c>
      <c r="R267" s="853">
        <f>(M267*3+N267*2+O267+H267*3+J267*3)/6</f>
        <v>204.5</v>
      </c>
      <c r="S267" s="848">
        <f>SUM(S268:S269)</f>
        <v>204.5</v>
      </c>
      <c r="T267" s="1367"/>
      <c r="U267" s="848">
        <f>SUM(U268:U269)</f>
        <v>0</v>
      </c>
      <c r="V267" s="848">
        <f>SUM(V268:V269)</f>
        <v>0</v>
      </c>
      <c r="W267" s="848">
        <f>SUM(W268:W269)</f>
        <v>0</v>
      </c>
      <c r="X267" s="847">
        <f t="shared" ref="X267:AH267" si="95">SUM(X268:X269)</f>
        <v>204.5</v>
      </c>
      <c r="Y267" s="848">
        <f t="shared" si="95"/>
        <v>204.5</v>
      </c>
      <c r="Z267" s="847">
        <f t="shared" si="95"/>
        <v>204.5</v>
      </c>
      <c r="AA267" s="848">
        <f t="shared" si="95"/>
        <v>204.5</v>
      </c>
      <c r="AB267" s="848">
        <f t="shared" si="95"/>
        <v>0</v>
      </c>
      <c r="AC267" s="848">
        <f t="shared" si="95"/>
        <v>0</v>
      </c>
      <c r="AD267" s="848">
        <f t="shared" si="95"/>
        <v>0</v>
      </c>
      <c r="AE267" s="847">
        <f t="shared" si="95"/>
        <v>204.5</v>
      </c>
      <c r="AF267" s="848">
        <f t="shared" si="95"/>
        <v>204.5</v>
      </c>
      <c r="AG267" s="853">
        <f t="shared" si="95"/>
        <v>204.5</v>
      </c>
      <c r="AH267" s="848">
        <f t="shared" si="95"/>
        <v>204.5</v>
      </c>
      <c r="AI267" s="966"/>
      <c r="AJ267" s="1210">
        <f t="shared" si="47"/>
        <v>204.5</v>
      </c>
      <c r="AK267" s="1259">
        <f>SUM(AK268:AK269)</f>
        <v>204.5</v>
      </c>
      <c r="AL267" s="1370"/>
      <c r="AM267" s="1371"/>
      <c r="BE267" s="1431"/>
      <c r="BF267" s="1431"/>
      <c r="BG267" s="1431"/>
      <c r="BH267" s="1431"/>
      <c r="BI267" s="1431"/>
      <c r="BJ267" s="1431"/>
      <c r="BK267" s="1431"/>
      <c r="BL267" s="1431"/>
      <c r="BM267" s="1431"/>
      <c r="BN267" s="1431"/>
      <c r="BO267" s="1431"/>
      <c r="BP267" s="1431"/>
      <c r="BQ267" s="1431"/>
      <c r="BR267" s="1431"/>
      <c r="BS267" s="1431"/>
      <c r="BT267" s="1431"/>
      <c r="BU267" s="1431"/>
      <c r="BV267" s="1431"/>
      <c r="BW267" s="1431"/>
      <c r="BX267" s="1431"/>
      <c r="BY267" s="1431"/>
      <c r="BZ267" s="1431"/>
      <c r="CA267" s="1431"/>
      <c r="CB267" s="1431"/>
      <c r="CC267" s="1431"/>
      <c r="CD267" s="1431"/>
      <c r="CE267" s="1431"/>
      <c r="CF267" s="1431"/>
      <c r="CG267" s="1372"/>
      <c r="CH267" s="1372"/>
      <c r="CI267" s="1372"/>
      <c r="CJ267" s="1372"/>
      <c r="CK267" s="1372"/>
      <c r="CL267" s="1372"/>
      <c r="CM267" s="1372"/>
      <c r="CN267" s="1372"/>
      <c r="CO267" s="1372"/>
      <c r="CP267" s="1372"/>
      <c r="CQ267" s="1372"/>
      <c r="CR267" s="1372"/>
      <c r="CS267" s="1372"/>
      <c r="CT267" s="1372"/>
      <c r="CU267" s="1372"/>
      <c r="CV267" s="1372"/>
      <c r="CW267" s="1372"/>
      <c r="CX267" s="1372"/>
      <c r="CY267" s="1372"/>
      <c r="CZ267" s="1372"/>
      <c r="DA267" s="1372"/>
      <c r="DB267" s="1372"/>
      <c r="DC267" s="1372"/>
      <c r="DD267" s="1372"/>
      <c r="DE267" s="1372"/>
      <c r="DF267" s="1372"/>
      <c r="DG267" s="1372"/>
      <c r="DH267" s="1372"/>
      <c r="DI267" s="1372"/>
      <c r="DJ267" s="1372"/>
      <c r="DK267" s="1372"/>
      <c r="DL267" s="1372"/>
      <c r="DM267" s="1372"/>
      <c r="DN267" s="1372"/>
      <c r="DO267" s="1372"/>
      <c r="DP267" s="1372"/>
      <c r="DQ267" s="1372"/>
      <c r="DR267" s="1372"/>
      <c r="DS267" s="1372"/>
      <c r="DT267" s="1372"/>
      <c r="DU267" s="1372"/>
      <c r="DV267" s="1372"/>
      <c r="DW267" s="1372"/>
      <c r="DX267" s="1372"/>
      <c r="DY267" s="1372"/>
      <c r="DZ267" s="1372"/>
      <c r="EA267" s="1372"/>
      <c r="EB267" s="1372"/>
      <c r="EC267" s="1372"/>
      <c r="ED267" s="1372"/>
      <c r="EE267" s="1372"/>
      <c r="EF267" s="1372"/>
      <c r="EG267" s="1372"/>
      <c r="EH267" s="1372"/>
      <c r="EI267" s="1372"/>
      <c r="EJ267" s="1372"/>
      <c r="EK267" s="1372"/>
      <c r="EL267" s="1372"/>
      <c r="EM267" s="1372"/>
      <c r="EN267" s="1372"/>
      <c r="EO267" s="1372"/>
      <c r="EP267" s="1372"/>
      <c r="EQ267" s="1372"/>
      <c r="ER267" s="1372"/>
      <c r="ES267" s="1372"/>
      <c r="ET267" s="1372"/>
      <c r="EU267" s="1372"/>
      <c r="EV267" s="1372"/>
      <c r="EW267" s="1372"/>
      <c r="EX267" s="1372"/>
      <c r="EY267" s="1372"/>
      <c r="EZ267" s="1372"/>
      <c r="FA267" s="1372"/>
      <c r="FB267" s="1372"/>
      <c r="FC267" s="1372"/>
      <c r="FD267" s="1372"/>
      <c r="FE267" s="1372"/>
      <c r="FF267" s="1372"/>
      <c r="FG267" s="1372"/>
      <c r="FH267" s="1372"/>
      <c r="FI267" s="1372"/>
      <c r="FJ267" s="1372"/>
      <c r="FK267" s="1372"/>
      <c r="FL267" s="1372"/>
      <c r="FM267" s="1372"/>
      <c r="FN267" s="1372"/>
      <c r="FO267" s="1372"/>
      <c r="FP267" s="1372"/>
      <c r="FQ267" s="1372"/>
      <c r="FR267" s="1372"/>
      <c r="FS267" s="1372"/>
    </row>
    <row r="268" spans="1:175" s="1119" customFormat="1" ht="14.25">
      <c r="A268" s="1118"/>
      <c r="B268" s="1342"/>
      <c r="C268" s="294" t="s">
        <v>184</v>
      </c>
      <c r="D268" s="352">
        <v>136.5</v>
      </c>
      <c r="E268" s="355"/>
      <c r="F268" s="355"/>
      <c r="G268" s="355"/>
      <c r="H268" s="839">
        <f>D268+E268+F268+G268</f>
        <v>136.5</v>
      </c>
      <c r="I268" s="355">
        <v>136.5</v>
      </c>
      <c r="J268" s="574">
        <f>(D268*3+E268*3+F268*2+G268)/3</f>
        <v>136.5</v>
      </c>
      <c r="K268" s="355">
        <v>136.5</v>
      </c>
      <c r="M268" s="355"/>
      <c r="N268" s="355"/>
      <c r="O268" s="355"/>
      <c r="P268" s="257">
        <f>H268+M268+N268+O268</f>
        <v>136.5</v>
      </c>
      <c r="Q268" s="355">
        <v>136.5</v>
      </c>
      <c r="R268" s="679">
        <f>(D268*6+E268*6+F268*5+G268*4+M268*3+N268*2+O268)/6</f>
        <v>136.5</v>
      </c>
      <c r="S268" s="355">
        <v>136.5</v>
      </c>
      <c r="T268" s="1120"/>
      <c r="U268" s="355"/>
      <c r="V268" s="355"/>
      <c r="W268" s="355"/>
      <c r="X268" s="257">
        <f>P268+U268+V268+W268</f>
        <v>136.5</v>
      </c>
      <c r="Y268" s="355">
        <v>136.5</v>
      </c>
      <c r="Z268" s="243">
        <f>(D268*9+E268*9+F268*8+G268*7+M268*6+N268*5+O268*4+U268*3+V268*2+W268)/9</f>
        <v>136.5</v>
      </c>
      <c r="AA268" s="355">
        <v>136.5</v>
      </c>
      <c r="AB268" s="355"/>
      <c r="AC268" s="355"/>
      <c r="AD268" s="355"/>
      <c r="AE268" s="257">
        <f>X268+AB268+AC268+AD268</f>
        <v>136.5</v>
      </c>
      <c r="AF268" s="355">
        <v>136.5</v>
      </c>
      <c r="AG268" s="243">
        <f>(D268*12+E268*12+F268*11+G268*10+M268*9+N268*8+O268*7+U268*6+V268*5+W268*4+AB268*3+AC268*2+AD268)/12</f>
        <v>136.5</v>
      </c>
      <c r="AH268" s="355">
        <v>136.5</v>
      </c>
      <c r="AI268" s="229"/>
      <c r="AJ268" s="1432">
        <f t="shared" si="47"/>
        <v>136.5</v>
      </c>
      <c r="AK268" s="357">
        <v>136.5</v>
      </c>
      <c r="AL268" s="1148"/>
      <c r="AM268" s="811"/>
    </row>
    <row r="269" spans="1:175" s="1119" customFormat="1" ht="15" thickBot="1">
      <c r="A269" s="1139"/>
      <c r="B269" s="1338"/>
      <c r="C269" s="1011" t="s">
        <v>186</v>
      </c>
      <c r="D269" s="1433">
        <v>68</v>
      </c>
      <c r="E269" s="398"/>
      <c r="F269" s="398"/>
      <c r="G269" s="398"/>
      <c r="H269" s="1412">
        <f>D269+E269+F269+G269</f>
        <v>68</v>
      </c>
      <c r="I269" s="398">
        <v>68</v>
      </c>
      <c r="J269" s="574">
        <f>(D269*3+E269*3+F269*2+G269)/3</f>
        <v>68</v>
      </c>
      <c r="K269" s="398">
        <v>68</v>
      </c>
      <c r="M269" s="398"/>
      <c r="N269" s="398"/>
      <c r="O269" s="398"/>
      <c r="P269" s="257">
        <f>H269+M269+N269+O269</f>
        <v>68</v>
      </c>
      <c r="Q269" s="398">
        <v>68</v>
      </c>
      <c r="R269" s="679">
        <f>(D269*6+E269*6+F269*5+G269*4+M269*3+N269*2+O269)/6</f>
        <v>68</v>
      </c>
      <c r="S269" s="398">
        <v>68</v>
      </c>
      <c r="T269" s="1120"/>
      <c r="U269" s="398"/>
      <c r="V269" s="398"/>
      <c r="W269" s="398"/>
      <c r="X269" s="257">
        <f>P269+U269+V269+W269</f>
        <v>68</v>
      </c>
      <c r="Y269" s="398">
        <v>68</v>
      </c>
      <c r="Z269" s="243">
        <f>(D269*9+E269*9+F269*8+G269*7+M269*6+N269*5+O269*4+U269*3+V269*2+W269)/9</f>
        <v>68</v>
      </c>
      <c r="AA269" s="398">
        <v>68</v>
      </c>
      <c r="AB269" s="398"/>
      <c r="AC269" s="398"/>
      <c r="AD269" s="398"/>
      <c r="AE269" s="257">
        <f>X269+AB269+AC269+AD269</f>
        <v>68</v>
      </c>
      <c r="AF269" s="398">
        <v>68</v>
      </c>
      <c r="AG269" s="243">
        <f>(D269*12+E269*12+F269*11+G269*10+M269*9+N269*8+O269*7+U269*6+V269*5+W269*4+AB269*3+AC269*2+AD269)/12</f>
        <v>68</v>
      </c>
      <c r="AH269" s="398">
        <v>68</v>
      </c>
      <c r="AI269" s="229"/>
      <c r="AJ269" s="481">
        <f t="shared" si="47"/>
        <v>68</v>
      </c>
      <c r="AK269" s="399">
        <v>68</v>
      </c>
      <c r="AL269" s="1145"/>
      <c r="AM269" s="549"/>
    </row>
    <row r="270" spans="1:175" s="1049" customFormat="1" ht="13.5">
      <c r="A270" s="1092" t="s">
        <v>211</v>
      </c>
      <c r="B270" s="1093" t="s">
        <v>212</v>
      </c>
      <c r="C270" s="1309" t="s">
        <v>227</v>
      </c>
      <c r="D270" s="1434"/>
      <c r="E270" s="1435"/>
      <c r="F270" s="1435"/>
      <c r="G270" s="1435"/>
      <c r="H270" s="1436"/>
      <c r="I270" s="1435"/>
      <c r="J270" s="1437">
        <f>((D270+E270)+(D270+E270+F270)+(D270+E270+F270+G270))/3</f>
        <v>0</v>
      </c>
      <c r="K270" s="1435"/>
      <c r="M270" s="1435"/>
      <c r="N270" s="1435"/>
      <c r="O270" s="1435"/>
      <c r="P270" s="1434"/>
      <c r="Q270" s="1435"/>
      <c r="R270" s="1434"/>
      <c r="S270" s="1435"/>
      <c r="T270" s="1438"/>
      <c r="U270" s="1435"/>
      <c r="V270" s="1435"/>
      <c r="W270" s="1435"/>
      <c r="X270" s="1434"/>
      <c r="Y270" s="1435"/>
      <c r="Z270" s="1434"/>
      <c r="AA270" s="1435"/>
      <c r="AB270" s="1435"/>
      <c r="AC270" s="1435"/>
      <c r="AD270" s="1435"/>
      <c r="AE270" s="1434"/>
      <c r="AF270" s="1435"/>
      <c r="AG270" s="1100"/>
      <c r="AH270" s="1435"/>
      <c r="AI270" s="1101"/>
      <c r="AJ270" s="1439">
        <f t="shared" si="47"/>
        <v>0</v>
      </c>
      <c r="AK270" s="1440"/>
      <c r="AL270" s="1441"/>
      <c r="AM270" s="1442"/>
      <c r="CG270" s="970"/>
      <c r="CH270" s="970"/>
      <c r="CI270" s="970"/>
      <c r="CJ270" s="970"/>
      <c r="CK270" s="970"/>
      <c r="CL270" s="970"/>
      <c r="CM270" s="970"/>
      <c r="CN270" s="970"/>
      <c r="CO270" s="970"/>
      <c r="CP270" s="970"/>
      <c r="CQ270" s="970"/>
      <c r="CR270" s="970"/>
      <c r="CS270" s="970"/>
      <c r="CT270" s="970"/>
      <c r="CU270" s="970"/>
      <c r="CV270" s="970"/>
      <c r="CW270" s="970"/>
      <c r="CX270" s="970"/>
      <c r="CY270" s="970"/>
      <c r="CZ270" s="970"/>
      <c r="DA270" s="970"/>
      <c r="DB270" s="970"/>
      <c r="DC270" s="970"/>
      <c r="DD270" s="970"/>
      <c r="DE270" s="970"/>
      <c r="DF270" s="970"/>
      <c r="DG270" s="970"/>
      <c r="DH270" s="970"/>
      <c r="DI270" s="970"/>
      <c r="DJ270" s="970"/>
      <c r="DK270" s="970"/>
      <c r="DL270" s="970"/>
      <c r="DM270" s="970"/>
      <c r="DN270" s="970"/>
      <c r="DO270" s="970"/>
      <c r="DP270" s="970"/>
      <c r="DQ270" s="970"/>
      <c r="DR270" s="970"/>
      <c r="DS270" s="970"/>
      <c r="DT270" s="970"/>
      <c r="DU270" s="970"/>
      <c r="DV270" s="970"/>
      <c r="DW270" s="970"/>
      <c r="DX270" s="970"/>
      <c r="DY270" s="970"/>
      <c r="DZ270" s="970"/>
      <c r="EA270" s="970"/>
      <c r="EB270" s="970"/>
      <c r="EC270" s="970"/>
      <c r="ED270" s="970"/>
      <c r="EE270" s="970"/>
      <c r="EF270" s="970"/>
      <c r="EG270" s="970"/>
      <c r="EH270" s="970"/>
      <c r="EI270" s="970"/>
      <c r="EJ270" s="970"/>
      <c r="EK270" s="970"/>
      <c r="EL270" s="970"/>
      <c r="EM270" s="970"/>
      <c r="EN270" s="970"/>
      <c r="EO270" s="970"/>
      <c r="EP270" s="970"/>
      <c r="EQ270" s="970"/>
      <c r="ER270" s="970"/>
      <c r="ES270" s="970"/>
      <c r="ET270" s="970"/>
      <c r="EU270" s="970"/>
      <c r="EV270" s="970"/>
      <c r="EW270" s="970"/>
      <c r="EX270" s="970"/>
      <c r="EY270" s="970"/>
      <c r="EZ270" s="970"/>
      <c r="FA270" s="970"/>
      <c r="FB270" s="970"/>
      <c r="FC270" s="970"/>
      <c r="FD270" s="970"/>
      <c r="FE270" s="970"/>
      <c r="FF270" s="970"/>
      <c r="FG270" s="970"/>
      <c r="FH270" s="970"/>
      <c r="FI270" s="970"/>
      <c r="FJ270" s="970"/>
      <c r="FK270" s="970"/>
      <c r="FL270" s="970"/>
      <c r="FM270" s="970"/>
      <c r="FN270" s="970"/>
      <c r="FO270" s="970"/>
      <c r="FP270" s="970"/>
      <c r="FQ270" s="970"/>
      <c r="FR270" s="970"/>
      <c r="FS270" s="970"/>
    </row>
    <row r="271" spans="1:175" s="970" customFormat="1" ht="14.25" thickBot="1">
      <c r="A271" s="1443"/>
      <c r="B271" s="1444"/>
      <c r="C271" s="1445" t="s">
        <v>228</v>
      </c>
      <c r="D271" s="1446">
        <f t="shared" ref="D271:I271" si="96">D254+D259+D265</f>
        <v>17</v>
      </c>
      <c r="E271" s="1447">
        <f t="shared" si="96"/>
        <v>0</v>
      </c>
      <c r="F271" s="1447">
        <f t="shared" si="96"/>
        <v>0</v>
      </c>
      <c r="G271" s="1447">
        <f t="shared" si="96"/>
        <v>0</v>
      </c>
      <c r="H271" s="1446">
        <f t="shared" si="96"/>
        <v>17</v>
      </c>
      <c r="I271" s="1447">
        <f t="shared" si="96"/>
        <v>17</v>
      </c>
      <c r="J271" s="1448">
        <f>((D271+E271)+(D271+E271+F271)+(D271+E271+F271+G271))/3</f>
        <v>17</v>
      </c>
      <c r="K271" s="1447">
        <f>K254+K259+K265</f>
        <v>17</v>
      </c>
      <c r="L271" s="1447"/>
      <c r="M271" s="1447">
        <f t="shared" ref="M271:S271" si="97">M254+M259+M265</f>
        <v>0</v>
      </c>
      <c r="N271" s="1447">
        <f t="shared" si="97"/>
        <v>0</v>
      </c>
      <c r="O271" s="1447">
        <f t="shared" si="97"/>
        <v>0</v>
      </c>
      <c r="P271" s="1449">
        <f t="shared" si="97"/>
        <v>17</v>
      </c>
      <c r="Q271" s="1447">
        <f t="shared" si="97"/>
        <v>17</v>
      </c>
      <c r="R271" s="1449">
        <f t="shared" si="97"/>
        <v>17</v>
      </c>
      <c r="S271" s="1447">
        <f t="shared" si="97"/>
        <v>17</v>
      </c>
      <c r="T271" s="1099"/>
      <c r="U271" s="1447">
        <f>U254+U259+U265</f>
        <v>0</v>
      </c>
      <c r="V271" s="1447">
        <f>V254+V259+V265</f>
        <v>0</v>
      </c>
      <c r="W271" s="1447">
        <f>W254+W259+W265</f>
        <v>0</v>
      </c>
      <c r="X271" s="1449">
        <f t="shared" ref="X271:AH271" si="98">X254+X259+X265</f>
        <v>17</v>
      </c>
      <c r="Y271" s="1447">
        <f t="shared" si="98"/>
        <v>17</v>
      </c>
      <c r="Z271" s="1449">
        <f t="shared" si="98"/>
        <v>17</v>
      </c>
      <c r="AA271" s="1447">
        <f t="shared" si="98"/>
        <v>17</v>
      </c>
      <c r="AB271" s="1447">
        <f t="shared" si="98"/>
        <v>0</v>
      </c>
      <c r="AC271" s="1447">
        <f t="shared" si="98"/>
        <v>0</v>
      </c>
      <c r="AD271" s="1447">
        <f t="shared" si="98"/>
        <v>0</v>
      </c>
      <c r="AE271" s="1449">
        <f t="shared" si="98"/>
        <v>17</v>
      </c>
      <c r="AF271" s="1447">
        <f t="shared" si="98"/>
        <v>17</v>
      </c>
      <c r="AG271" s="1450">
        <f t="shared" si="98"/>
        <v>17</v>
      </c>
      <c r="AH271" s="1447">
        <f t="shared" si="98"/>
        <v>17</v>
      </c>
      <c r="AI271" s="1451"/>
      <c r="AJ271" s="1452">
        <f t="shared" si="47"/>
        <v>17</v>
      </c>
      <c r="AK271" s="1453">
        <f>AK254+AK259+AK265</f>
        <v>17</v>
      </c>
      <c r="AL271" s="1454"/>
      <c r="AM271" s="1455"/>
    </row>
    <row r="272" spans="1:175" s="898" customFormat="1" ht="14.25" thickBot="1">
      <c r="A272" s="894"/>
      <c r="B272" s="895"/>
      <c r="C272" s="362" t="s">
        <v>106</v>
      </c>
      <c r="D272" s="847">
        <f>D273+D274</f>
        <v>928.42</v>
      </c>
      <c r="E272" s="848">
        <f>SUM(E273:E274)</f>
        <v>0</v>
      </c>
      <c r="F272" s="848">
        <f>SUM(F273:F274)</f>
        <v>0</v>
      </c>
      <c r="G272" s="848">
        <f>SUM(G273:G274)</f>
        <v>0</v>
      </c>
      <c r="H272" s="847">
        <f>SUM(H273:H274)</f>
        <v>928.42</v>
      </c>
      <c r="I272" s="848">
        <f>SUM(I273:I274)</f>
        <v>896.78</v>
      </c>
      <c r="J272" s="1208">
        <f>((D272+E272)+(D272+E272+F272)+(D272+E272+F272+G272))/3</f>
        <v>928.42</v>
      </c>
      <c r="K272" s="848">
        <f>SUM(K273:K274)</f>
        <v>896.81000000000006</v>
      </c>
      <c r="L272" s="1209"/>
      <c r="M272" s="848">
        <f>SUM(M273:M274)</f>
        <v>-2</v>
      </c>
      <c r="N272" s="848">
        <f>SUM(N273:N274)</f>
        <v>0</v>
      </c>
      <c r="O272" s="848">
        <f>SUM(O273:O274)</f>
        <v>0</v>
      </c>
      <c r="P272" s="847">
        <f>SUM(P273:P274)</f>
        <v>926.42</v>
      </c>
      <c r="Q272" s="848">
        <f>SUM(Q273:Q274)</f>
        <v>897.15</v>
      </c>
      <c r="R272" s="853">
        <f>(M272*3+N272*2+O272+H272*3+J272*3)/6</f>
        <v>927.42</v>
      </c>
      <c r="S272" s="848">
        <f>SUM(S273:S274)</f>
        <v>896.92000000000007</v>
      </c>
      <c r="T272" s="899"/>
      <c r="U272" s="848">
        <f t="shared" ref="U272:AH272" si="99">SUM(U273:U274)</f>
        <v>0</v>
      </c>
      <c r="V272" s="848">
        <f t="shared" si="99"/>
        <v>0</v>
      </c>
      <c r="W272" s="848">
        <f t="shared" si="99"/>
        <v>6.0000000000000053E-2</v>
      </c>
      <c r="X272" s="847">
        <f t="shared" si="99"/>
        <v>926.48</v>
      </c>
      <c r="Y272" s="848">
        <f t="shared" si="99"/>
        <v>895.83999999999992</v>
      </c>
      <c r="Z272" s="847">
        <f t="shared" si="99"/>
        <v>927.09333333333336</v>
      </c>
      <c r="AA272" s="848">
        <f t="shared" si="99"/>
        <v>896.83999999999992</v>
      </c>
      <c r="AB272" s="848">
        <f t="shared" si="99"/>
        <v>2</v>
      </c>
      <c r="AC272" s="848">
        <f t="shared" si="99"/>
        <v>0</v>
      </c>
      <c r="AD272" s="848">
        <f t="shared" si="99"/>
        <v>0</v>
      </c>
      <c r="AE272" s="847">
        <f t="shared" si="99"/>
        <v>928.48</v>
      </c>
      <c r="AF272" s="848">
        <f t="shared" si="99"/>
        <v>898.54</v>
      </c>
      <c r="AG272" s="853">
        <f t="shared" si="99"/>
        <v>927.44</v>
      </c>
      <c r="AH272" s="848">
        <f t="shared" si="99"/>
        <v>897.31</v>
      </c>
      <c r="AI272" s="966"/>
      <c r="AJ272" s="1210">
        <f t="shared" si="47"/>
        <v>928.42</v>
      </c>
      <c r="AK272" s="1259">
        <f>SUM(AK273:AK274)</f>
        <v>895.07999999999993</v>
      </c>
      <c r="AL272" s="969"/>
      <c r="AM272" s="903"/>
      <c r="CG272" s="970"/>
      <c r="CH272" s="970"/>
      <c r="CI272" s="970"/>
      <c r="CJ272" s="970"/>
      <c r="CK272" s="970"/>
      <c r="CL272" s="970"/>
      <c r="CM272" s="970"/>
      <c r="CN272" s="970"/>
      <c r="CO272" s="970"/>
      <c r="CP272" s="970"/>
      <c r="CQ272" s="970"/>
      <c r="CR272" s="970"/>
      <c r="CS272" s="970"/>
      <c r="CT272" s="970"/>
      <c r="CU272" s="970"/>
      <c r="CV272" s="970"/>
      <c r="CW272" s="970"/>
      <c r="CX272" s="970"/>
      <c r="CY272" s="970"/>
      <c r="CZ272" s="970"/>
      <c r="DA272" s="970"/>
      <c r="DB272" s="970"/>
      <c r="DC272" s="970"/>
      <c r="DD272" s="970"/>
      <c r="DE272" s="970"/>
      <c r="DF272" s="970"/>
      <c r="DG272" s="970"/>
      <c r="DH272" s="970"/>
      <c r="DI272" s="970"/>
      <c r="DJ272" s="970"/>
      <c r="DK272" s="970"/>
      <c r="DL272" s="970"/>
      <c r="DM272" s="970"/>
      <c r="DN272" s="970"/>
      <c r="DO272" s="970"/>
      <c r="DP272" s="970"/>
      <c r="DQ272" s="970"/>
      <c r="DR272" s="970"/>
      <c r="DS272" s="970"/>
      <c r="DT272" s="970"/>
      <c r="DU272" s="970"/>
      <c r="DV272" s="970"/>
      <c r="DW272" s="970"/>
      <c r="DX272" s="970"/>
      <c r="DY272" s="970"/>
      <c r="DZ272" s="970"/>
      <c r="EA272" s="970"/>
      <c r="EB272" s="970"/>
      <c r="EC272" s="970"/>
      <c r="ED272" s="970"/>
      <c r="EE272" s="970"/>
      <c r="EF272" s="970"/>
      <c r="EG272" s="970"/>
      <c r="EH272" s="970"/>
      <c r="EI272" s="970"/>
      <c r="EJ272" s="970"/>
      <c r="EK272" s="970"/>
      <c r="EL272" s="970"/>
      <c r="EM272" s="970"/>
      <c r="EN272" s="970"/>
      <c r="EO272" s="970"/>
      <c r="EP272" s="970"/>
      <c r="EQ272" s="970"/>
      <c r="ER272" s="970"/>
      <c r="ES272" s="970"/>
      <c r="ET272" s="970"/>
      <c r="EU272" s="970"/>
      <c r="EV272" s="970"/>
      <c r="EW272" s="970"/>
      <c r="EX272" s="970"/>
      <c r="EY272" s="970"/>
      <c r="EZ272" s="970"/>
      <c r="FA272" s="970"/>
      <c r="FB272" s="970"/>
      <c r="FC272" s="970"/>
      <c r="FD272" s="970"/>
      <c r="FE272" s="970"/>
      <c r="FF272" s="970"/>
      <c r="FG272" s="970"/>
      <c r="FH272" s="970"/>
      <c r="FI272" s="970"/>
      <c r="FJ272" s="970"/>
      <c r="FK272" s="970"/>
      <c r="FL272" s="970"/>
      <c r="FM272" s="970"/>
      <c r="FN272" s="970"/>
      <c r="FO272" s="970"/>
      <c r="FP272" s="970"/>
      <c r="FQ272" s="970"/>
      <c r="FR272" s="970"/>
      <c r="FS272" s="970"/>
    </row>
    <row r="273" spans="1:175" s="970" customFormat="1" ht="13.5">
      <c r="A273" s="1456"/>
      <c r="B273" s="1457"/>
      <c r="C273" s="1458" t="s">
        <v>184</v>
      </c>
      <c r="D273" s="1459">
        <f>D257+D263+D268</f>
        <v>564.41999999999996</v>
      </c>
      <c r="E273" s="1460">
        <f t="shared" ref="E273:G274" si="100">E257+E263+E268</f>
        <v>0</v>
      </c>
      <c r="F273" s="1460">
        <f t="shared" si="100"/>
        <v>0</v>
      </c>
      <c r="G273" s="1460">
        <f t="shared" si="100"/>
        <v>0</v>
      </c>
      <c r="H273" s="1459">
        <f>H257+H263+H268</f>
        <v>564.41999999999996</v>
      </c>
      <c r="I273" s="1460">
        <f>I257+I263+I268</f>
        <v>548</v>
      </c>
      <c r="J273" s="1461">
        <f>((D273+E273)+(D273+E273+F273)+(D273+E273+F273+G273))/3</f>
        <v>564.41999999999996</v>
      </c>
      <c r="K273" s="1460">
        <f>K257+K263+K268</f>
        <v>548.20000000000005</v>
      </c>
      <c r="L273" s="1462"/>
      <c r="M273" s="1460">
        <f t="shared" ref="M273:O274" si="101">M257+M263+M268</f>
        <v>0</v>
      </c>
      <c r="N273" s="1460">
        <f t="shared" si="101"/>
        <v>0</v>
      </c>
      <c r="O273" s="1460">
        <f t="shared" si="101"/>
        <v>0</v>
      </c>
      <c r="P273" s="1459">
        <f>P257+P263+P268</f>
        <v>564.41999999999996</v>
      </c>
      <c r="Q273" s="1460">
        <f>Q257+Q263+Q268</f>
        <v>548.37</v>
      </c>
      <c r="R273" s="1463">
        <f>(M273*3+N273*2+O273+H273*3+J273*3)/6</f>
        <v>564.41999999999996</v>
      </c>
      <c r="S273" s="1460">
        <f>S257+S263+S268</f>
        <v>548.22</v>
      </c>
      <c r="T273" s="1099"/>
      <c r="U273" s="1460">
        <f t="shared" ref="U273:AG274" si="102">U257+U263+U268</f>
        <v>0</v>
      </c>
      <c r="V273" s="1460">
        <f t="shared" si="102"/>
        <v>0</v>
      </c>
      <c r="W273" s="1460">
        <f t="shared" si="102"/>
        <v>-1.94</v>
      </c>
      <c r="X273" s="1459">
        <f t="shared" si="102"/>
        <v>562.48</v>
      </c>
      <c r="Y273" s="1460">
        <f>Y257+Y263+Y268</f>
        <v>546.05999999999995</v>
      </c>
      <c r="Z273" s="1459">
        <f t="shared" si="102"/>
        <v>564.20444444444445</v>
      </c>
      <c r="AA273" s="1460">
        <f t="shared" si="102"/>
        <v>548.01</v>
      </c>
      <c r="AB273" s="1460">
        <f t="shared" si="102"/>
        <v>0</v>
      </c>
      <c r="AC273" s="1460">
        <f t="shared" si="102"/>
        <v>0</v>
      </c>
      <c r="AD273" s="1460">
        <f t="shared" si="102"/>
        <v>0</v>
      </c>
      <c r="AE273" s="1459">
        <f t="shared" si="102"/>
        <v>562.48</v>
      </c>
      <c r="AF273" s="1460">
        <f>AF257+AF263+AF268</f>
        <v>545.26</v>
      </c>
      <c r="AG273" s="1463">
        <f t="shared" si="102"/>
        <v>563.77333333333331</v>
      </c>
      <c r="AH273" s="1460">
        <f>AH257+AH263+AH268</f>
        <v>547.37</v>
      </c>
      <c r="AI273" s="1464"/>
      <c r="AJ273" s="1465">
        <f t="shared" si="47"/>
        <v>564.41999999999996</v>
      </c>
      <c r="AK273" s="1466">
        <f>AK257+AK263+AK268</f>
        <v>547.29999999999995</v>
      </c>
      <c r="AL273" s="1312"/>
      <c r="AM273" s="1455"/>
    </row>
    <row r="274" spans="1:175" s="1065" customFormat="1" ht="14.25" thickBot="1">
      <c r="A274" s="1467"/>
      <c r="B274" s="1468"/>
      <c r="C274" s="1469" t="s">
        <v>186</v>
      </c>
      <c r="D274" s="1459">
        <f>D258+D264+D269</f>
        <v>364</v>
      </c>
      <c r="E274" s="1063">
        <f t="shared" si="100"/>
        <v>0</v>
      </c>
      <c r="F274" s="1063">
        <f t="shared" si="100"/>
        <v>0</v>
      </c>
      <c r="G274" s="1063">
        <f t="shared" si="100"/>
        <v>0</v>
      </c>
      <c r="H274" s="1390">
        <f>H258+H264+H269</f>
        <v>364</v>
      </c>
      <c r="I274" s="1063">
        <f>I258+I264+I269</f>
        <v>348.78</v>
      </c>
      <c r="J274" s="1062">
        <f>((D274+E274)+(D274+E274+F274)+(D274+E274+F274+G274))/3</f>
        <v>364</v>
      </c>
      <c r="K274" s="1063">
        <f>K258+K264+K269</f>
        <v>348.61</v>
      </c>
      <c r="L274" s="1470"/>
      <c r="M274" s="1063">
        <f t="shared" si="101"/>
        <v>-2</v>
      </c>
      <c r="N274" s="1063">
        <f t="shared" si="101"/>
        <v>0</v>
      </c>
      <c r="O274" s="1063">
        <f t="shared" si="101"/>
        <v>0</v>
      </c>
      <c r="P274" s="1390">
        <f>P258+P264+P269</f>
        <v>362</v>
      </c>
      <c r="Q274" s="1063">
        <f>Q258+Q264+Q269</f>
        <v>348.78</v>
      </c>
      <c r="R274" s="1392">
        <f>(M274*3+N274*2+O274+H274*3+J274*3)/6</f>
        <v>363</v>
      </c>
      <c r="S274" s="1063">
        <f>S258+S264+S269</f>
        <v>348.7</v>
      </c>
      <c r="T274" s="1067"/>
      <c r="U274" s="1063">
        <f t="shared" si="102"/>
        <v>0</v>
      </c>
      <c r="V274" s="1063">
        <f t="shared" si="102"/>
        <v>0</v>
      </c>
      <c r="W274" s="1063">
        <f t="shared" si="102"/>
        <v>2</v>
      </c>
      <c r="X274" s="1390">
        <f t="shared" si="102"/>
        <v>364</v>
      </c>
      <c r="Y274" s="1063">
        <f>Y258+Y264+Y269</f>
        <v>349.78</v>
      </c>
      <c r="Z274" s="1390">
        <f t="shared" si="102"/>
        <v>362.88888888888891</v>
      </c>
      <c r="AA274" s="1063">
        <f t="shared" si="102"/>
        <v>348.83</v>
      </c>
      <c r="AB274" s="1063">
        <f t="shared" si="102"/>
        <v>2</v>
      </c>
      <c r="AC274" s="1063">
        <f t="shared" si="102"/>
        <v>0</v>
      </c>
      <c r="AD274" s="1063">
        <f t="shared" si="102"/>
        <v>0</v>
      </c>
      <c r="AE274" s="1390">
        <f t="shared" si="102"/>
        <v>366</v>
      </c>
      <c r="AF274" s="1063">
        <f>AF258+AF264+AF269</f>
        <v>353.28</v>
      </c>
      <c r="AG274" s="1392">
        <f t="shared" si="102"/>
        <v>363.66666666666669</v>
      </c>
      <c r="AH274" s="1063">
        <f>AH258+AH264+AH269</f>
        <v>349.94</v>
      </c>
      <c r="AI274" s="1068"/>
      <c r="AJ274" s="1069">
        <f t="shared" si="47"/>
        <v>364</v>
      </c>
      <c r="AK274" s="1394">
        <f>AK258+AK264+AK269</f>
        <v>347.78</v>
      </c>
      <c r="AL274" s="1185"/>
      <c r="AM274" s="1213"/>
      <c r="CG274" s="970"/>
      <c r="CH274" s="970"/>
      <c r="CI274" s="970"/>
      <c r="CJ274" s="970"/>
      <c r="CK274" s="970"/>
      <c r="CL274" s="970"/>
      <c r="CM274" s="970"/>
      <c r="CN274" s="970"/>
      <c r="CO274" s="970"/>
      <c r="CP274" s="970"/>
      <c r="CQ274" s="970"/>
      <c r="CR274" s="970"/>
      <c r="CS274" s="970"/>
      <c r="CT274" s="970"/>
      <c r="CU274" s="970"/>
      <c r="CV274" s="970"/>
      <c r="CW274" s="970"/>
      <c r="CX274" s="970"/>
      <c r="CY274" s="970"/>
      <c r="CZ274" s="970"/>
      <c r="DA274" s="970"/>
      <c r="DB274" s="970"/>
      <c r="DC274" s="970"/>
      <c r="DD274" s="970"/>
      <c r="DE274" s="970"/>
      <c r="DF274" s="970"/>
      <c r="DG274" s="970"/>
      <c r="DH274" s="970"/>
      <c r="DI274" s="970"/>
      <c r="DJ274" s="970"/>
      <c r="DK274" s="970"/>
      <c r="DL274" s="970"/>
      <c r="DM274" s="970"/>
      <c r="DN274" s="970"/>
      <c r="DO274" s="970"/>
      <c r="DP274" s="970"/>
      <c r="DQ274" s="970"/>
      <c r="DR274" s="970"/>
      <c r="DS274" s="970"/>
      <c r="DT274" s="970"/>
      <c r="DU274" s="970"/>
      <c r="DV274" s="970"/>
      <c r="DW274" s="970"/>
      <c r="DX274" s="970"/>
      <c r="DY274" s="970"/>
      <c r="DZ274" s="970"/>
      <c r="EA274" s="970"/>
      <c r="EB274" s="970"/>
      <c r="EC274" s="970"/>
      <c r="ED274" s="970"/>
      <c r="EE274" s="970"/>
      <c r="EF274" s="970"/>
      <c r="EG274" s="970"/>
      <c r="EH274" s="970"/>
      <c r="EI274" s="970"/>
      <c r="EJ274" s="970"/>
      <c r="EK274" s="970"/>
      <c r="EL274" s="970"/>
      <c r="EM274" s="970"/>
      <c r="EN274" s="970"/>
      <c r="EO274" s="970"/>
      <c r="EP274" s="970"/>
      <c r="EQ274" s="970"/>
      <c r="ER274" s="970"/>
      <c r="ES274" s="970"/>
      <c r="ET274" s="970"/>
      <c r="EU274" s="970"/>
      <c r="EV274" s="970"/>
      <c r="EW274" s="970"/>
      <c r="EX274" s="970"/>
      <c r="EY274" s="970"/>
      <c r="EZ274" s="970"/>
      <c r="FA274" s="970"/>
      <c r="FB274" s="970"/>
      <c r="FC274" s="970"/>
      <c r="FD274" s="970"/>
      <c r="FE274" s="970"/>
      <c r="FF274" s="970"/>
      <c r="FG274" s="970"/>
      <c r="FH274" s="970"/>
      <c r="FI274" s="970"/>
      <c r="FJ274" s="970"/>
      <c r="FK274" s="970"/>
      <c r="FL274" s="970"/>
      <c r="FM274" s="970"/>
      <c r="FN274" s="970"/>
      <c r="FO274" s="970"/>
      <c r="FP274" s="970"/>
      <c r="FQ274" s="970"/>
      <c r="FR274" s="970"/>
      <c r="FS274" s="970"/>
    </row>
    <row r="275" spans="1:175" s="474" customFormat="1" ht="13.5" thickBot="1">
      <c r="A275" s="484"/>
      <c r="B275" s="485"/>
      <c r="C275" s="1471"/>
      <c r="D275" s="776"/>
      <c r="E275" s="1472"/>
      <c r="F275" s="1472"/>
      <c r="G275" s="1472"/>
      <c r="H275" s="838"/>
      <c r="I275" s="1472"/>
      <c r="J275" s="431"/>
      <c r="K275" s="1472"/>
      <c r="M275" s="1472"/>
      <c r="N275" s="1472"/>
      <c r="O275" s="1472"/>
      <c r="P275" s="776"/>
      <c r="Q275" s="1472"/>
      <c r="R275" s="776"/>
      <c r="S275" s="1472"/>
      <c r="T275" s="610"/>
      <c r="U275" s="1472"/>
      <c r="V275" s="1472"/>
      <c r="W275" s="1472"/>
      <c r="X275" s="776"/>
      <c r="Y275" s="1472"/>
      <c r="Z275" s="776"/>
      <c r="AA275" s="1472"/>
      <c r="AB275" s="1472"/>
      <c r="AC275" s="1472"/>
      <c r="AD275" s="1472"/>
      <c r="AE275" s="776"/>
      <c r="AF275" s="1472"/>
      <c r="AG275" s="1473"/>
      <c r="AH275" s="1472"/>
      <c r="AI275" s="1474"/>
      <c r="AJ275" s="1475">
        <f t="shared" si="47"/>
        <v>0</v>
      </c>
      <c r="AK275" s="1476"/>
      <c r="AL275" s="1252"/>
      <c r="AM275" s="382"/>
    </row>
    <row r="276" spans="1:175" s="1237" customFormat="1" ht="14.25" thickBot="1">
      <c r="A276" s="894" t="s">
        <v>211</v>
      </c>
      <c r="B276" s="895" t="s">
        <v>229</v>
      </c>
      <c r="C276" s="1477" t="s">
        <v>230</v>
      </c>
      <c r="D276" s="990"/>
      <c r="E276" s="1478"/>
      <c r="F276" s="1478"/>
      <c r="G276" s="1478"/>
      <c r="H276" s="1041"/>
      <c r="I276" s="1478"/>
      <c r="J276" s="1208"/>
      <c r="K276" s="1478"/>
      <c r="M276" s="1478"/>
      <c r="N276" s="1478"/>
      <c r="O276" s="1478"/>
      <c r="P276" s="990"/>
      <c r="Q276" s="1478"/>
      <c r="R276" s="990"/>
      <c r="S276" s="1478"/>
      <c r="T276" s="1240"/>
      <c r="U276" s="1478"/>
      <c r="V276" s="1478"/>
      <c r="W276" s="1478"/>
      <c r="X276" s="990"/>
      <c r="Y276" s="1478"/>
      <c r="Z276" s="990"/>
      <c r="AA276" s="1478"/>
      <c r="AB276" s="1478"/>
      <c r="AC276" s="1478"/>
      <c r="AD276" s="1478"/>
      <c r="AE276" s="990"/>
      <c r="AF276" s="1478"/>
      <c r="AG276" s="853"/>
      <c r="AH276" s="1478"/>
      <c r="AI276" s="966"/>
      <c r="AJ276" s="967">
        <f t="shared" si="47"/>
        <v>0</v>
      </c>
      <c r="AK276" s="1479"/>
      <c r="AL276" s="1240"/>
      <c r="AM276" s="1241"/>
      <c r="CG276" s="1235"/>
      <c r="CH276" s="1235"/>
      <c r="CI276" s="1235"/>
      <c r="CJ276" s="1235"/>
      <c r="CK276" s="1235"/>
      <c r="CL276" s="1235"/>
      <c r="CM276" s="1235"/>
      <c r="CN276" s="1235"/>
      <c r="CO276" s="1235"/>
      <c r="CP276" s="1235"/>
      <c r="CQ276" s="1235"/>
      <c r="CR276" s="1235"/>
      <c r="CS276" s="1235"/>
      <c r="CT276" s="1235"/>
      <c r="CU276" s="1235"/>
      <c r="CV276" s="1235"/>
      <c r="CW276" s="1235"/>
      <c r="CX276" s="1235"/>
      <c r="CY276" s="1235"/>
      <c r="CZ276" s="1235"/>
      <c r="DA276" s="1235"/>
      <c r="DB276" s="1235"/>
      <c r="DC276" s="1235"/>
      <c r="DD276" s="1235"/>
      <c r="DE276" s="1235"/>
      <c r="DF276" s="1235"/>
      <c r="DG276" s="1235"/>
      <c r="DH276" s="1235"/>
      <c r="DI276" s="1235"/>
      <c r="DJ276" s="1235"/>
      <c r="DK276" s="1235"/>
      <c r="DL276" s="1235"/>
      <c r="DM276" s="1235"/>
      <c r="DN276" s="1235"/>
      <c r="DO276" s="1235"/>
      <c r="DP276" s="1235"/>
      <c r="DQ276" s="1235"/>
      <c r="DR276" s="1235"/>
      <c r="DS276" s="1235"/>
      <c r="DT276" s="1235"/>
      <c r="DU276" s="1235"/>
      <c r="DV276" s="1235"/>
      <c r="DW276" s="1235"/>
      <c r="DX276" s="1235"/>
      <c r="DY276" s="1235"/>
      <c r="DZ276" s="1235"/>
      <c r="EA276" s="1235"/>
      <c r="EB276" s="1235"/>
      <c r="EC276" s="1235"/>
      <c r="ED276" s="1235"/>
      <c r="EE276" s="1235"/>
      <c r="EF276" s="1235"/>
      <c r="EG276" s="1235"/>
      <c r="EH276" s="1235"/>
      <c r="EI276" s="1235"/>
      <c r="EJ276" s="1235"/>
      <c r="EK276" s="1235"/>
      <c r="EL276" s="1235"/>
      <c r="EM276" s="1235"/>
      <c r="EN276" s="1235"/>
      <c r="EO276" s="1235"/>
      <c r="EP276" s="1235"/>
      <c r="EQ276" s="1235"/>
      <c r="ER276" s="1235"/>
      <c r="ES276" s="1235"/>
      <c r="ET276" s="1235"/>
      <c r="EU276" s="1235"/>
      <c r="EV276" s="1235"/>
      <c r="EW276" s="1235"/>
      <c r="EX276" s="1235"/>
      <c r="EY276" s="1235"/>
      <c r="EZ276" s="1235"/>
      <c r="FA276" s="1235"/>
      <c r="FB276" s="1235"/>
      <c r="FC276" s="1235"/>
      <c r="FD276" s="1235"/>
      <c r="FE276" s="1235"/>
      <c r="FF276" s="1235"/>
      <c r="FG276" s="1235"/>
      <c r="FH276" s="1235"/>
      <c r="FI276" s="1235"/>
      <c r="FJ276" s="1235"/>
      <c r="FK276" s="1235"/>
      <c r="FL276" s="1235"/>
      <c r="FM276" s="1235"/>
      <c r="FN276" s="1235"/>
      <c r="FO276" s="1235"/>
      <c r="FP276" s="1235"/>
      <c r="FQ276" s="1235"/>
      <c r="FR276" s="1235"/>
      <c r="FS276" s="1235"/>
    </row>
    <row r="277" spans="1:175" s="474" customFormat="1" ht="15">
      <c r="A277" s="1480"/>
      <c r="B277" s="219"/>
      <c r="C277" s="1481" t="s">
        <v>57</v>
      </c>
      <c r="D277" s="1187">
        <v>1</v>
      </c>
      <c r="E277" s="355"/>
      <c r="F277" s="355"/>
      <c r="G277" s="355"/>
      <c r="H277" s="1203">
        <f>D277+E277+F277+G277</f>
        <v>1</v>
      </c>
      <c r="I277" s="355">
        <v>1</v>
      </c>
      <c r="J277" s="1482">
        <f>(D277*3+E277*3+F277*2+G277)/3</f>
        <v>1</v>
      </c>
      <c r="K277" s="355">
        <v>1</v>
      </c>
      <c r="M277" s="355"/>
      <c r="N277" s="355"/>
      <c r="O277" s="355"/>
      <c r="P277" s="160">
        <f>H277+M277+N277+O277</f>
        <v>1</v>
      </c>
      <c r="Q277" s="355">
        <v>1</v>
      </c>
      <c r="R277" s="1160">
        <f>(D277*6+E277*6+F277*5+G277*4+M277*3+N277*2+O277)/6</f>
        <v>1</v>
      </c>
      <c r="S277" s="1188">
        <v>1</v>
      </c>
      <c r="T277" s="610"/>
      <c r="U277" s="355"/>
      <c r="V277" s="355"/>
      <c r="W277" s="355"/>
      <c r="X277" s="160">
        <f>P277+U277+V277+W277</f>
        <v>1</v>
      </c>
      <c r="Y277" s="355">
        <v>1</v>
      </c>
      <c r="Z277" s="842">
        <f>(D277*9+E277*9+F277*8+G277*7+M277*6+N277*5+O277*4+U277*3+V277*2+W277)/9</f>
        <v>1</v>
      </c>
      <c r="AA277" s="355">
        <v>1</v>
      </c>
      <c r="AB277" s="355"/>
      <c r="AC277" s="355"/>
      <c r="AD277" s="355"/>
      <c r="AE277" s="160">
        <f>X277+AB277+AC277+AD277</f>
        <v>1</v>
      </c>
      <c r="AF277" s="355">
        <v>1</v>
      </c>
      <c r="AG277" s="162">
        <f>(D277*12+E277*12+F277*11+G277*10+M277*9+N277*8+O277*7+U277*6+V277*5+W277*4+AB277*3+AC277*2+AD277)/12</f>
        <v>1</v>
      </c>
      <c r="AH277" s="355">
        <v>1</v>
      </c>
      <c r="AI277" s="229"/>
      <c r="AJ277" s="947">
        <f t="shared" si="47"/>
        <v>1</v>
      </c>
      <c r="AK277" s="1191">
        <v>1</v>
      </c>
      <c r="AL277" s="1212"/>
      <c r="AM277" s="883"/>
      <c r="AN277" s="1289"/>
      <c r="AO277" s="1290"/>
      <c r="AP277" s="1290"/>
      <c r="AQ277" s="1290"/>
      <c r="AR277" s="1290"/>
    </row>
    <row r="278" spans="1:175" s="1486" customFormat="1" ht="13.5" customHeight="1">
      <c r="A278" s="384"/>
      <c r="B278" s="384"/>
      <c r="C278" s="467" t="s">
        <v>231</v>
      </c>
      <c r="D278" s="1483">
        <v>44.5</v>
      </c>
      <c r="E278" s="464"/>
      <c r="F278" s="464"/>
      <c r="G278" s="1484"/>
      <c r="H278" s="577">
        <f>D278+E278+F278+G278</f>
        <v>44.5</v>
      </c>
      <c r="I278" s="577">
        <v>44.5</v>
      </c>
      <c r="J278" s="1485">
        <f>(D278*3+E278*3+F278*2+G278)/3</f>
        <v>44.5</v>
      </c>
      <c r="K278" s="556">
        <v>44.5</v>
      </c>
      <c r="M278" s="464"/>
      <c r="N278" s="464"/>
      <c r="O278" s="464"/>
      <c r="P278" s="572">
        <f>H278+M278+N278+O278</f>
        <v>44.5</v>
      </c>
      <c r="Q278" s="556">
        <v>44.5</v>
      </c>
      <c r="R278" s="1487">
        <f>(D278*6+E278*6+F278*5+G278*4+M278*3+N278*2+O278)/6</f>
        <v>44.5</v>
      </c>
      <c r="S278" s="556">
        <v>44.5</v>
      </c>
      <c r="T278" s="1488"/>
      <c r="U278" s="464"/>
      <c r="V278" s="464"/>
      <c r="W278" s="464"/>
      <c r="X278" s="572">
        <f>P278+U278+V278+W278</f>
        <v>44.5</v>
      </c>
      <c r="Y278" s="464">
        <v>44.5</v>
      </c>
      <c r="Z278" s="881">
        <f>(D278*9+E278*9+F278*8+G278*7+M278*6+N278*5+O278*4+U278*3+V278*2+W278)/9</f>
        <v>44.5</v>
      </c>
      <c r="AA278" s="464">
        <v>44.5</v>
      </c>
      <c r="AB278" s="464"/>
      <c r="AC278" s="464"/>
      <c r="AD278" s="464"/>
      <c r="AE278" s="254">
        <f>X278+AB278+AC278+AD278</f>
        <v>44.5</v>
      </c>
      <c r="AF278" s="464">
        <v>44.5</v>
      </c>
      <c r="AG278" s="694">
        <f>(D278*12+E278*12+F278*11+G278*10+M278*9+N278*8+O278*7+U278*6+V278*5+W278*4+AB278*3+AC278*2+AD278/2)/12</f>
        <v>44.5</v>
      </c>
      <c r="AH278" s="464">
        <v>44.5</v>
      </c>
      <c r="AI278" s="553"/>
      <c r="AJ278" s="1489">
        <f t="shared" si="47"/>
        <v>44.5</v>
      </c>
      <c r="AK278" s="1079">
        <v>44.5</v>
      </c>
      <c r="AL278" s="1176"/>
      <c r="AM278" s="549"/>
      <c r="AN278" s="538"/>
      <c r="AO278" s="539"/>
      <c r="AP278" s="539"/>
      <c r="AQ278" s="539"/>
      <c r="AR278" s="539"/>
      <c r="CF278" s="1381"/>
      <c r="CG278" s="474"/>
      <c r="CH278" s="474"/>
      <c r="CI278" s="474"/>
      <c r="CJ278" s="474"/>
      <c r="CK278" s="474"/>
      <c r="CL278" s="474"/>
      <c r="CM278" s="474"/>
      <c r="CN278" s="474"/>
      <c r="CO278" s="474"/>
      <c r="CP278" s="474"/>
      <c r="CQ278" s="474"/>
      <c r="CR278" s="474"/>
      <c r="CS278" s="474"/>
      <c r="CT278" s="474"/>
      <c r="CU278" s="474"/>
      <c r="CV278" s="474"/>
      <c r="CW278" s="474"/>
      <c r="CX278" s="474"/>
      <c r="CY278" s="474"/>
      <c r="CZ278" s="474"/>
      <c r="DA278" s="474"/>
      <c r="DB278" s="474"/>
      <c r="DC278" s="474"/>
      <c r="DD278" s="474"/>
      <c r="DE278" s="474"/>
      <c r="DF278" s="474"/>
      <c r="DG278" s="474"/>
      <c r="DH278" s="474"/>
      <c r="DI278" s="474"/>
      <c r="DJ278" s="474"/>
      <c r="DK278" s="474"/>
      <c r="DL278" s="474"/>
      <c r="DM278" s="474"/>
      <c r="DN278" s="474"/>
      <c r="DO278" s="474"/>
      <c r="DP278" s="474"/>
      <c r="DQ278" s="474"/>
      <c r="DR278" s="474"/>
      <c r="DS278" s="474"/>
      <c r="DT278" s="474"/>
      <c r="DU278" s="474"/>
      <c r="DV278" s="474"/>
      <c r="DW278" s="474"/>
      <c r="DX278" s="474"/>
      <c r="DY278" s="474"/>
      <c r="DZ278" s="474"/>
      <c r="EA278" s="474"/>
      <c r="EB278" s="474"/>
      <c r="EC278" s="474"/>
      <c r="ED278" s="474"/>
      <c r="EE278" s="474"/>
      <c r="EF278" s="474"/>
      <c r="EG278" s="474"/>
      <c r="EH278" s="474"/>
      <c r="EI278" s="474"/>
      <c r="EJ278" s="474"/>
      <c r="EK278" s="474"/>
      <c r="EL278" s="474"/>
      <c r="EM278" s="474"/>
      <c r="EN278" s="474"/>
      <c r="EO278" s="474"/>
      <c r="EP278" s="474"/>
      <c r="EQ278" s="474"/>
      <c r="ER278" s="474"/>
      <c r="ES278" s="474"/>
      <c r="ET278" s="474"/>
      <c r="EU278" s="474"/>
      <c r="EV278" s="474"/>
      <c r="EW278" s="474"/>
      <c r="EX278" s="474"/>
      <c r="EY278" s="474"/>
      <c r="EZ278" s="474"/>
      <c r="FA278" s="474"/>
      <c r="FB278" s="474"/>
      <c r="FC278" s="474"/>
      <c r="FD278" s="474"/>
      <c r="FE278" s="474"/>
      <c r="FF278" s="474"/>
      <c r="FG278" s="474"/>
      <c r="FH278" s="474"/>
      <c r="FI278" s="474"/>
      <c r="FJ278" s="474"/>
      <c r="FK278" s="474"/>
      <c r="FL278" s="474"/>
      <c r="FM278" s="474"/>
      <c r="FN278" s="474"/>
      <c r="FO278" s="474"/>
      <c r="FP278" s="474"/>
      <c r="FQ278" s="474"/>
      <c r="FR278" s="474"/>
      <c r="FS278" s="474"/>
    </row>
    <row r="279" spans="1:175" s="474" customFormat="1" ht="13.5" thickBot="1">
      <c r="A279" s="484"/>
      <c r="B279" s="485"/>
      <c r="C279" s="1490"/>
      <c r="D279" s="776"/>
      <c r="E279" s="1472"/>
      <c r="F279" s="1472"/>
      <c r="G279" s="1476"/>
      <c r="H279" s="838"/>
      <c r="I279" s="776"/>
      <c r="J279" s="431"/>
      <c r="K279" s="1472"/>
      <c r="M279" s="1472"/>
      <c r="N279" s="1472"/>
      <c r="O279" s="1472"/>
      <c r="P279" s="776"/>
      <c r="Q279" s="1472"/>
      <c r="R279" s="776"/>
      <c r="S279" s="1472"/>
      <c r="T279" s="610"/>
      <c r="U279" s="1472"/>
      <c r="V279" s="1472"/>
      <c r="W279" s="1472"/>
      <c r="X279" s="776"/>
      <c r="Y279" s="1472"/>
      <c r="Z279" s="776"/>
      <c r="AA279" s="1472"/>
      <c r="AB279" s="1472"/>
      <c r="AC279" s="1472"/>
      <c r="AD279" s="1472"/>
      <c r="AE279" s="776"/>
      <c r="AF279" s="1472"/>
      <c r="AG279" s="1473"/>
      <c r="AH279" s="1472"/>
      <c r="AI279" s="1474"/>
      <c r="AJ279" s="1475">
        <f t="shared" si="47"/>
        <v>0</v>
      </c>
      <c r="AK279" s="1476"/>
      <c r="AL279" s="1252"/>
      <c r="AM279" s="382"/>
    </row>
    <row r="280" spans="1:175" s="1237" customFormat="1" ht="14.25" thickBot="1">
      <c r="A280" s="894" t="s">
        <v>211</v>
      </c>
      <c r="B280" s="895" t="s">
        <v>232</v>
      </c>
      <c r="C280" s="1491" t="s">
        <v>233</v>
      </c>
      <c r="D280" s="990"/>
      <c r="E280" s="1478"/>
      <c r="F280" s="1478"/>
      <c r="G280" s="1479"/>
      <c r="H280" s="1041"/>
      <c r="I280" s="990"/>
      <c r="J280" s="1208"/>
      <c r="K280" s="1478"/>
      <c r="M280" s="1478"/>
      <c r="N280" s="1478"/>
      <c r="O280" s="1478"/>
      <c r="P280" s="990"/>
      <c r="Q280" s="1478"/>
      <c r="R280" s="990"/>
      <c r="S280" s="1478"/>
      <c r="T280" s="1240"/>
      <c r="U280" s="1478"/>
      <c r="V280" s="1478"/>
      <c r="W280" s="1478"/>
      <c r="X280" s="990"/>
      <c r="Y280" s="1478"/>
      <c r="Z280" s="990"/>
      <c r="AA280" s="1478"/>
      <c r="AB280" s="1478"/>
      <c r="AC280" s="1478"/>
      <c r="AD280" s="1478"/>
      <c r="AE280" s="990"/>
      <c r="AF280" s="1478"/>
      <c r="AG280" s="853"/>
      <c r="AH280" s="1478"/>
      <c r="AI280" s="966"/>
      <c r="AJ280" s="967">
        <f t="shared" ref="AJ280:AJ351" si="103">D280+E280</f>
        <v>0</v>
      </c>
      <c r="AK280" s="1479"/>
      <c r="AL280" s="1240"/>
      <c r="AM280" s="1241"/>
      <c r="CG280" s="1235"/>
      <c r="CH280" s="1235"/>
      <c r="CI280" s="1235"/>
      <c r="CJ280" s="1235"/>
      <c r="CK280" s="1235"/>
      <c r="CL280" s="1235"/>
      <c r="CM280" s="1235"/>
      <c r="CN280" s="1235"/>
      <c r="CO280" s="1235"/>
      <c r="CP280" s="1235"/>
      <c r="CQ280" s="1235"/>
      <c r="CR280" s="1235"/>
      <c r="CS280" s="1235"/>
      <c r="CT280" s="1235"/>
      <c r="CU280" s="1235"/>
      <c r="CV280" s="1235"/>
      <c r="CW280" s="1235"/>
      <c r="CX280" s="1235"/>
      <c r="CY280" s="1235"/>
      <c r="CZ280" s="1235"/>
      <c r="DA280" s="1235"/>
      <c r="DB280" s="1235"/>
      <c r="DC280" s="1235"/>
      <c r="DD280" s="1235"/>
      <c r="DE280" s="1235"/>
      <c r="DF280" s="1235"/>
      <c r="DG280" s="1235"/>
      <c r="DH280" s="1235"/>
      <c r="DI280" s="1235"/>
      <c r="DJ280" s="1235"/>
      <c r="DK280" s="1235"/>
      <c r="DL280" s="1235"/>
      <c r="DM280" s="1235"/>
      <c r="DN280" s="1235"/>
      <c r="DO280" s="1235"/>
      <c r="DP280" s="1235"/>
      <c r="DQ280" s="1235"/>
      <c r="DR280" s="1235"/>
      <c r="DS280" s="1235"/>
      <c r="DT280" s="1235"/>
      <c r="DU280" s="1235"/>
      <c r="DV280" s="1235"/>
      <c r="DW280" s="1235"/>
      <c r="DX280" s="1235"/>
      <c r="DY280" s="1235"/>
      <c r="DZ280" s="1235"/>
      <c r="EA280" s="1235"/>
      <c r="EB280" s="1235"/>
      <c r="EC280" s="1235"/>
      <c r="ED280" s="1235"/>
      <c r="EE280" s="1235"/>
      <c r="EF280" s="1235"/>
      <c r="EG280" s="1235"/>
      <c r="EH280" s="1235"/>
      <c r="EI280" s="1235"/>
      <c r="EJ280" s="1235"/>
      <c r="EK280" s="1235"/>
      <c r="EL280" s="1235"/>
      <c r="EM280" s="1235"/>
      <c r="EN280" s="1235"/>
      <c r="EO280" s="1235"/>
      <c r="EP280" s="1235"/>
      <c r="EQ280" s="1235"/>
      <c r="ER280" s="1235"/>
      <c r="ES280" s="1235"/>
      <c r="ET280" s="1235"/>
      <c r="EU280" s="1235"/>
      <c r="EV280" s="1235"/>
      <c r="EW280" s="1235"/>
      <c r="EX280" s="1235"/>
      <c r="EY280" s="1235"/>
      <c r="EZ280" s="1235"/>
      <c r="FA280" s="1235"/>
      <c r="FB280" s="1235"/>
      <c r="FC280" s="1235"/>
      <c r="FD280" s="1235"/>
      <c r="FE280" s="1235"/>
      <c r="FF280" s="1235"/>
      <c r="FG280" s="1235"/>
      <c r="FH280" s="1235"/>
      <c r="FI280" s="1235"/>
      <c r="FJ280" s="1235"/>
      <c r="FK280" s="1235"/>
      <c r="FL280" s="1235"/>
      <c r="FM280" s="1235"/>
      <c r="FN280" s="1235"/>
      <c r="FO280" s="1235"/>
      <c r="FP280" s="1235"/>
      <c r="FQ280" s="1235"/>
      <c r="FR280" s="1235"/>
      <c r="FS280" s="1235"/>
    </row>
    <row r="281" spans="1:175" s="474" customFormat="1" ht="14.25">
      <c r="A281" s="1480"/>
      <c r="B281" s="219"/>
      <c r="C281" s="1492" t="s">
        <v>57</v>
      </c>
      <c r="D281" s="352">
        <v>1</v>
      </c>
      <c r="E281" s="355"/>
      <c r="F281" s="355"/>
      <c r="G281" s="357"/>
      <c r="H281" s="1203">
        <f>D281+E281+F281+G281</f>
        <v>1</v>
      </c>
      <c r="I281" s="355">
        <v>1</v>
      </c>
      <c r="J281" s="1160">
        <f>(D281*3+E281*3+F281*2+G281)/3</f>
        <v>1</v>
      </c>
      <c r="K281" s="355">
        <v>1</v>
      </c>
      <c r="M281" s="355"/>
      <c r="N281" s="355"/>
      <c r="O281" s="355"/>
      <c r="P281" s="160">
        <f>H281+M281+N281+O281</f>
        <v>1</v>
      </c>
      <c r="Q281" s="1188">
        <v>1</v>
      </c>
      <c r="R281" s="1160">
        <f>(D281*6+E281*6+F281*5+G281*4+M281*3+N281*2+O281)/6</f>
        <v>1</v>
      </c>
      <c r="S281" s="1188">
        <v>1</v>
      </c>
      <c r="T281" s="610"/>
      <c r="U281" s="355"/>
      <c r="V281" s="355"/>
      <c r="W281" s="355"/>
      <c r="X281" s="160">
        <f>P281+U281+V281+W281</f>
        <v>1</v>
      </c>
      <c r="Y281" s="355">
        <v>1</v>
      </c>
      <c r="Z281" s="842">
        <f>(D281*9+E281*9+F281*8+G281*7+M281*6+N281*5+O281*4+U281*3+V281*2+W281)/9</f>
        <v>1</v>
      </c>
      <c r="AA281" s="355">
        <v>1</v>
      </c>
      <c r="AB281" s="355"/>
      <c r="AC281" s="355"/>
      <c r="AD281" s="355"/>
      <c r="AE281" s="160">
        <f>X281+AB281+AC281+AD281</f>
        <v>1</v>
      </c>
      <c r="AF281" s="355">
        <v>1</v>
      </c>
      <c r="AG281" s="162">
        <f>(D281*12+E281*12+F281*11+G281*10+M281*9+N281*8+O281*7+U281*6+V281*5+W281*4+AB281*3+AC281*2+AD281)/12</f>
        <v>1</v>
      </c>
      <c r="AH281" s="355">
        <v>1</v>
      </c>
      <c r="AI281" s="229"/>
      <c r="AJ281" s="947">
        <f t="shared" si="103"/>
        <v>1</v>
      </c>
      <c r="AK281" s="1191">
        <v>1</v>
      </c>
      <c r="AL281" s="1148"/>
      <c r="AM281" s="883"/>
    </row>
    <row r="282" spans="1:175" s="1486" customFormat="1" ht="13.5" customHeight="1">
      <c r="A282" s="384"/>
      <c r="B282" s="384"/>
      <c r="C282" s="467" t="s">
        <v>231</v>
      </c>
      <c r="D282" s="555">
        <v>10.5</v>
      </c>
      <c r="E282" s="464"/>
      <c r="F282" s="464"/>
      <c r="G282" s="1484"/>
      <c r="H282" s="577">
        <f>D282+E282+F282+G282</f>
        <v>10.5</v>
      </c>
      <c r="I282" s="577">
        <v>10.5</v>
      </c>
      <c r="J282" s="1485">
        <f>(D282*3+E282*3+F282*2+G282)/3</f>
        <v>10.5</v>
      </c>
      <c r="K282" s="556">
        <v>10.5</v>
      </c>
      <c r="M282" s="464"/>
      <c r="N282" s="464"/>
      <c r="O282" s="464"/>
      <c r="P282" s="572">
        <f>H282+M282+N282+O282</f>
        <v>10.5</v>
      </c>
      <c r="Q282" s="556">
        <v>10.5</v>
      </c>
      <c r="R282" s="1487">
        <f>(D282*6+E282*6+F282*5+G282*4+M282*3+N282*2+O282)/6</f>
        <v>10.5</v>
      </c>
      <c r="S282" s="556">
        <v>10.5</v>
      </c>
      <c r="T282" s="1488"/>
      <c r="U282" s="464"/>
      <c r="V282" s="464"/>
      <c r="W282" s="464"/>
      <c r="X282" s="572">
        <f>P282+U282+V282+W282</f>
        <v>10.5</v>
      </c>
      <c r="Y282" s="464">
        <v>10.5</v>
      </c>
      <c r="Z282" s="881">
        <f>(D282*9+E282*9+F282*8+G282*7+M282*6+N282*5+O282*4+U282*3+V282*2+W282)/9</f>
        <v>10.5</v>
      </c>
      <c r="AA282" s="464">
        <v>10.5</v>
      </c>
      <c r="AB282" s="464"/>
      <c r="AC282" s="464"/>
      <c r="AD282" s="464"/>
      <c r="AE282" s="254">
        <f>X282+AB282+AC282+AD282</f>
        <v>10.5</v>
      </c>
      <c r="AF282" s="464">
        <v>10.5</v>
      </c>
      <c r="AG282" s="694">
        <f>(D282*12+E282*12+F282*11+G282*10+M282*9+N282*8+O282*7+U282*6+V282*5+W282*4+AB282*3+AC282*2+AD282)/12</f>
        <v>10.5</v>
      </c>
      <c r="AH282" s="464">
        <v>10.5</v>
      </c>
      <c r="AI282" s="553"/>
      <c r="AJ282" s="1489">
        <f t="shared" si="103"/>
        <v>10.5</v>
      </c>
      <c r="AK282" s="1079">
        <v>10.5</v>
      </c>
      <c r="AL282" s="1176"/>
      <c r="AM282" s="549"/>
      <c r="AN282" s="538"/>
      <c r="AO282" s="539"/>
      <c r="AP282" s="539"/>
      <c r="AQ282" s="539"/>
      <c r="AR282" s="539"/>
      <c r="CF282" s="1381"/>
      <c r="CG282" s="474"/>
      <c r="CH282" s="474"/>
      <c r="CI282" s="474"/>
      <c r="CJ282" s="474"/>
      <c r="CK282" s="474"/>
      <c r="CL282" s="474"/>
      <c r="CM282" s="474"/>
      <c r="CN282" s="474"/>
      <c r="CO282" s="474"/>
      <c r="CP282" s="474"/>
      <c r="CQ282" s="474"/>
      <c r="CR282" s="474"/>
      <c r="CS282" s="474"/>
      <c r="CT282" s="474"/>
      <c r="CU282" s="474"/>
      <c r="CV282" s="474"/>
      <c r="CW282" s="474"/>
      <c r="CX282" s="474"/>
      <c r="CY282" s="474"/>
      <c r="CZ282" s="474"/>
      <c r="DA282" s="474"/>
      <c r="DB282" s="474"/>
      <c r="DC282" s="474"/>
      <c r="DD282" s="474"/>
      <c r="DE282" s="474"/>
      <c r="DF282" s="474"/>
      <c r="DG282" s="474"/>
      <c r="DH282" s="474"/>
      <c r="DI282" s="474"/>
      <c r="DJ282" s="474"/>
      <c r="DK282" s="474"/>
      <c r="DL282" s="474"/>
      <c r="DM282" s="474"/>
      <c r="DN282" s="474"/>
      <c r="DO282" s="474"/>
      <c r="DP282" s="474"/>
      <c r="DQ282" s="474"/>
      <c r="DR282" s="474"/>
      <c r="DS282" s="474"/>
      <c r="DT282" s="474"/>
      <c r="DU282" s="474"/>
      <c r="DV282" s="474"/>
      <c r="DW282" s="474"/>
      <c r="DX282" s="474"/>
      <c r="DY282" s="474"/>
      <c r="DZ282" s="474"/>
      <c r="EA282" s="474"/>
      <c r="EB282" s="474"/>
      <c r="EC282" s="474"/>
      <c r="ED282" s="474"/>
      <c r="EE282" s="474"/>
      <c r="EF282" s="474"/>
      <c r="EG282" s="474"/>
      <c r="EH282" s="474"/>
      <c r="EI282" s="474"/>
      <c r="EJ282" s="474"/>
      <c r="EK282" s="474"/>
      <c r="EL282" s="474"/>
      <c r="EM282" s="474"/>
      <c r="EN282" s="474"/>
      <c r="EO282" s="474"/>
      <c r="EP282" s="474"/>
      <c r="EQ282" s="474"/>
      <c r="ER282" s="474"/>
      <c r="ES282" s="474"/>
      <c r="ET282" s="474"/>
      <c r="EU282" s="474"/>
      <c r="EV282" s="474"/>
      <c r="EW282" s="474"/>
      <c r="EX282" s="474"/>
      <c r="EY282" s="474"/>
      <c r="EZ282" s="474"/>
      <c r="FA282" s="474"/>
      <c r="FB282" s="474"/>
      <c r="FC282" s="474"/>
      <c r="FD282" s="474"/>
      <c r="FE282" s="474"/>
      <c r="FF282" s="474"/>
      <c r="FG282" s="474"/>
      <c r="FH282" s="474"/>
      <c r="FI282" s="474"/>
      <c r="FJ282" s="474"/>
      <c r="FK282" s="474"/>
      <c r="FL282" s="474"/>
      <c r="FM282" s="474"/>
      <c r="FN282" s="474"/>
      <c r="FO282" s="474"/>
      <c r="FP282" s="474"/>
      <c r="FQ282" s="474"/>
      <c r="FR282" s="474"/>
      <c r="FS282" s="474"/>
    </row>
    <row r="283" spans="1:175" s="474" customFormat="1" ht="12" customHeight="1">
      <c r="A283" s="256"/>
      <c r="B283" s="384"/>
      <c r="C283" s="467"/>
      <c r="D283" s="694"/>
      <c r="E283" s="464"/>
      <c r="F283" s="464"/>
      <c r="G283" s="1484"/>
      <c r="H283" s="577"/>
      <c r="I283" s="463"/>
      <c r="J283" s="1485"/>
      <c r="K283" s="464"/>
      <c r="L283" s="551"/>
      <c r="M283" s="464"/>
      <c r="N283" s="464"/>
      <c r="O283" s="464"/>
      <c r="P283" s="1493"/>
      <c r="Q283" s="229"/>
      <c r="R283" s="1494"/>
      <c r="S283" s="229"/>
      <c r="T283" s="610"/>
      <c r="U283" s="229"/>
      <c r="V283" s="229"/>
      <c r="W283" s="229"/>
      <c r="X283" s="161"/>
      <c r="Y283" s="229"/>
      <c r="Z283" s="166"/>
      <c r="AA283" s="229"/>
      <c r="AB283" s="229"/>
      <c r="AC283" s="229"/>
      <c r="AD283" s="229"/>
      <c r="AE283" s="160"/>
      <c r="AF283" s="229"/>
      <c r="AG283" s="162"/>
      <c r="AH283" s="229"/>
      <c r="AI283" s="229"/>
      <c r="AJ283" s="230"/>
      <c r="AK283" s="1495"/>
      <c r="AL283" s="1252"/>
      <c r="AM283" s="157"/>
    </row>
    <row r="284" spans="1:175" s="1237" customFormat="1" ht="14.25" hidden="1" thickBot="1">
      <c r="A284" s="1224" t="s">
        <v>211</v>
      </c>
      <c r="B284" s="1060" t="s">
        <v>232</v>
      </c>
      <c r="C284" s="1496" t="s">
        <v>234</v>
      </c>
      <c r="D284" s="1497"/>
      <c r="E284" s="1179"/>
      <c r="F284" s="1179"/>
      <c r="G284" s="1184"/>
      <c r="H284" s="1182"/>
      <c r="I284" s="1497"/>
      <c r="J284" s="1070"/>
      <c r="K284" s="1179"/>
      <c r="L284" s="1228"/>
      <c r="M284" s="1179"/>
      <c r="N284" s="1179"/>
      <c r="O284" s="1179"/>
      <c r="P284" s="1497"/>
      <c r="Q284" s="1478"/>
      <c r="R284" s="990"/>
      <c r="S284" s="1478"/>
      <c r="T284" s="1240"/>
      <c r="U284" s="1478"/>
      <c r="V284" s="1478"/>
      <c r="W284" s="1478"/>
      <c r="X284" s="990"/>
      <c r="Y284" s="1478"/>
      <c r="Z284" s="990"/>
      <c r="AA284" s="1478"/>
      <c r="AB284" s="1478"/>
      <c r="AC284" s="1478"/>
      <c r="AD284" s="1478"/>
      <c r="AE284" s="990"/>
      <c r="AF284" s="1478"/>
      <c r="AG284" s="853"/>
      <c r="AH284" s="1478"/>
      <c r="AI284" s="966"/>
      <c r="AJ284" s="967">
        <f>D284+E284</f>
        <v>0</v>
      </c>
      <c r="AK284" s="1479"/>
      <c r="AL284" s="1240"/>
      <c r="AM284" s="1241"/>
      <c r="CG284" s="1235"/>
      <c r="CH284" s="1235"/>
      <c r="CI284" s="1235"/>
      <c r="CJ284" s="1235"/>
      <c r="CK284" s="1235"/>
      <c r="CL284" s="1235"/>
      <c r="CM284" s="1235"/>
      <c r="CN284" s="1235"/>
      <c r="CO284" s="1235"/>
      <c r="CP284" s="1235"/>
      <c r="CQ284" s="1235"/>
      <c r="CR284" s="1235"/>
      <c r="CS284" s="1235"/>
      <c r="CT284" s="1235"/>
      <c r="CU284" s="1235"/>
      <c r="CV284" s="1235"/>
      <c r="CW284" s="1235"/>
      <c r="CX284" s="1235"/>
      <c r="CY284" s="1235"/>
      <c r="CZ284" s="1235"/>
      <c r="DA284" s="1235"/>
      <c r="DB284" s="1235"/>
      <c r="DC284" s="1235"/>
      <c r="DD284" s="1235"/>
      <c r="DE284" s="1235"/>
      <c r="DF284" s="1235"/>
      <c r="DG284" s="1235"/>
      <c r="DH284" s="1235"/>
      <c r="DI284" s="1235"/>
      <c r="DJ284" s="1235"/>
      <c r="DK284" s="1235"/>
      <c r="DL284" s="1235"/>
      <c r="DM284" s="1235"/>
      <c r="DN284" s="1235"/>
      <c r="DO284" s="1235"/>
      <c r="DP284" s="1235"/>
      <c r="DQ284" s="1235"/>
      <c r="DR284" s="1235"/>
      <c r="DS284" s="1235"/>
      <c r="DT284" s="1235"/>
      <c r="DU284" s="1235"/>
      <c r="DV284" s="1235"/>
      <c r="DW284" s="1235"/>
      <c r="DX284" s="1235"/>
      <c r="DY284" s="1235"/>
      <c r="DZ284" s="1235"/>
      <c r="EA284" s="1235"/>
      <c r="EB284" s="1235"/>
      <c r="EC284" s="1235"/>
      <c r="ED284" s="1235"/>
      <c r="EE284" s="1235"/>
      <c r="EF284" s="1235"/>
      <c r="EG284" s="1235"/>
      <c r="EH284" s="1235"/>
      <c r="EI284" s="1235"/>
      <c r="EJ284" s="1235"/>
      <c r="EK284" s="1235"/>
      <c r="EL284" s="1235"/>
      <c r="EM284" s="1235"/>
      <c r="EN284" s="1235"/>
      <c r="EO284" s="1235"/>
      <c r="EP284" s="1235"/>
      <c r="EQ284" s="1235"/>
      <c r="ER284" s="1235"/>
      <c r="ES284" s="1235"/>
      <c r="ET284" s="1235"/>
      <c r="EU284" s="1235"/>
      <c r="EV284" s="1235"/>
      <c r="EW284" s="1235"/>
      <c r="EX284" s="1235"/>
      <c r="EY284" s="1235"/>
      <c r="EZ284" s="1235"/>
      <c r="FA284" s="1235"/>
      <c r="FB284" s="1235"/>
      <c r="FC284" s="1235"/>
      <c r="FD284" s="1235"/>
      <c r="FE284" s="1235"/>
      <c r="FF284" s="1235"/>
      <c r="FG284" s="1235"/>
      <c r="FH284" s="1235"/>
      <c r="FI284" s="1235"/>
      <c r="FJ284" s="1235"/>
      <c r="FK284" s="1235"/>
      <c r="FL284" s="1235"/>
      <c r="FM284" s="1235"/>
      <c r="FN284" s="1235"/>
      <c r="FO284" s="1235"/>
      <c r="FP284" s="1235"/>
      <c r="FQ284" s="1235"/>
      <c r="FR284" s="1235"/>
      <c r="FS284" s="1235"/>
    </row>
    <row r="285" spans="1:175" s="474" customFormat="1" hidden="1">
      <c r="A285" s="1480"/>
      <c r="B285" s="219"/>
      <c r="C285" s="1492" t="s">
        <v>57</v>
      </c>
      <c r="D285" s="352">
        <v>0</v>
      </c>
      <c r="E285" s="355"/>
      <c r="F285" s="355"/>
      <c r="G285" s="357"/>
      <c r="H285" s="1203">
        <f>D285+E285+F285+G285</f>
        <v>0</v>
      </c>
      <c r="I285" s="354"/>
      <c r="J285" s="1498">
        <f>(D285*3+E285*3+F285*2+G285)/3</f>
        <v>0</v>
      </c>
      <c r="K285" s="355"/>
      <c r="M285" s="355"/>
      <c r="N285" s="355"/>
      <c r="O285" s="355"/>
      <c r="P285" s="160">
        <f>H285+M285+N285+O285</f>
        <v>0</v>
      </c>
      <c r="Q285" s="355"/>
      <c r="R285" s="892">
        <f>(D285*6+E285*6+F285*5+G285*4+M285*3+N285*2+O285)/6</f>
        <v>0</v>
      </c>
      <c r="S285" s="355"/>
      <c r="T285" s="610"/>
      <c r="U285" s="355"/>
      <c r="V285" s="355"/>
      <c r="W285" s="355"/>
      <c r="X285" s="160">
        <f>P285+U285+V285+W285</f>
        <v>0</v>
      </c>
      <c r="Y285" s="355"/>
      <c r="Z285" s="162">
        <f>(D285*9+E285*9+F285*8+G285*7+M285*6+N285*5+O285*4+U285*3+V285*2+W285)/9</f>
        <v>0</v>
      </c>
      <c r="AA285" s="355"/>
      <c r="AB285" s="355"/>
      <c r="AC285" s="355"/>
      <c r="AD285" s="355"/>
      <c r="AE285" s="160">
        <f>X285+AB285+AC285+AD285</f>
        <v>0</v>
      </c>
      <c r="AF285" s="355"/>
      <c r="AG285" s="162">
        <f>(D285*12+E285*12+F285*11+G285*10+M285*9+N285*8+O285*7+U285*6+V285*5+W285*4+AB285*3+AC285*2+AD285)/12</f>
        <v>0</v>
      </c>
      <c r="AH285" s="355"/>
      <c r="AI285" s="229"/>
      <c r="AJ285" s="230">
        <f>D285+E285</f>
        <v>0</v>
      </c>
      <c r="AK285" s="357"/>
      <c r="AL285" s="1252"/>
      <c r="AM285" s="883"/>
    </row>
    <row r="286" spans="1:175" s="1486" customFormat="1" ht="13.5" hidden="1" customHeight="1">
      <c r="A286" s="384"/>
      <c r="B286" s="384"/>
      <c r="C286" s="467" t="s">
        <v>231</v>
      </c>
      <c r="D286" s="694">
        <v>0</v>
      </c>
      <c r="E286" s="464"/>
      <c r="F286" s="464"/>
      <c r="G286" s="1484"/>
      <c r="H286" s="577">
        <f>D286+E286+F286+G286</f>
        <v>0</v>
      </c>
      <c r="I286" s="463"/>
      <c r="J286" s="1499">
        <f>(D286*3+E286*3+F286*2+G286)/3</f>
        <v>0</v>
      </c>
      <c r="K286" s="464"/>
      <c r="M286" s="464"/>
      <c r="N286" s="464"/>
      <c r="O286" s="464"/>
      <c r="P286" s="572">
        <f>H286+M286+N286+O286</f>
        <v>0</v>
      </c>
      <c r="Q286" s="464"/>
      <c r="R286" s="1500">
        <f>(D286*6+E286*6+F286*5+G286*4+M286*3+N286*2+O286)/6</f>
        <v>0</v>
      </c>
      <c r="S286" s="464"/>
      <c r="T286" s="1488"/>
      <c r="U286" s="464"/>
      <c r="V286" s="464"/>
      <c r="W286" s="464"/>
      <c r="X286" s="572">
        <f>P286+U286+V286+W286</f>
        <v>0</v>
      </c>
      <c r="Y286" s="464"/>
      <c r="Z286" s="881">
        <f>(D286*9+E286*9+F286*8+G286*7+M286*6+N286*5+O286*4+U286*3+V286*2+W286)/9</f>
        <v>0</v>
      </c>
      <c r="AA286" s="464"/>
      <c r="AB286" s="464"/>
      <c r="AC286" s="464"/>
      <c r="AD286" s="464"/>
      <c r="AE286" s="254">
        <f>X286+AB286+AC286+AD286</f>
        <v>0</v>
      </c>
      <c r="AF286" s="464"/>
      <c r="AG286" s="881">
        <f>(D286*12+E286*12+F286*11+G286*10+M286*9+N286*8+O286*7+U286*6+V286*5+W286*4+AB286*3+AC286*2+AD286)/12</f>
        <v>0</v>
      </c>
      <c r="AH286" s="464"/>
      <c r="AI286" s="553"/>
      <c r="AJ286" s="553">
        <f>D286+E286</f>
        <v>0</v>
      </c>
      <c r="AK286" s="1484"/>
      <c r="AL286" s="1501"/>
      <c r="AM286" s="459"/>
      <c r="CF286" s="1381"/>
      <c r="CG286" s="474"/>
      <c r="CH286" s="474"/>
      <c r="CI286" s="474"/>
      <c r="CJ286" s="474"/>
      <c r="CK286" s="474"/>
      <c r="CL286" s="474"/>
      <c r="CM286" s="474"/>
      <c r="CN286" s="474"/>
      <c r="CO286" s="474"/>
      <c r="CP286" s="474"/>
      <c r="CQ286" s="474"/>
      <c r="CR286" s="474"/>
      <c r="CS286" s="474"/>
      <c r="CT286" s="474"/>
      <c r="CU286" s="474"/>
      <c r="CV286" s="474"/>
      <c r="CW286" s="474"/>
      <c r="CX286" s="474"/>
      <c r="CY286" s="474"/>
      <c r="CZ286" s="474"/>
      <c r="DA286" s="474"/>
      <c r="DB286" s="474"/>
      <c r="DC286" s="474"/>
      <c r="DD286" s="474"/>
      <c r="DE286" s="474"/>
      <c r="DF286" s="474"/>
      <c r="DG286" s="474"/>
      <c r="DH286" s="474"/>
      <c r="DI286" s="474"/>
      <c r="DJ286" s="474"/>
      <c r="DK286" s="474"/>
      <c r="DL286" s="474"/>
      <c r="DM286" s="474"/>
      <c r="DN286" s="474"/>
      <c r="DO286" s="474"/>
      <c r="DP286" s="474"/>
      <c r="DQ286" s="474"/>
      <c r="DR286" s="474"/>
      <c r="DS286" s="474"/>
      <c r="DT286" s="474"/>
      <c r="DU286" s="474"/>
      <c r="DV286" s="474"/>
      <c r="DW286" s="474"/>
      <c r="DX286" s="474"/>
      <c r="DY286" s="474"/>
      <c r="DZ286" s="474"/>
      <c r="EA286" s="474"/>
      <c r="EB286" s="474"/>
      <c r="EC286" s="474"/>
      <c r="ED286" s="474"/>
      <c r="EE286" s="474"/>
      <c r="EF286" s="474"/>
      <c r="EG286" s="474"/>
      <c r="EH286" s="474"/>
      <c r="EI286" s="474"/>
      <c r="EJ286" s="474"/>
      <c r="EK286" s="474"/>
      <c r="EL286" s="474"/>
      <c r="EM286" s="474"/>
      <c r="EN286" s="474"/>
      <c r="EO286" s="474"/>
      <c r="EP286" s="474"/>
      <c r="EQ286" s="474"/>
      <c r="ER286" s="474"/>
      <c r="ES286" s="474"/>
      <c r="ET286" s="474"/>
      <c r="EU286" s="474"/>
      <c r="EV286" s="474"/>
      <c r="EW286" s="474"/>
      <c r="EX286" s="474"/>
      <c r="EY286" s="474"/>
      <c r="EZ286" s="474"/>
      <c r="FA286" s="474"/>
      <c r="FB286" s="474"/>
      <c r="FC286" s="474"/>
      <c r="FD286" s="474"/>
      <c r="FE286" s="474"/>
      <c r="FF286" s="474"/>
      <c r="FG286" s="474"/>
      <c r="FH286" s="474"/>
      <c r="FI286" s="474"/>
      <c r="FJ286" s="474"/>
      <c r="FK286" s="474"/>
      <c r="FL286" s="474"/>
      <c r="FM286" s="474"/>
      <c r="FN286" s="474"/>
      <c r="FO286" s="474"/>
      <c r="FP286" s="474"/>
      <c r="FQ286" s="474"/>
      <c r="FR286" s="474"/>
      <c r="FS286" s="474"/>
    </row>
    <row r="287" spans="1:175" s="474" customFormat="1" ht="13.5" thickBot="1">
      <c r="A287" s="484"/>
      <c r="B287" s="485"/>
      <c r="C287" s="1502"/>
      <c r="D287" s="728"/>
      <c r="E287" s="1472"/>
      <c r="F287" s="1472"/>
      <c r="G287" s="1503"/>
      <c r="H287" s="614"/>
      <c r="I287" s="955"/>
      <c r="J287" s="1504"/>
      <c r="K287" s="1472"/>
      <c r="M287" s="1472"/>
      <c r="N287" s="1472"/>
      <c r="O287" s="1472"/>
      <c r="P287" s="776"/>
      <c r="Q287" s="1472"/>
      <c r="R287" s="776"/>
      <c r="S287" s="1472"/>
      <c r="T287" s="610"/>
      <c r="U287" s="1472"/>
      <c r="V287" s="1472"/>
      <c r="W287" s="1472"/>
      <c r="X287" s="776"/>
      <c r="Y287" s="1472"/>
      <c r="Z287" s="776"/>
      <c r="AA287" s="1472"/>
      <c r="AB287" s="1472"/>
      <c r="AC287" s="1472"/>
      <c r="AD287" s="1472"/>
      <c r="AE287" s="776"/>
      <c r="AF287" s="1472"/>
      <c r="AG287" s="1473"/>
      <c r="AH287" s="1472"/>
      <c r="AI287" s="1474"/>
      <c r="AJ287" s="1475">
        <f t="shared" si="103"/>
        <v>0</v>
      </c>
      <c r="AK287" s="1476"/>
      <c r="AL287" s="1252"/>
      <c r="AM287" s="382"/>
    </row>
    <row r="288" spans="1:175" s="1237" customFormat="1" ht="14.25" thickBot="1">
      <c r="A288" s="894" t="s">
        <v>211</v>
      </c>
      <c r="B288" s="895" t="s">
        <v>235</v>
      </c>
      <c r="C288" s="362" t="s">
        <v>236</v>
      </c>
      <c r="D288" s="961"/>
      <c r="E288" s="962"/>
      <c r="F288" s="962"/>
      <c r="G288" s="962"/>
      <c r="H288" s="896"/>
      <c r="I288" s="962"/>
      <c r="J288" s="1334"/>
      <c r="K288" s="962"/>
      <c r="M288" s="962"/>
      <c r="N288" s="962"/>
      <c r="O288" s="962"/>
      <c r="P288" s="964"/>
      <c r="Q288" s="962"/>
      <c r="R288" s="964"/>
      <c r="S288" s="962"/>
      <c r="T288" s="1238"/>
      <c r="U288" s="962"/>
      <c r="V288" s="962"/>
      <c r="W288" s="962"/>
      <c r="X288" s="964"/>
      <c r="Y288" s="962"/>
      <c r="Z288" s="964"/>
      <c r="AA288" s="962"/>
      <c r="AB288" s="962"/>
      <c r="AC288" s="962"/>
      <c r="AD288" s="962"/>
      <c r="AE288" s="964"/>
      <c r="AF288" s="962"/>
      <c r="AG288" s="853"/>
      <c r="AH288" s="962"/>
      <c r="AI288" s="966"/>
      <c r="AJ288" s="967">
        <f t="shared" si="103"/>
        <v>0</v>
      </c>
      <c r="AK288" s="968"/>
      <c r="AL288" s="1240"/>
      <c r="AM288" s="1241"/>
      <c r="CG288" s="1235"/>
      <c r="CH288" s="1235"/>
      <c r="CI288" s="1235"/>
      <c r="CJ288" s="1235"/>
      <c r="CK288" s="1235"/>
      <c r="CL288" s="1235"/>
      <c r="CM288" s="1235"/>
      <c r="CN288" s="1235"/>
      <c r="CO288" s="1235"/>
      <c r="CP288" s="1235"/>
      <c r="CQ288" s="1235"/>
      <c r="CR288" s="1235"/>
      <c r="CS288" s="1235"/>
      <c r="CT288" s="1235"/>
      <c r="CU288" s="1235"/>
      <c r="CV288" s="1235"/>
      <c r="CW288" s="1235"/>
      <c r="CX288" s="1235"/>
      <c r="CY288" s="1235"/>
      <c r="CZ288" s="1235"/>
      <c r="DA288" s="1235"/>
      <c r="DB288" s="1235"/>
      <c r="DC288" s="1235"/>
      <c r="DD288" s="1235"/>
      <c r="DE288" s="1235"/>
      <c r="DF288" s="1235"/>
      <c r="DG288" s="1235"/>
      <c r="DH288" s="1235"/>
      <c r="DI288" s="1235"/>
      <c r="DJ288" s="1235"/>
      <c r="DK288" s="1235"/>
      <c r="DL288" s="1235"/>
      <c r="DM288" s="1235"/>
      <c r="DN288" s="1235"/>
      <c r="DO288" s="1235"/>
      <c r="DP288" s="1235"/>
      <c r="DQ288" s="1235"/>
      <c r="DR288" s="1235"/>
      <c r="DS288" s="1235"/>
      <c r="DT288" s="1235"/>
      <c r="DU288" s="1235"/>
      <c r="DV288" s="1235"/>
      <c r="DW288" s="1235"/>
      <c r="DX288" s="1235"/>
      <c r="DY288" s="1235"/>
      <c r="DZ288" s="1235"/>
      <c r="EA288" s="1235"/>
      <c r="EB288" s="1235"/>
      <c r="EC288" s="1235"/>
      <c r="ED288" s="1235"/>
      <c r="EE288" s="1235"/>
      <c r="EF288" s="1235"/>
      <c r="EG288" s="1235"/>
      <c r="EH288" s="1235"/>
      <c r="EI288" s="1235"/>
      <c r="EJ288" s="1235"/>
      <c r="EK288" s="1235"/>
      <c r="EL288" s="1235"/>
      <c r="EM288" s="1235"/>
      <c r="EN288" s="1235"/>
      <c r="EO288" s="1235"/>
      <c r="EP288" s="1235"/>
      <c r="EQ288" s="1235"/>
      <c r="ER288" s="1235"/>
      <c r="ES288" s="1235"/>
      <c r="ET288" s="1235"/>
      <c r="EU288" s="1235"/>
      <c r="EV288" s="1235"/>
      <c r="EW288" s="1235"/>
      <c r="EX288" s="1235"/>
      <c r="EY288" s="1235"/>
      <c r="EZ288" s="1235"/>
      <c r="FA288" s="1235"/>
      <c r="FB288" s="1235"/>
      <c r="FC288" s="1235"/>
      <c r="FD288" s="1235"/>
      <c r="FE288" s="1235"/>
      <c r="FF288" s="1235"/>
      <c r="FG288" s="1235"/>
      <c r="FH288" s="1235"/>
      <c r="FI288" s="1235"/>
      <c r="FJ288" s="1235"/>
      <c r="FK288" s="1235"/>
      <c r="FL288" s="1235"/>
      <c r="FM288" s="1235"/>
      <c r="FN288" s="1235"/>
      <c r="FO288" s="1235"/>
      <c r="FP288" s="1235"/>
      <c r="FQ288" s="1235"/>
      <c r="FR288" s="1235"/>
      <c r="FS288" s="1235"/>
    </row>
    <row r="289" spans="1:175" s="1509" customFormat="1" ht="14.25">
      <c r="A289" s="494"/>
      <c r="B289" s="495"/>
      <c r="C289" s="1505" t="s">
        <v>57</v>
      </c>
      <c r="D289" s="1400">
        <v>1</v>
      </c>
      <c r="E289" s="1506"/>
      <c r="F289" s="1506"/>
      <c r="G289" s="1506"/>
      <c r="H289" s="1507">
        <f>D289+E289+F289+G289</f>
        <v>1</v>
      </c>
      <c r="I289" s="1508">
        <v>1</v>
      </c>
      <c r="J289" s="1022">
        <f>(D289*3+E289*3+F289*2+G289)/3</f>
        <v>1</v>
      </c>
      <c r="K289" s="1508">
        <v>1</v>
      </c>
      <c r="M289" s="1506"/>
      <c r="N289" s="1506"/>
      <c r="O289" s="1506"/>
      <c r="P289" s="235">
        <f>H289+M289+N289+O289</f>
        <v>1</v>
      </c>
      <c r="Q289" s="1508">
        <v>1</v>
      </c>
      <c r="R289" s="1022">
        <f>(D289*6+E289*6+F289*5+G289*4+M289*3+N289*2+O289)/6</f>
        <v>1</v>
      </c>
      <c r="S289" s="1508">
        <v>1</v>
      </c>
      <c r="T289" s="1510"/>
      <c r="U289" s="1506"/>
      <c r="V289" s="1506"/>
      <c r="W289" s="1506"/>
      <c r="X289" s="235">
        <f>P289+U289+V289+W289</f>
        <v>1</v>
      </c>
      <c r="Y289" s="1506">
        <v>1</v>
      </c>
      <c r="Z289" s="240">
        <f>(D289*9+E289*9+F289*8+G289*7+M289*6+N289*5+O289*4+U289*3+V289*2+W289)/9</f>
        <v>1</v>
      </c>
      <c r="AA289" s="1506">
        <v>1</v>
      </c>
      <c r="AB289" s="1506"/>
      <c r="AC289" s="1506"/>
      <c r="AD289" s="1506"/>
      <c r="AE289" s="246">
        <f>X289+AB289+AC289+AD289</f>
        <v>1</v>
      </c>
      <c r="AF289" s="1506">
        <v>1</v>
      </c>
      <c r="AG289" s="1511">
        <f>(D289*12+E289*12+F289*11+G289*10+M289*9+N289*8+O289*7+U289*6+V289*5+W289*4+AB289*3+AC289*2+AD289)/12</f>
        <v>1</v>
      </c>
      <c r="AH289" s="1506">
        <v>1</v>
      </c>
      <c r="AI289" s="502"/>
      <c r="AJ289" s="1512">
        <f t="shared" si="103"/>
        <v>1</v>
      </c>
      <c r="AK289" s="1513">
        <v>1</v>
      </c>
      <c r="AL289" s="1055"/>
      <c r="AM289" s="1288"/>
      <c r="AN289" s="1514"/>
      <c r="CG289" s="1119"/>
      <c r="CH289" s="1119"/>
      <c r="CI289" s="1119"/>
      <c r="CJ289" s="1119"/>
      <c r="CK289" s="1119"/>
      <c r="CL289" s="1119"/>
      <c r="CM289" s="1119"/>
      <c r="CN289" s="1119"/>
      <c r="CO289" s="1119"/>
      <c r="CP289" s="1119"/>
      <c r="CQ289" s="1119"/>
      <c r="CR289" s="1119"/>
      <c r="CS289" s="1119"/>
      <c r="CT289" s="1119"/>
      <c r="CU289" s="1119"/>
      <c r="CV289" s="1119"/>
      <c r="CW289" s="1119"/>
      <c r="CX289" s="1119"/>
      <c r="CY289" s="1119"/>
      <c r="CZ289" s="1119"/>
      <c r="DA289" s="1119"/>
      <c r="DB289" s="1119"/>
      <c r="DC289" s="1119"/>
      <c r="DD289" s="1119"/>
      <c r="DE289" s="1119"/>
      <c r="DF289" s="1119"/>
      <c r="DG289" s="1119"/>
      <c r="DH289" s="1119"/>
      <c r="DI289" s="1119"/>
      <c r="DJ289" s="1119"/>
      <c r="DK289" s="1119"/>
      <c r="DL289" s="1119"/>
      <c r="DM289" s="1119"/>
      <c r="DN289" s="1119"/>
      <c r="DO289" s="1119"/>
      <c r="DP289" s="1119"/>
      <c r="DQ289" s="1119"/>
      <c r="DR289" s="1119"/>
      <c r="DS289" s="1119"/>
      <c r="DT289" s="1119"/>
      <c r="DU289" s="1119"/>
      <c r="DV289" s="1119"/>
      <c r="DW289" s="1119"/>
      <c r="DX289" s="1119"/>
      <c r="DY289" s="1119"/>
      <c r="DZ289" s="1119"/>
      <c r="EA289" s="1119"/>
      <c r="EB289" s="1119"/>
      <c r="EC289" s="1119"/>
      <c r="ED289" s="1119"/>
      <c r="EE289" s="1119"/>
      <c r="EF289" s="1119"/>
      <c r="EG289" s="1119"/>
      <c r="EH289" s="1119"/>
      <c r="EI289" s="1119"/>
      <c r="EJ289" s="1119"/>
      <c r="EK289" s="1119"/>
      <c r="EL289" s="1119"/>
      <c r="EM289" s="1119"/>
      <c r="EN289" s="1119"/>
      <c r="EO289" s="1119"/>
      <c r="EP289" s="1119"/>
      <c r="EQ289" s="1119"/>
      <c r="ER289" s="1119"/>
      <c r="ES289" s="1119"/>
      <c r="ET289" s="1119"/>
      <c r="EU289" s="1119"/>
      <c r="EV289" s="1119"/>
      <c r="EW289" s="1119"/>
      <c r="EX289" s="1119"/>
      <c r="EY289" s="1119"/>
      <c r="EZ289" s="1119"/>
      <c r="FA289" s="1119"/>
      <c r="FB289" s="1119"/>
      <c r="FC289" s="1119"/>
      <c r="FD289" s="1119"/>
      <c r="FE289" s="1119"/>
      <c r="FF289" s="1119"/>
      <c r="FG289" s="1119"/>
      <c r="FH289" s="1119"/>
      <c r="FI289" s="1119"/>
      <c r="FJ289" s="1119"/>
      <c r="FK289" s="1119"/>
      <c r="FL289" s="1119"/>
      <c r="FM289" s="1119"/>
      <c r="FN289" s="1119"/>
      <c r="FO289" s="1119"/>
      <c r="FP289" s="1119"/>
      <c r="FQ289" s="1119"/>
      <c r="FR289" s="1119"/>
      <c r="FS289" s="1119"/>
    </row>
    <row r="290" spans="1:175" s="1519" customFormat="1" ht="16.5" customHeight="1">
      <c r="A290" s="1051"/>
      <c r="B290" s="1051"/>
      <c r="C290" s="443" t="s">
        <v>194</v>
      </c>
      <c r="D290" s="374" t="s">
        <v>237</v>
      </c>
      <c r="E290" s="1243"/>
      <c r="F290" s="1243"/>
      <c r="G290" s="1243"/>
      <c r="H290" s="1244">
        <f>D290+E290+F290+G290</f>
        <v>86</v>
      </c>
      <c r="I290" s="1021">
        <v>86</v>
      </c>
      <c r="J290" s="469">
        <f>(D290*3+E290*3+F290*2+G290)/3</f>
        <v>86</v>
      </c>
      <c r="K290" s="1021">
        <v>86</v>
      </c>
      <c r="L290" s="1515"/>
      <c r="M290" s="1243"/>
      <c r="N290" s="1243"/>
      <c r="O290" s="1243"/>
      <c r="P290" s="257">
        <f>H290+M290+N290+O290</f>
        <v>86</v>
      </c>
      <c r="Q290" s="1021">
        <v>86</v>
      </c>
      <c r="R290" s="469">
        <f>(D290*6+E290*6+F290*5+G290*4+M290*3+N290*2+O290)/6</f>
        <v>86</v>
      </c>
      <c r="S290" s="1021">
        <v>86</v>
      </c>
      <c r="T290" s="1516"/>
      <c r="U290" s="1243"/>
      <c r="V290" s="1243"/>
      <c r="W290" s="1243">
        <v>4</v>
      </c>
      <c r="X290" s="257">
        <f>P290+U290+V290+W290</f>
        <v>90</v>
      </c>
      <c r="Y290" s="1243">
        <v>90</v>
      </c>
      <c r="Z290" s="298">
        <f>(D290*9+E290*9+F290*8+G290*7+M290*6+N290*5+O290*4+U290*3+V290*2+W290)/9</f>
        <v>86.444444444444443</v>
      </c>
      <c r="AA290" s="1243">
        <v>86</v>
      </c>
      <c r="AB290" s="1243"/>
      <c r="AC290" s="1243"/>
      <c r="AD290" s="1243"/>
      <c r="AE290" s="257">
        <f>X290+AB290+AC290+AD290</f>
        <v>90</v>
      </c>
      <c r="AF290" s="1243">
        <v>90</v>
      </c>
      <c r="AG290" s="298">
        <f>(D290*12+E290*12+F290*11+G290*10+M290*9+N290*8+O290*7+U290*6+V290*5+W290*4+AB290*3+AC290*2+AD290)/12</f>
        <v>87.333333333333329</v>
      </c>
      <c r="AH290" s="1243">
        <v>87</v>
      </c>
      <c r="AI290" s="1031"/>
      <c r="AJ290" s="998">
        <f t="shared" si="103"/>
        <v>86</v>
      </c>
      <c r="AK290" s="1517">
        <v>86</v>
      </c>
      <c r="AL290" s="1212"/>
      <c r="AM290" s="537"/>
      <c r="AN290" s="538"/>
      <c r="AO290" s="539"/>
      <c r="AP290" s="1518"/>
      <c r="CF290" s="1520"/>
      <c r="CG290" s="474"/>
      <c r="CH290" s="474"/>
      <c r="CI290" s="474"/>
      <c r="CJ290" s="474"/>
      <c r="CK290" s="474"/>
      <c r="CL290" s="474"/>
      <c r="CM290" s="474"/>
      <c r="CN290" s="474"/>
      <c r="CO290" s="474"/>
      <c r="CP290" s="474"/>
      <c r="CQ290" s="474"/>
      <c r="CR290" s="474"/>
      <c r="CS290" s="474"/>
      <c r="CT290" s="474"/>
      <c r="CU290" s="474"/>
      <c r="CV290" s="474"/>
      <c r="CW290" s="474"/>
      <c r="CX290" s="474"/>
      <c r="CY290" s="474"/>
      <c r="CZ290" s="474"/>
      <c r="DA290" s="474"/>
      <c r="DB290" s="474"/>
      <c r="DC290" s="474"/>
      <c r="DD290" s="474"/>
      <c r="DE290" s="474"/>
      <c r="DF290" s="474"/>
      <c r="DG290" s="474"/>
      <c r="DH290" s="474"/>
      <c r="DI290" s="474"/>
      <c r="DJ290" s="474"/>
      <c r="DK290" s="474"/>
      <c r="DL290" s="474"/>
      <c r="DM290" s="474"/>
      <c r="DN290" s="474"/>
      <c r="DO290" s="474"/>
      <c r="DP290" s="474"/>
      <c r="DQ290" s="474"/>
      <c r="DR290" s="474"/>
      <c r="DS290" s="474"/>
      <c r="DT290" s="474"/>
      <c r="DU290" s="474"/>
      <c r="DV290" s="474"/>
      <c r="DW290" s="474"/>
      <c r="DX290" s="474"/>
      <c r="DY290" s="474"/>
      <c r="DZ290" s="474"/>
      <c r="EA290" s="474"/>
      <c r="EB290" s="474"/>
      <c r="EC290" s="474"/>
      <c r="ED290" s="474"/>
      <c r="EE290" s="474"/>
      <c r="EF290" s="474"/>
      <c r="EG290" s="474"/>
      <c r="EH290" s="474"/>
      <c r="EI290" s="474"/>
      <c r="EJ290" s="474"/>
      <c r="EK290" s="474"/>
      <c r="EL290" s="474"/>
      <c r="EM290" s="474"/>
      <c r="EN290" s="474"/>
      <c r="EO290" s="474"/>
      <c r="EP290" s="474"/>
      <c r="EQ290" s="474"/>
      <c r="ER290" s="474"/>
      <c r="ES290" s="474"/>
      <c r="ET290" s="474"/>
      <c r="EU290" s="474"/>
      <c r="EV290" s="474"/>
      <c r="EW290" s="474"/>
      <c r="EX290" s="474"/>
      <c r="EY290" s="474"/>
      <c r="EZ290" s="474"/>
      <c r="FA290" s="474"/>
      <c r="FB290" s="474"/>
      <c r="FC290" s="474"/>
      <c r="FD290" s="474"/>
      <c r="FE290" s="474"/>
      <c r="FF290" s="474"/>
      <c r="FG290" s="474"/>
      <c r="FH290" s="474"/>
      <c r="FI290" s="474"/>
      <c r="FJ290" s="474"/>
      <c r="FK290" s="474"/>
      <c r="FL290" s="474"/>
      <c r="FM290" s="474"/>
      <c r="FN290" s="474"/>
      <c r="FO290" s="474"/>
      <c r="FP290" s="474"/>
      <c r="FQ290" s="474"/>
      <c r="FR290" s="474"/>
      <c r="FS290" s="474"/>
    </row>
    <row r="291" spans="1:175" s="1525" customFormat="1" ht="13.5" customHeight="1" thickBot="1">
      <c r="A291" s="1338"/>
      <c r="B291" s="1338"/>
      <c r="C291" s="1011" t="s">
        <v>196</v>
      </c>
      <c r="D291" s="1032" t="s">
        <v>238</v>
      </c>
      <c r="E291" s="1248">
        <v>-6</v>
      </c>
      <c r="F291" s="1248"/>
      <c r="G291" s="1248"/>
      <c r="H291" s="1159">
        <f>D291+E291+F291+G291</f>
        <v>1988</v>
      </c>
      <c r="I291" s="1142">
        <v>1982</v>
      </c>
      <c r="J291" s="469">
        <f>(D291*3+E291*3+F291*2+G291)/3</f>
        <v>1988</v>
      </c>
      <c r="K291" s="1142">
        <v>1985</v>
      </c>
      <c r="L291" s="1521"/>
      <c r="M291" s="1248"/>
      <c r="N291" s="1248"/>
      <c r="O291" s="1248"/>
      <c r="P291" s="257">
        <f>H291+M291+N291+O291</f>
        <v>1988</v>
      </c>
      <c r="Q291" s="1142">
        <v>1980</v>
      </c>
      <c r="R291" s="469">
        <f>(D291*6+E291*6+F291*5+G291*4+M291*3+N291*2+O291)/6</f>
        <v>1988</v>
      </c>
      <c r="S291" s="1142">
        <v>1983</v>
      </c>
      <c r="T291" s="1522"/>
      <c r="U291" s="1248"/>
      <c r="V291" s="1248"/>
      <c r="W291" s="1248">
        <v>65</v>
      </c>
      <c r="X291" s="257">
        <f>P291+U291+V291+W291</f>
        <v>2053</v>
      </c>
      <c r="Y291" s="1248">
        <v>2053</v>
      </c>
      <c r="Z291" s="298">
        <f>(D291*9+E291*9+F291*8+G291*7+M291*6+N291*5+O291*4+U291*3+V291*2+W291)/9</f>
        <v>1995.2222222222222</v>
      </c>
      <c r="AA291" s="1248">
        <v>1990</v>
      </c>
      <c r="AB291" s="1248"/>
      <c r="AC291" s="1248"/>
      <c r="AD291" s="1248"/>
      <c r="AE291" s="257">
        <f>X291+AB291+AC291+AD291</f>
        <v>2053</v>
      </c>
      <c r="AF291" s="1248">
        <v>2042</v>
      </c>
      <c r="AG291" s="298">
        <f>(D291*12+E291*12+F291*11+G291*10+M291*9+N291*8+O291*7+U291*6+V291*5+W291*4+AB291*3+AC291*2+AD291)/12</f>
        <v>2009.6666666666667</v>
      </c>
      <c r="AH291" s="1248">
        <v>2004</v>
      </c>
      <c r="AI291" s="1250"/>
      <c r="AJ291" s="1144">
        <f t="shared" si="103"/>
        <v>1988</v>
      </c>
      <c r="AK291" s="1023">
        <v>1988</v>
      </c>
      <c r="AL291" s="1523"/>
      <c r="AM291" s="1524"/>
      <c r="AN291" s="1065"/>
      <c r="AO291" s="1065"/>
      <c r="AP291" s="1065"/>
      <c r="CF291" s="1526"/>
      <c r="CG291" s="995"/>
      <c r="CH291" s="995"/>
      <c r="CI291" s="995"/>
      <c r="CJ291" s="995"/>
      <c r="CK291" s="995"/>
      <c r="CL291" s="995"/>
      <c r="CM291" s="995"/>
      <c r="CN291" s="995"/>
      <c r="CO291" s="995"/>
      <c r="CP291" s="995"/>
      <c r="CQ291" s="995"/>
      <c r="CR291" s="995"/>
      <c r="CS291" s="995"/>
      <c r="CT291" s="995"/>
      <c r="CU291" s="995"/>
      <c r="CV291" s="995"/>
      <c r="CW291" s="995"/>
      <c r="CX291" s="995"/>
      <c r="CY291" s="995"/>
      <c r="CZ291" s="995"/>
      <c r="DA291" s="995"/>
      <c r="DB291" s="995"/>
      <c r="DC291" s="995"/>
      <c r="DD291" s="995"/>
      <c r="DE291" s="995"/>
      <c r="DF291" s="995"/>
      <c r="DG291" s="995"/>
      <c r="DH291" s="995"/>
      <c r="DI291" s="995"/>
      <c r="DJ291" s="995"/>
      <c r="DK291" s="995"/>
      <c r="DL291" s="995"/>
      <c r="DM291" s="995"/>
      <c r="DN291" s="995"/>
      <c r="DO291" s="995"/>
      <c r="DP291" s="995"/>
      <c r="DQ291" s="995"/>
      <c r="DR291" s="995"/>
      <c r="DS291" s="995"/>
      <c r="DT291" s="995"/>
      <c r="DU291" s="995"/>
      <c r="DV291" s="995"/>
      <c r="DW291" s="995"/>
      <c r="DX291" s="995"/>
      <c r="DY291" s="995"/>
      <c r="DZ291" s="995"/>
      <c r="EA291" s="995"/>
      <c r="EB291" s="995"/>
      <c r="EC291" s="995"/>
      <c r="ED291" s="995"/>
      <c r="EE291" s="995"/>
      <c r="EF291" s="995"/>
      <c r="EG291" s="995"/>
      <c r="EH291" s="995"/>
      <c r="EI291" s="995"/>
      <c r="EJ291" s="995"/>
      <c r="EK291" s="995"/>
      <c r="EL291" s="995"/>
      <c r="EM291" s="995"/>
      <c r="EN291" s="995"/>
      <c r="EO291" s="995"/>
      <c r="EP291" s="995"/>
      <c r="EQ291" s="995"/>
      <c r="ER291" s="995"/>
      <c r="ES291" s="995"/>
      <c r="ET291" s="995"/>
      <c r="EU291" s="995"/>
      <c r="EV291" s="995"/>
      <c r="EW291" s="995"/>
      <c r="EX291" s="995"/>
      <c r="EY291" s="995"/>
      <c r="EZ291" s="995"/>
      <c r="FA291" s="995"/>
      <c r="FB291" s="995"/>
      <c r="FC291" s="995"/>
      <c r="FD291" s="995"/>
      <c r="FE291" s="995"/>
      <c r="FF291" s="995"/>
      <c r="FG291" s="995"/>
      <c r="FH291" s="995"/>
      <c r="FI291" s="995"/>
      <c r="FJ291" s="995"/>
      <c r="FK291" s="995"/>
      <c r="FL291" s="995"/>
      <c r="FM291" s="995"/>
      <c r="FN291" s="995"/>
      <c r="FO291" s="995"/>
      <c r="FP291" s="995"/>
      <c r="FQ291" s="995"/>
      <c r="FR291" s="995"/>
      <c r="FS291" s="995"/>
    </row>
    <row r="292" spans="1:175" s="898" customFormat="1" ht="15" customHeight="1" thickBot="1">
      <c r="A292" s="1039"/>
      <c r="B292" s="1040"/>
      <c r="C292" s="362" t="s">
        <v>106</v>
      </c>
      <c r="D292" s="847">
        <f>D293+D294</f>
        <v>42.1</v>
      </c>
      <c r="E292" s="848">
        <f>SUM(E293:E294)</f>
        <v>0</v>
      </c>
      <c r="F292" s="848">
        <f>SUM(F293:F294)</f>
        <v>0</v>
      </c>
      <c r="G292" s="848">
        <f>SUM(G293:G294)</f>
        <v>0</v>
      </c>
      <c r="H292" s="847">
        <f>SUM(H293:H294)</f>
        <v>42.1</v>
      </c>
      <c r="I292" s="848">
        <f>SUM(I293:I294)</f>
        <v>42.1</v>
      </c>
      <c r="J292" s="1208">
        <f>((D292+E292)+(D292+E292+F292)+(D292+E292+F292+G292))/3</f>
        <v>42.1</v>
      </c>
      <c r="K292" s="848">
        <f>SUM(K293:K294)</f>
        <v>42.1</v>
      </c>
      <c r="M292" s="848">
        <f>SUM(M293:M294)</f>
        <v>0</v>
      </c>
      <c r="N292" s="848">
        <f>SUM(N293:N294)</f>
        <v>0</v>
      </c>
      <c r="O292" s="848">
        <f>SUM(O293:O294)</f>
        <v>0</v>
      </c>
      <c r="P292" s="847">
        <f>SUM(P293:P294)</f>
        <v>42.1</v>
      </c>
      <c r="Q292" s="1043">
        <f>SUM(Q293:Q294)</f>
        <v>42.1</v>
      </c>
      <c r="R292" s="1208">
        <f>(M292*3+N292*2+O292+H292*3+J292*3)/6</f>
        <v>42.1</v>
      </c>
      <c r="S292" s="1043">
        <f>SUM(S293:S294)</f>
        <v>42.1</v>
      </c>
      <c r="T292" s="899"/>
      <c r="U292" s="848">
        <f t="shared" ref="U292:AH292" si="104">SUM(U293:U294)</f>
        <v>0</v>
      </c>
      <c r="V292" s="848">
        <f t="shared" si="104"/>
        <v>0</v>
      </c>
      <c r="W292" s="848">
        <f t="shared" si="104"/>
        <v>1.45</v>
      </c>
      <c r="X292" s="847">
        <f t="shared" si="104"/>
        <v>43.55</v>
      </c>
      <c r="Y292" s="848">
        <f t="shared" si="104"/>
        <v>43.55</v>
      </c>
      <c r="Z292" s="847">
        <f t="shared" si="104"/>
        <v>42.261111111111113</v>
      </c>
      <c r="AA292" s="848">
        <f t="shared" si="104"/>
        <v>42.260000000000005</v>
      </c>
      <c r="AB292" s="848">
        <f t="shared" si="104"/>
        <v>0</v>
      </c>
      <c r="AC292" s="848">
        <f t="shared" si="104"/>
        <v>0</v>
      </c>
      <c r="AD292" s="848">
        <f t="shared" si="104"/>
        <v>0</v>
      </c>
      <c r="AE292" s="847">
        <f t="shared" si="104"/>
        <v>43.55</v>
      </c>
      <c r="AF292" s="848">
        <f t="shared" si="104"/>
        <v>43.55</v>
      </c>
      <c r="AG292" s="853">
        <f t="shared" si="104"/>
        <v>42.583333333333336</v>
      </c>
      <c r="AH292" s="848">
        <f t="shared" si="104"/>
        <v>42.58</v>
      </c>
      <c r="AI292" s="966"/>
      <c r="AJ292" s="1210">
        <f t="shared" si="103"/>
        <v>42.1</v>
      </c>
      <c r="AK292" s="1211">
        <f>SUM(AK293:AK294)</f>
        <v>42.1</v>
      </c>
      <c r="AL292" s="969"/>
      <c r="AM292" s="903"/>
      <c r="CG292" s="970"/>
      <c r="CH292" s="970"/>
      <c r="CI292" s="970"/>
      <c r="CJ292" s="970"/>
      <c r="CK292" s="970"/>
      <c r="CL292" s="970"/>
      <c r="CM292" s="970"/>
      <c r="CN292" s="970"/>
      <c r="CO292" s="970"/>
      <c r="CP292" s="970"/>
      <c r="CQ292" s="970"/>
      <c r="CR292" s="970"/>
      <c r="CS292" s="970"/>
      <c r="CT292" s="970"/>
      <c r="CU292" s="970"/>
      <c r="CV292" s="970"/>
      <c r="CW292" s="970"/>
      <c r="CX292" s="970"/>
      <c r="CY292" s="970"/>
      <c r="CZ292" s="970"/>
      <c r="DA292" s="970"/>
      <c r="DB292" s="970"/>
      <c r="DC292" s="970"/>
      <c r="DD292" s="970"/>
      <c r="DE292" s="970"/>
      <c r="DF292" s="970"/>
      <c r="DG292" s="970"/>
      <c r="DH292" s="970"/>
      <c r="DI292" s="970"/>
      <c r="DJ292" s="970"/>
      <c r="DK292" s="970"/>
      <c r="DL292" s="970"/>
      <c r="DM292" s="970"/>
      <c r="DN292" s="970"/>
      <c r="DO292" s="970"/>
      <c r="DP292" s="970"/>
      <c r="DQ292" s="970"/>
      <c r="DR292" s="970"/>
      <c r="DS292" s="970"/>
      <c r="DT292" s="970"/>
      <c r="DU292" s="970"/>
      <c r="DV292" s="970"/>
      <c r="DW292" s="970"/>
      <c r="DX292" s="970"/>
      <c r="DY292" s="970"/>
      <c r="DZ292" s="970"/>
      <c r="EA292" s="970"/>
      <c r="EB292" s="970"/>
      <c r="EC292" s="970"/>
      <c r="ED292" s="970"/>
      <c r="EE292" s="970"/>
      <c r="EF292" s="970"/>
      <c r="EG292" s="970"/>
      <c r="EH292" s="970"/>
      <c r="EI292" s="970"/>
      <c r="EJ292" s="970"/>
      <c r="EK292" s="970"/>
      <c r="EL292" s="970"/>
      <c r="EM292" s="970"/>
      <c r="EN292" s="970"/>
      <c r="EO292" s="970"/>
      <c r="EP292" s="970"/>
      <c r="EQ292" s="970"/>
      <c r="ER292" s="970"/>
      <c r="ES292" s="970"/>
      <c r="ET292" s="970"/>
      <c r="EU292" s="970"/>
      <c r="EV292" s="970"/>
      <c r="EW292" s="970"/>
      <c r="EX292" s="970"/>
      <c r="EY292" s="970"/>
      <c r="EZ292" s="970"/>
      <c r="FA292" s="970"/>
      <c r="FB292" s="970"/>
      <c r="FC292" s="970"/>
      <c r="FD292" s="970"/>
      <c r="FE292" s="970"/>
      <c r="FF292" s="970"/>
      <c r="FG292" s="970"/>
      <c r="FH292" s="970"/>
      <c r="FI292" s="970"/>
      <c r="FJ292" s="970"/>
      <c r="FK292" s="970"/>
      <c r="FL292" s="970"/>
      <c r="FM292" s="970"/>
      <c r="FN292" s="970"/>
      <c r="FO292" s="970"/>
      <c r="FP292" s="970"/>
      <c r="FQ292" s="970"/>
      <c r="FR292" s="970"/>
      <c r="FS292" s="970"/>
    </row>
    <row r="293" spans="1:175" s="1004" customFormat="1" ht="15.75">
      <c r="A293" s="1050"/>
      <c r="B293" s="1051"/>
      <c r="C293" s="294" t="s">
        <v>184</v>
      </c>
      <c r="D293" s="374" t="s">
        <v>239</v>
      </c>
      <c r="E293" s="447"/>
      <c r="F293" s="447"/>
      <c r="G293" s="447"/>
      <c r="H293" s="577">
        <f>D293+E293+F293+G293</f>
        <v>22.6</v>
      </c>
      <c r="I293" s="1071">
        <v>22.6</v>
      </c>
      <c r="J293" s="574">
        <f>(D293*3+E293*3+F293*2+G293)/3</f>
        <v>22.600000000000005</v>
      </c>
      <c r="K293" s="1071">
        <v>22.6</v>
      </c>
      <c r="M293" s="447"/>
      <c r="N293" s="447"/>
      <c r="O293" s="447"/>
      <c r="P293" s="257">
        <f>H293+M293+N293+O293</f>
        <v>22.6</v>
      </c>
      <c r="Q293" s="1071">
        <v>22.6</v>
      </c>
      <c r="R293" s="574">
        <f>(D293*6+E293*6+F293*5+G293*4+M293*3+N293*2+O293)/6</f>
        <v>22.600000000000005</v>
      </c>
      <c r="S293" s="1071">
        <v>22.6</v>
      </c>
      <c r="T293" s="1005"/>
      <c r="U293" s="447"/>
      <c r="V293" s="447"/>
      <c r="W293" s="447">
        <v>1.2</v>
      </c>
      <c r="X293" s="257">
        <f>P293+U293+V293+W293</f>
        <v>23.8</v>
      </c>
      <c r="Y293" s="447">
        <v>23.8</v>
      </c>
      <c r="Z293" s="243">
        <f>(D293*9+E293*9+F293*8+G293*7+M293*6+N293*5+O293*4+U293*3+V293*2+W293)/9</f>
        <v>22.733333333333334</v>
      </c>
      <c r="AA293" s="447">
        <v>22.73</v>
      </c>
      <c r="AB293" s="447"/>
      <c r="AC293" s="447"/>
      <c r="AD293" s="447"/>
      <c r="AE293" s="235">
        <f>X293+AB293+AC293+AD293</f>
        <v>23.8</v>
      </c>
      <c r="AF293" s="447">
        <v>23.8</v>
      </c>
      <c r="AG293" s="243">
        <f>(D293*12+E293*12+F293*11+G293*10+M293*9+N293*8+O293*7+U293*6+V293*5+W293*4+AB293*3+AC293*2+AD293)/12</f>
        <v>23.000000000000004</v>
      </c>
      <c r="AH293" s="447">
        <v>23</v>
      </c>
      <c r="AI293" s="447"/>
      <c r="AJ293" s="1072">
        <f t="shared" si="103"/>
        <v>22.6</v>
      </c>
      <c r="AK293" s="1073">
        <v>22.6</v>
      </c>
      <c r="AL293" s="1176"/>
      <c r="AM293" s="1025"/>
      <c r="AN293" s="1076"/>
      <c r="AO293" s="1077"/>
      <c r="AP293" s="1077"/>
    </row>
    <row r="294" spans="1:175" s="1004" customFormat="1" ht="15.75">
      <c r="A294" s="561"/>
      <c r="B294" s="562"/>
      <c r="C294" s="253" t="s">
        <v>186</v>
      </c>
      <c r="D294" s="385" t="s">
        <v>240</v>
      </c>
      <c r="E294" s="464"/>
      <c r="F294" s="464"/>
      <c r="G294" s="464"/>
      <c r="H294" s="577">
        <f>D294+E294+F294+G294</f>
        <v>19.5</v>
      </c>
      <c r="I294" s="556">
        <v>19.5</v>
      </c>
      <c r="J294" s="574">
        <f>(D294*3+E294*3+F294*2+G294)/3</f>
        <v>19.5</v>
      </c>
      <c r="K294" s="556">
        <v>19.5</v>
      </c>
      <c r="M294" s="464"/>
      <c r="N294" s="464"/>
      <c r="O294" s="464"/>
      <c r="P294" s="257">
        <f>H294+M294+N294+O294</f>
        <v>19.5</v>
      </c>
      <c r="Q294" s="556">
        <v>19.5</v>
      </c>
      <c r="R294" s="574">
        <f>(D294*6+E294*6+F294*5+G294*4+M294*3+N294*2+O294)/6</f>
        <v>19.5</v>
      </c>
      <c r="S294" s="556">
        <v>19.5</v>
      </c>
      <c r="T294" s="1005"/>
      <c r="U294" s="464"/>
      <c r="V294" s="464"/>
      <c r="W294" s="464">
        <v>0.25</v>
      </c>
      <c r="X294" s="257">
        <f>P294+U294+V294+W294</f>
        <v>19.75</v>
      </c>
      <c r="Y294" s="464">
        <v>19.75</v>
      </c>
      <c r="Z294" s="243">
        <f>(D294*9+E294*9+F294*8+G294*7+M294*6+N294*5+O294*4+U294*3+V294*2+W294)/9</f>
        <v>19.527777777777779</v>
      </c>
      <c r="AA294" s="464">
        <v>19.53</v>
      </c>
      <c r="AB294" s="464"/>
      <c r="AC294" s="464"/>
      <c r="AD294" s="464"/>
      <c r="AE294" s="257">
        <f>X294+AB294+AC294+AD294</f>
        <v>19.75</v>
      </c>
      <c r="AF294" s="464">
        <v>19.75</v>
      </c>
      <c r="AG294" s="243">
        <f>(D294*12+E294*12+F294*11+G294*10+M294*9+N294*8+O294*7+U294*6+V294*5+W294*4+AB294*3+AC294*2+AD294)/12</f>
        <v>19.583333333333332</v>
      </c>
      <c r="AH294" s="464">
        <v>19.579999999999998</v>
      </c>
      <c r="AI294" s="447"/>
      <c r="AJ294" s="560">
        <f t="shared" si="103"/>
        <v>19.5</v>
      </c>
      <c r="AK294" s="1079">
        <v>19.5</v>
      </c>
      <c r="AL294" s="1527"/>
      <c r="AM294" s="1324"/>
      <c r="AN294" s="1528"/>
      <c r="AO294" s="1529"/>
      <c r="AP294" s="1529"/>
    </row>
    <row r="295" spans="1:175" s="474" customFormat="1" ht="13.5" thickBot="1">
      <c r="A295" s="950"/>
      <c r="B295" s="951"/>
      <c r="C295" s="1220"/>
      <c r="D295" s="953"/>
      <c r="E295" s="954"/>
      <c r="F295" s="954"/>
      <c r="G295" s="954"/>
      <c r="H295" s="1221"/>
      <c r="I295" s="954"/>
      <c r="J295" s="1331"/>
      <c r="K295" s="954"/>
      <c r="M295" s="954"/>
      <c r="N295" s="954"/>
      <c r="O295" s="954"/>
      <c r="P295" s="953"/>
      <c r="Q295" s="954"/>
      <c r="R295" s="953"/>
      <c r="S295" s="954"/>
      <c r="T295" s="610"/>
      <c r="U295" s="954"/>
      <c r="V295" s="954"/>
      <c r="W295" s="954"/>
      <c r="X295" s="953"/>
      <c r="Y295" s="954"/>
      <c r="Z295" s="953"/>
      <c r="AA295" s="954"/>
      <c r="AB295" s="954"/>
      <c r="AC295" s="954"/>
      <c r="AD295" s="954"/>
      <c r="AE295" s="955"/>
      <c r="AF295" s="954"/>
      <c r="AG295" s="957"/>
      <c r="AH295" s="954"/>
      <c r="AI295" s="958"/>
      <c r="AJ295" s="959">
        <f t="shared" si="103"/>
        <v>0</v>
      </c>
      <c r="AK295" s="1530"/>
      <c r="AL295" s="1308"/>
      <c r="AM295" s="518"/>
    </row>
    <row r="296" spans="1:175" s="1235" customFormat="1" ht="15" customHeight="1" thickBot="1">
      <c r="A296" s="1092" t="s">
        <v>211</v>
      </c>
      <c r="B296" s="1093" t="s">
        <v>55</v>
      </c>
      <c r="C296" s="1309" t="s">
        <v>241</v>
      </c>
      <c r="D296" s="1310"/>
      <c r="E296" s="1096"/>
      <c r="F296" s="1096"/>
      <c r="G296" s="1096"/>
      <c r="H296" s="1311"/>
      <c r="I296" s="1096"/>
      <c r="J296" s="1531">
        <f t="shared" ref="J296:J323" si="105">((D296+E296)+(D296+E296+F296)+(D296+E296+F296+G296))/3</f>
        <v>0</v>
      </c>
      <c r="K296" s="1096"/>
      <c r="M296" s="1096"/>
      <c r="N296" s="1096"/>
      <c r="O296" s="1096"/>
      <c r="P296" s="1097"/>
      <c r="Q296" s="1096"/>
      <c r="R296" s="1532"/>
      <c r="S296" s="1096"/>
      <c r="T296" s="1533"/>
      <c r="U296" s="1096"/>
      <c r="V296" s="1096"/>
      <c r="W296" s="1096"/>
      <c r="X296" s="1097"/>
      <c r="Y296" s="1096"/>
      <c r="Z296" s="1532"/>
      <c r="AA296" s="1096"/>
      <c r="AB296" s="1096"/>
      <c r="AC296" s="1096"/>
      <c r="AD296" s="1096"/>
      <c r="AE296" s="1097"/>
      <c r="AF296" s="1096"/>
      <c r="AG296" s="1534"/>
      <c r="AH296" s="1096"/>
      <c r="AI296" s="1101"/>
      <c r="AJ296" s="1102">
        <f t="shared" si="103"/>
        <v>0</v>
      </c>
      <c r="AK296" s="1095"/>
      <c r="AL296" s="1535"/>
      <c r="AM296" s="1536"/>
    </row>
    <row r="297" spans="1:175" s="1237" customFormat="1" ht="15" customHeight="1" thickBot="1">
      <c r="A297" s="894"/>
      <c r="B297" s="895"/>
      <c r="C297" s="362" t="s">
        <v>57</v>
      </c>
      <c r="D297" s="987">
        <f t="shared" ref="D297:AH297" si="106">SUM(D271+D289+D277+D281)</f>
        <v>20</v>
      </c>
      <c r="E297" s="988">
        <f t="shared" si="106"/>
        <v>0</v>
      </c>
      <c r="F297" s="988">
        <f t="shared" si="106"/>
        <v>0</v>
      </c>
      <c r="G297" s="988">
        <f t="shared" si="106"/>
        <v>0</v>
      </c>
      <c r="H297" s="987">
        <f t="shared" si="106"/>
        <v>20</v>
      </c>
      <c r="I297" s="988">
        <f t="shared" si="106"/>
        <v>20</v>
      </c>
      <c r="J297" s="987">
        <f t="shared" si="106"/>
        <v>20</v>
      </c>
      <c r="K297" s="988">
        <f t="shared" si="106"/>
        <v>20</v>
      </c>
      <c r="L297" s="987">
        <f t="shared" si="106"/>
        <v>0</v>
      </c>
      <c r="M297" s="988">
        <f t="shared" si="106"/>
        <v>0</v>
      </c>
      <c r="N297" s="988">
        <f t="shared" si="106"/>
        <v>0</v>
      </c>
      <c r="O297" s="988">
        <f t="shared" si="106"/>
        <v>0</v>
      </c>
      <c r="P297" s="987">
        <f t="shared" si="106"/>
        <v>20</v>
      </c>
      <c r="Q297" s="988">
        <f t="shared" si="106"/>
        <v>20</v>
      </c>
      <c r="R297" s="987">
        <f t="shared" si="106"/>
        <v>20</v>
      </c>
      <c r="S297" s="988">
        <f t="shared" si="106"/>
        <v>20</v>
      </c>
      <c r="T297" s="987">
        <f t="shared" si="106"/>
        <v>0</v>
      </c>
      <c r="U297" s="988">
        <f t="shared" si="106"/>
        <v>0</v>
      </c>
      <c r="V297" s="988">
        <f t="shared" si="106"/>
        <v>0</v>
      </c>
      <c r="W297" s="988">
        <f t="shared" si="106"/>
        <v>0</v>
      </c>
      <c r="X297" s="987">
        <f t="shared" si="106"/>
        <v>20</v>
      </c>
      <c r="Y297" s="988">
        <f t="shared" si="106"/>
        <v>20</v>
      </c>
      <c r="Z297" s="987">
        <f t="shared" si="106"/>
        <v>20</v>
      </c>
      <c r="AA297" s="988">
        <f t="shared" si="106"/>
        <v>20</v>
      </c>
      <c r="AB297" s="988">
        <f t="shared" si="106"/>
        <v>0</v>
      </c>
      <c r="AC297" s="988">
        <f t="shared" si="106"/>
        <v>0</v>
      </c>
      <c r="AD297" s="988">
        <f t="shared" si="106"/>
        <v>0</v>
      </c>
      <c r="AE297" s="987">
        <f t="shared" si="106"/>
        <v>20</v>
      </c>
      <c r="AF297" s="988">
        <f t="shared" si="106"/>
        <v>20</v>
      </c>
      <c r="AG297" s="987">
        <f t="shared" si="106"/>
        <v>20</v>
      </c>
      <c r="AH297" s="988">
        <f t="shared" si="106"/>
        <v>20</v>
      </c>
      <c r="AI297" s="966"/>
      <c r="AJ297" s="853">
        <f t="shared" si="103"/>
        <v>20</v>
      </c>
      <c r="AK297" s="992">
        <f>SUM(AK271+AK289+AK277+AK281)</f>
        <v>20</v>
      </c>
      <c r="AL297" s="1240"/>
      <c r="AM297" s="1241"/>
      <c r="CG297" s="1235"/>
      <c r="CH297" s="1235"/>
      <c r="CI297" s="1235"/>
      <c r="CJ297" s="1235"/>
      <c r="CK297" s="1235"/>
      <c r="CL297" s="1235"/>
      <c r="CM297" s="1235"/>
      <c r="CN297" s="1235"/>
      <c r="CO297" s="1235"/>
      <c r="CP297" s="1235"/>
      <c r="CQ297" s="1235"/>
      <c r="CR297" s="1235"/>
      <c r="CS297" s="1235"/>
      <c r="CT297" s="1235"/>
      <c r="CU297" s="1235"/>
      <c r="CV297" s="1235"/>
      <c r="CW297" s="1235"/>
      <c r="CX297" s="1235"/>
      <c r="CY297" s="1235"/>
      <c r="CZ297" s="1235"/>
      <c r="DA297" s="1235"/>
      <c r="DB297" s="1235"/>
      <c r="DC297" s="1235"/>
      <c r="DD297" s="1235"/>
      <c r="DE297" s="1235"/>
      <c r="DF297" s="1235"/>
      <c r="DG297" s="1235"/>
      <c r="DH297" s="1235"/>
      <c r="DI297" s="1235"/>
      <c r="DJ297" s="1235"/>
      <c r="DK297" s="1235"/>
      <c r="DL297" s="1235"/>
      <c r="DM297" s="1235"/>
      <c r="DN297" s="1235"/>
      <c r="DO297" s="1235"/>
      <c r="DP297" s="1235"/>
      <c r="DQ297" s="1235"/>
      <c r="DR297" s="1235"/>
      <c r="DS297" s="1235"/>
      <c r="DT297" s="1235"/>
      <c r="DU297" s="1235"/>
      <c r="DV297" s="1235"/>
      <c r="DW297" s="1235"/>
      <c r="DX297" s="1235"/>
      <c r="DY297" s="1235"/>
      <c r="DZ297" s="1235"/>
      <c r="EA297" s="1235"/>
      <c r="EB297" s="1235"/>
      <c r="EC297" s="1235"/>
      <c r="ED297" s="1235"/>
      <c r="EE297" s="1235"/>
      <c r="EF297" s="1235"/>
      <c r="EG297" s="1235"/>
      <c r="EH297" s="1235"/>
      <c r="EI297" s="1235"/>
      <c r="EJ297" s="1235"/>
      <c r="EK297" s="1235"/>
      <c r="EL297" s="1235"/>
      <c r="EM297" s="1235"/>
      <c r="EN297" s="1235"/>
      <c r="EO297" s="1235"/>
      <c r="EP297" s="1235"/>
      <c r="EQ297" s="1235"/>
      <c r="ER297" s="1235"/>
      <c r="ES297" s="1235"/>
      <c r="ET297" s="1235"/>
      <c r="EU297" s="1235"/>
      <c r="EV297" s="1235"/>
      <c r="EW297" s="1235"/>
      <c r="EX297" s="1235"/>
      <c r="EY297" s="1235"/>
      <c r="EZ297" s="1235"/>
      <c r="FA297" s="1235"/>
      <c r="FB297" s="1235"/>
      <c r="FC297" s="1235"/>
      <c r="FD297" s="1235"/>
      <c r="FE297" s="1235"/>
      <c r="FF297" s="1235"/>
      <c r="FG297" s="1235"/>
      <c r="FH297" s="1235"/>
      <c r="FI297" s="1235"/>
      <c r="FJ297" s="1235"/>
      <c r="FK297" s="1235"/>
      <c r="FL297" s="1235"/>
      <c r="FM297" s="1235"/>
      <c r="FN297" s="1235"/>
      <c r="FO297" s="1235"/>
      <c r="FP297" s="1235"/>
      <c r="FQ297" s="1235"/>
      <c r="FR297" s="1235"/>
      <c r="FS297" s="1235"/>
    </row>
    <row r="298" spans="1:175" s="1237" customFormat="1" ht="15" customHeight="1" thickBot="1">
      <c r="A298" s="894"/>
      <c r="B298" s="895"/>
      <c r="C298" s="362" t="s">
        <v>106</v>
      </c>
      <c r="D298" s="847">
        <f t="shared" ref="D298:AH298" si="107">SUM(D299:D300)</f>
        <v>1025.52</v>
      </c>
      <c r="E298" s="848">
        <f t="shared" si="107"/>
        <v>0</v>
      </c>
      <c r="F298" s="848">
        <f t="shared" si="107"/>
        <v>0</v>
      </c>
      <c r="G298" s="848">
        <f t="shared" si="107"/>
        <v>0</v>
      </c>
      <c r="H298" s="847">
        <f t="shared" si="107"/>
        <v>1025.52</v>
      </c>
      <c r="I298" s="848">
        <f t="shared" si="107"/>
        <v>993.88</v>
      </c>
      <c r="J298" s="847">
        <f t="shared" si="107"/>
        <v>1025.52</v>
      </c>
      <c r="K298" s="848">
        <f t="shared" si="107"/>
        <v>993.91000000000008</v>
      </c>
      <c r="L298" s="847">
        <f t="shared" si="107"/>
        <v>0</v>
      </c>
      <c r="M298" s="848">
        <f t="shared" si="107"/>
        <v>-2</v>
      </c>
      <c r="N298" s="848">
        <f t="shared" si="107"/>
        <v>0</v>
      </c>
      <c r="O298" s="848">
        <f t="shared" si="107"/>
        <v>0</v>
      </c>
      <c r="P298" s="847">
        <f t="shared" si="107"/>
        <v>1023.52</v>
      </c>
      <c r="Q298" s="848">
        <f t="shared" si="107"/>
        <v>994.25</v>
      </c>
      <c r="R298" s="847">
        <f t="shared" si="107"/>
        <v>1024.52</v>
      </c>
      <c r="S298" s="848">
        <f t="shared" si="107"/>
        <v>994.02</v>
      </c>
      <c r="T298" s="847">
        <f t="shared" si="107"/>
        <v>0</v>
      </c>
      <c r="U298" s="848">
        <f t="shared" si="107"/>
        <v>0</v>
      </c>
      <c r="V298" s="848">
        <f t="shared" si="107"/>
        <v>0</v>
      </c>
      <c r="W298" s="848">
        <f t="shared" si="107"/>
        <v>1.51</v>
      </c>
      <c r="X298" s="847">
        <f t="shared" si="107"/>
        <v>1025.03</v>
      </c>
      <c r="Y298" s="848">
        <f t="shared" si="107"/>
        <v>994.38999999999987</v>
      </c>
      <c r="Z298" s="847">
        <f t="shared" si="107"/>
        <v>1024.3544444444444</v>
      </c>
      <c r="AA298" s="848">
        <f t="shared" si="107"/>
        <v>994.1</v>
      </c>
      <c r="AB298" s="848">
        <f t="shared" si="107"/>
        <v>2</v>
      </c>
      <c r="AC298" s="848">
        <f t="shared" si="107"/>
        <v>0</v>
      </c>
      <c r="AD298" s="848">
        <f t="shared" si="107"/>
        <v>0</v>
      </c>
      <c r="AE298" s="847">
        <f t="shared" si="107"/>
        <v>1027.03</v>
      </c>
      <c r="AF298" s="848">
        <f t="shared" si="107"/>
        <v>997.08999999999992</v>
      </c>
      <c r="AG298" s="847">
        <f t="shared" si="107"/>
        <v>1025.0233333333333</v>
      </c>
      <c r="AH298" s="848">
        <f t="shared" si="107"/>
        <v>994.89</v>
      </c>
      <c r="AI298" s="966"/>
      <c r="AJ298" s="853">
        <f t="shared" si="103"/>
        <v>1025.52</v>
      </c>
      <c r="AK298" s="1259">
        <f>SUM(AK299:AK300)</f>
        <v>992.18</v>
      </c>
      <c r="AL298" s="1240"/>
      <c r="AM298" s="1241"/>
      <c r="CG298" s="1235"/>
      <c r="CH298" s="1235"/>
      <c r="CI298" s="1235"/>
      <c r="CJ298" s="1235"/>
      <c r="CK298" s="1235"/>
      <c r="CL298" s="1235"/>
      <c r="CM298" s="1235"/>
      <c r="CN298" s="1235"/>
      <c r="CO298" s="1235"/>
      <c r="CP298" s="1235"/>
      <c r="CQ298" s="1235"/>
      <c r="CR298" s="1235"/>
      <c r="CS298" s="1235"/>
      <c r="CT298" s="1235"/>
      <c r="CU298" s="1235"/>
      <c r="CV298" s="1235"/>
      <c r="CW298" s="1235"/>
      <c r="CX298" s="1235"/>
      <c r="CY298" s="1235"/>
      <c r="CZ298" s="1235"/>
      <c r="DA298" s="1235"/>
      <c r="DB298" s="1235"/>
      <c r="DC298" s="1235"/>
      <c r="DD298" s="1235"/>
      <c r="DE298" s="1235"/>
      <c r="DF298" s="1235"/>
      <c r="DG298" s="1235"/>
      <c r="DH298" s="1235"/>
      <c r="DI298" s="1235"/>
      <c r="DJ298" s="1235"/>
      <c r="DK298" s="1235"/>
      <c r="DL298" s="1235"/>
      <c r="DM298" s="1235"/>
      <c r="DN298" s="1235"/>
      <c r="DO298" s="1235"/>
      <c r="DP298" s="1235"/>
      <c r="DQ298" s="1235"/>
      <c r="DR298" s="1235"/>
      <c r="DS298" s="1235"/>
      <c r="DT298" s="1235"/>
      <c r="DU298" s="1235"/>
      <c r="DV298" s="1235"/>
      <c r="DW298" s="1235"/>
      <c r="DX298" s="1235"/>
      <c r="DY298" s="1235"/>
      <c r="DZ298" s="1235"/>
      <c r="EA298" s="1235"/>
      <c r="EB298" s="1235"/>
      <c r="EC298" s="1235"/>
      <c r="ED298" s="1235"/>
      <c r="EE298" s="1235"/>
      <c r="EF298" s="1235"/>
      <c r="EG298" s="1235"/>
      <c r="EH298" s="1235"/>
      <c r="EI298" s="1235"/>
      <c r="EJ298" s="1235"/>
      <c r="EK298" s="1235"/>
      <c r="EL298" s="1235"/>
      <c r="EM298" s="1235"/>
      <c r="EN298" s="1235"/>
      <c r="EO298" s="1235"/>
      <c r="EP298" s="1235"/>
      <c r="EQ298" s="1235"/>
      <c r="ER298" s="1235"/>
      <c r="ES298" s="1235"/>
      <c r="ET298" s="1235"/>
      <c r="EU298" s="1235"/>
      <c r="EV298" s="1235"/>
      <c r="EW298" s="1235"/>
      <c r="EX298" s="1235"/>
      <c r="EY298" s="1235"/>
      <c r="EZ298" s="1235"/>
      <c r="FA298" s="1235"/>
      <c r="FB298" s="1235"/>
      <c r="FC298" s="1235"/>
      <c r="FD298" s="1235"/>
      <c r="FE298" s="1235"/>
      <c r="FF298" s="1235"/>
      <c r="FG298" s="1235"/>
      <c r="FH298" s="1235"/>
      <c r="FI298" s="1235"/>
      <c r="FJ298" s="1235"/>
      <c r="FK298" s="1235"/>
      <c r="FL298" s="1235"/>
      <c r="FM298" s="1235"/>
      <c r="FN298" s="1235"/>
      <c r="FO298" s="1235"/>
      <c r="FP298" s="1235"/>
      <c r="FQ298" s="1235"/>
      <c r="FR298" s="1235"/>
      <c r="FS298" s="1235"/>
    </row>
    <row r="299" spans="1:175" s="1539" customFormat="1" ht="13.5">
      <c r="A299" s="1456"/>
      <c r="B299" s="1457"/>
      <c r="C299" s="1458" t="s">
        <v>184</v>
      </c>
      <c r="D299" s="1459">
        <f t="shared" ref="D299:AH299" si="108">SUM(D273+D293)</f>
        <v>587.02</v>
      </c>
      <c r="E299" s="1460">
        <f t="shared" si="108"/>
        <v>0</v>
      </c>
      <c r="F299" s="1460">
        <f t="shared" si="108"/>
        <v>0</v>
      </c>
      <c r="G299" s="1460">
        <f t="shared" si="108"/>
        <v>0</v>
      </c>
      <c r="H299" s="1459">
        <f t="shared" si="108"/>
        <v>587.02</v>
      </c>
      <c r="I299" s="1460">
        <f t="shared" si="108"/>
        <v>570.6</v>
      </c>
      <c r="J299" s="1459">
        <f t="shared" si="108"/>
        <v>587.02</v>
      </c>
      <c r="K299" s="1460">
        <f t="shared" si="108"/>
        <v>570.80000000000007</v>
      </c>
      <c r="L299" s="1459">
        <f t="shared" si="108"/>
        <v>0</v>
      </c>
      <c r="M299" s="1460">
        <f t="shared" si="108"/>
        <v>0</v>
      </c>
      <c r="N299" s="1460">
        <f t="shared" si="108"/>
        <v>0</v>
      </c>
      <c r="O299" s="1460">
        <f t="shared" si="108"/>
        <v>0</v>
      </c>
      <c r="P299" s="1459">
        <f t="shared" si="108"/>
        <v>587.02</v>
      </c>
      <c r="Q299" s="1460">
        <f t="shared" si="108"/>
        <v>570.97</v>
      </c>
      <c r="R299" s="1459">
        <f t="shared" si="108"/>
        <v>587.02</v>
      </c>
      <c r="S299" s="1460">
        <f t="shared" si="108"/>
        <v>570.82000000000005</v>
      </c>
      <c r="T299" s="1459">
        <f t="shared" si="108"/>
        <v>0</v>
      </c>
      <c r="U299" s="1460">
        <f t="shared" si="108"/>
        <v>0</v>
      </c>
      <c r="V299" s="1460">
        <f t="shared" si="108"/>
        <v>0</v>
      </c>
      <c r="W299" s="1460">
        <f t="shared" si="108"/>
        <v>-0.74</v>
      </c>
      <c r="X299" s="1459">
        <f t="shared" si="108"/>
        <v>586.28</v>
      </c>
      <c r="Y299" s="1460">
        <f t="shared" si="108"/>
        <v>569.8599999999999</v>
      </c>
      <c r="Z299" s="1459">
        <f t="shared" si="108"/>
        <v>586.9377777777778</v>
      </c>
      <c r="AA299" s="1460">
        <f t="shared" si="108"/>
        <v>570.74</v>
      </c>
      <c r="AB299" s="1460">
        <f t="shared" si="108"/>
        <v>0</v>
      </c>
      <c r="AC299" s="1460">
        <f t="shared" si="108"/>
        <v>0</v>
      </c>
      <c r="AD299" s="1460">
        <f t="shared" si="108"/>
        <v>0</v>
      </c>
      <c r="AE299" s="1459">
        <f t="shared" si="108"/>
        <v>586.28</v>
      </c>
      <c r="AF299" s="1460">
        <f t="shared" si="108"/>
        <v>569.05999999999995</v>
      </c>
      <c r="AG299" s="1459">
        <f t="shared" si="108"/>
        <v>586.77333333333331</v>
      </c>
      <c r="AH299" s="1460">
        <f t="shared" si="108"/>
        <v>570.37</v>
      </c>
      <c r="AI299" s="1464"/>
      <c r="AJ299" s="1463">
        <f t="shared" si="103"/>
        <v>587.02</v>
      </c>
      <c r="AK299" s="1466">
        <f>SUM(AK273+AK293)</f>
        <v>569.9</v>
      </c>
      <c r="AL299" s="1537"/>
      <c r="AM299" s="1538"/>
    </row>
    <row r="300" spans="1:175" s="970" customFormat="1" ht="13.5">
      <c r="A300" s="1540"/>
      <c r="B300" s="1541"/>
      <c r="C300" s="535" t="s">
        <v>186</v>
      </c>
      <c r="D300" s="1542">
        <f t="shared" ref="D300:AK300" si="109">SUM(D274+D294+D278+D282+D286)</f>
        <v>438.5</v>
      </c>
      <c r="E300" s="1543">
        <f t="shared" si="109"/>
        <v>0</v>
      </c>
      <c r="F300" s="1543">
        <f t="shared" si="109"/>
        <v>0</v>
      </c>
      <c r="G300" s="1543">
        <f t="shared" si="109"/>
        <v>0</v>
      </c>
      <c r="H300" s="1542">
        <f t="shared" si="109"/>
        <v>438.5</v>
      </c>
      <c r="I300" s="1543">
        <f t="shared" si="109"/>
        <v>423.28</v>
      </c>
      <c r="J300" s="1542">
        <f t="shared" si="109"/>
        <v>438.5</v>
      </c>
      <c r="K300" s="1543">
        <f t="shared" si="109"/>
        <v>423.11</v>
      </c>
      <c r="L300" s="1542">
        <f t="shared" si="109"/>
        <v>0</v>
      </c>
      <c r="M300" s="1543">
        <f t="shared" si="109"/>
        <v>-2</v>
      </c>
      <c r="N300" s="1543">
        <f t="shared" si="109"/>
        <v>0</v>
      </c>
      <c r="O300" s="1543">
        <f t="shared" si="109"/>
        <v>0</v>
      </c>
      <c r="P300" s="1542">
        <f t="shared" si="109"/>
        <v>436.5</v>
      </c>
      <c r="Q300" s="1543">
        <f t="shared" si="109"/>
        <v>423.28</v>
      </c>
      <c r="R300" s="1542">
        <f t="shared" si="109"/>
        <v>437.5</v>
      </c>
      <c r="S300" s="1543">
        <f t="shared" si="109"/>
        <v>423.2</v>
      </c>
      <c r="T300" s="1542">
        <f t="shared" si="109"/>
        <v>0</v>
      </c>
      <c r="U300" s="1543">
        <f t="shared" si="109"/>
        <v>0</v>
      </c>
      <c r="V300" s="1543">
        <f t="shared" si="109"/>
        <v>0</v>
      </c>
      <c r="W300" s="1543">
        <f t="shared" si="109"/>
        <v>2.25</v>
      </c>
      <c r="X300" s="1542">
        <f t="shared" si="109"/>
        <v>438.75</v>
      </c>
      <c r="Y300" s="1543">
        <f t="shared" si="109"/>
        <v>424.53</v>
      </c>
      <c r="Z300" s="1542">
        <f t="shared" si="109"/>
        <v>437.41666666666669</v>
      </c>
      <c r="AA300" s="1543">
        <f t="shared" si="109"/>
        <v>423.36</v>
      </c>
      <c r="AB300" s="1543">
        <f t="shared" si="109"/>
        <v>2</v>
      </c>
      <c r="AC300" s="1543">
        <f t="shared" si="109"/>
        <v>0</v>
      </c>
      <c r="AD300" s="1543">
        <f t="shared" si="109"/>
        <v>0</v>
      </c>
      <c r="AE300" s="1542">
        <f t="shared" si="109"/>
        <v>440.75</v>
      </c>
      <c r="AF300" s="1543">
        <f t="shared" si="109"/>
        <v>428.03</v>
      </c>
      <c r="AG300" s="1542">
        <f t="shared" si="109"/>
        <v>438.25</v>
      </c>
      <c r="AH300" s="1543">
        <f t="shared" si="109"/>
        <v>424.52</v>
      </c>
      <c r="AI300" s="1542">
        <f t="shared" si="109"/>
        <v>0</v>
      </c>
      <c r="AJ300" s="1542">
        <f t="shared" si="109"/>
        <v>438.5</v>
      </c>
      <c r="AK300" s="1544">
        <f t="shared" si="109"/>
        <v>422.28</v>
      </c>
      <c r="AL300" s="1314"/>
      <c r="AM300" s="1315"/>
    </row>
    <row r="301" spans="1:175" s="970" customFormat="1" ht="14.25" thickBot="1">
      <c r="A301" s="1545" t="s">
        <v>242</v>
      </c>
      <c r="B301" s="1444"/>
      <c r="C301" s="1445"/>
      <c r="D301" s="1446"/>
      <c r="E301" s="1447"/>
      <c r="F301" s="1447"/>
      <c r="G301" s="1447"/>
      <c r="H301" s="1446"/>
      <c r="I301" s="1447"/>
      <c r="J301" s="1450">
        <f t="shared" si="105"/>
        <v>0</v>
      </c>
      <c r="K301" s="1447"/>
      <c r="M301" s="1447"/>
      <c r="N301" s="1447"/>
      <c r="O301" s="1447"/>
      <c r="P301" s="1546"/>
      <c r="Q301" s="1447"/>
      <c r="R301" s="1546"/>
      <c r="S301" s="1447"/>
      <c r="T301" s="1099"/>
      <c r="U301" s="1447"/>
      <c r="V301" s="1447"/>
      <c r="W301" s="1447"/>
      <c r="X301" s="1546"/>
      <c r="Y301" s="1447"/>
      <c r="Z301" s="1546"/>
      <c r="AA301" s="1447"/>
      <c r="AB301" s="1447"/>
      <c r="AC301" s="1447"/>
      <c r="AD301" s="1447"/>
      <c r="AE301" s="1546"/>
      <c r="AF301" s="1447"/>
      <c r="AG301" s="1450"/>
      <c r="AH301" s="1447"/>
      <c r="AI301" s="1451"/>
      <c r="AJ301" s="1547">
        <f t="shared" si="103"/>
        <v>0</v>
      </c>
      <c r="AK301" s="1453"/>
      <c r="AL301" s="1454"/>
      <c r="AM301" s="1455"/>
    </row>
    <row r="302" spans="1:175" s="898" customFormat="1" ht="14.25" thickBot="1">
      <c r="A302" s="1253"/>
      <c r="B302" s="895"/>
      <c r="C302" s="362" t="s">
        <v>57</v>
      </c>
      <c r="D302" s="987">
        <f t="shared" ref="D302:AK302" si="110">D289+D254+D277+D281</f>
        <v>9</v>
      </c>
      <c r="E302" s="988">
        <f t="shared" si="110"/>
        <v>0</v>
      </c>
      <c r="F302" s="988">
        <f t="shared" si="110"/>
        <v>0</v>
      </c>
      <c r="G302" s="988">
        <f t="shared" si="110"/>
        <v>0</v>
      </c>
      <c r="H302" s="987">
        <f t="shared" si="110"/>
        <v>9</v>
      </c>
      <c r="I302" s="988">
        <f t="shared" si="110"/>
        <v>9</v>
      </c>
      <c r="J302" s="987">
        <f t="shared" si="110"/>
        <v>9</v>
      </c>
      <c r="K302" s="988">
        <f t="shared" si="110"/>
        <v>9</v>
      </c>
      <c r="L302" s="1548">
        <f t="shared" si="110"/>
        <v>0</v>
      </c>
      <c r="M302" s="988">
        <f t="shared" si="110"/>
        <v>0</v>
      </c>
      <c r="N302" s="988">
        <f t="shared" si="110"/>
        <v>0</v>
      </c>
      <c r="O302" s="988">
        <f t="shared" si="110"/>
        <v>0</v>
      </c>
      <c r="P302" s="987">
        <f t="shared" si="110"/>
        <v>9</v>
      </c>
      <c r="Q302" s="988">
        <f t="shared" si="110"/>
        <v>9</v>
      </c>
      <c r="R302" s="987">
        <f t="shared" si="110"/>
        <v>9</v>
      </c>
      <c r="S302" s="988">
        <f t="shared" si="110"/>
        <v>9</v>
      </c>
      <c r="T302" s="1549">
        <f t="shared" si="110"/>
        <v>0</v>
      </c>
      <c r="U302" s="988">
        <f t="shared" si="110"/>
        <v>0</v>
      </c>
      <c r="V302" s="988">
        <f t="shared" si="110"/>
        <v>0</v>
      </c>
      <c r="W302" s="988">
        <f t="shared" si="110"/>
        <v>0</v>
      </c>
      <c r="X302" s="987">
        <f t="shared" si="110"/>
        <v>9</v>
      </c>
      <c r="Y302" s="988">
        <f t="shared" si="110"/>
        <v>9</v>
      </c>
      <c r="Z302" s="987">
        <f t="shared" si="110"/>
        <v>9</v>
      </c>
      <c r="AA302" s="988">
        <f t="shared" si="110"/>
        <v>9</v>
      </c>
      <c r="AB302" s="988">
        <f t="shared" si="110"/>
        <v>0</v>
      </c>
      <c r="AC302" s="988">
        <f t="shared" si="110"/>
        <v>0</v>
      </c>
      <c r="AD302" s="988">
        <f t="shared" si="110"/>
        <v>0</v>
      </c>
      <c r="AE302" s="987">
        <f t="shared" si="110"/>
        <v>9</v>
      </c>
      <c r="AF302" s="988">
        <f t="shared" si="110"/>
        <v>9</v>
      </c>
      <c r="AG302" s="987">
        <f t="shared" si="110"/>
        <v>9</v>
      </c>
      <c r="AH302" s="988">
        <f t="shared" si="110"/>
        <v>9</v>
      </c>
      <c r="AI302" s="988">
        <f t="shared" si="110"/>
        <v>0</v>
      </c>
      <c r="AJ302" s="1550">
        <f t="shared" si="110"/>
        <v>9</v>
      </c>
      <c r="AK302" s="992">
        <f t="shared" si="110"/>
        <v>9</v>
      </c>
      <c r="AL302" s="969"/>
      <c r="AM302" s="903"/>
    </row>
    <row r="303" spans="1:175" s="898" customFormat="1" ht="17.25" customHeight="1" thickBot="1">
      <c r="A303" s="894"/>
      <c r="B303" s="895"/>
      <c r="C303" s="362" t="s">
        <v>106</v>
      </c>
      <c r="D303" s="847">
        <f t="shared" ref="D303:I303" si="111">SUM(D304:D305)</f>
        <v>361.27</v>
      </c>
      <c r="E303" s="848">
        <f t="shared" si="111"/>
        <v>0</v>
      </c>
      <c r="F303" s="848">
        <f t="shared" si="111"/>
        <v>0</v>
      </c>
      <c r="G303" s="848">
        <f t="shared" si="111"/>
        <v>0</v>
      </c>
      <c r="H303" s="847">
        <f t="shared" si="111"/>
        <v>361.27</v>
      </c>
      <c r="I303" s="848">
        <f t="shared" si="111"/>
        <v>355</v>
      </c>
      <c r="J303" s="853">
        <f t="shared" si="105"/>
        <v>361.27</v>
      </c>
      <c r="K303" s="848">
        <f>SUM(K304:K305)</f>
        <v>355.03</v>
      </c>
      <c r="M303" s="848">
        <f>SUM(M304:M305)</f>
        <v>-1</v>
      </c>
      <c r="N303" s="848">
        <f>SUM(N304:N305)</f>
        <v>0</v>
      </c>
      <c r="O303" s="848">
        <f>SUM(O304:O305)</f>
        <v>0</v>
      </c>
      <c r="P303" s="990">
        <f>SUM(P304:P305)</f>
        <v>360.27</v>
      </c>
      <c r="Q303" s="848">
        <f>SUM(Q304:Q305)</f>
        <v>355.37</v>
      </c>
      <c r="R303" s="853">
        <f>(M303*3+N303*2+O303+H303*3+J303*3)/6</f>
        <v>360.77</v>
      </c>
      <c r="S303" s="848">
        <f>SUM(S304:S305)</f>
        <v>355.14</v>
      </c>
      <c r="T303" s="899"/>
      <c r="U303" s="848">
        <f>SUM(U304:U305)</f>
        <v>0</v>
      </c>
      <c r="V303" s="848">
        <f>SUM(V304:V305)</f>
        <v>0</v>
      </c>
      <c r="W303" s="848">
        <f>SUM(W304:W305)</f>
        <v>1.51</v>
      </c>
      <c r="X303" s="990">
        <f t="shared" ref="X303:AH303" si="112">SUM(X304:X305)</f>
        <v>361.78</v>
      </c>
      <c r="Y303" s="848">
        <f t="shared" si="112"/>
        <v>355.51</v>
      </c>
      <c r="Z303" s="847">
        <f t="shared" si="112"/>
        <v>360.77111111111117</v>
      </c>
      <c r="AA303" s="848">
        <f t="shared" si="112"/>
        <v>355.21999999999997</v>
      </c>
      <c r="AB303" s="848">
        <f t="shared" si="112"/>
        <v>1</v>
      </c>
      <c r="AC303" s="848">
        <f t="shared" si="112"/>
        <v>0</v>
      </c>
      <c r="AD303" s="848">
        <f t="shared" si="112"/>
        <v>0</v>
      </c>
      <c r="AE303" s="990">
        <f t="shared" si="112"/>
        <v>362.78</v>
      </c>
      <c r="AF303" s="848">
        <f t="shared" si="112"/>
        <v>358.21000000000004</v>
      </c>
      <c r="AG303" s="853">
        <f t="shared" si="112"/>
        <v>361.27333333333331</v>
      </c>
      <c r="AH303" s="848">
        <f t="shared" si="112"/>
        <v>356.01</v>
      </c>
      <c r="AI303" s="966"/>
      <c r="AJ303" s="1210">
        <f t="shared" si="103"/>
        <v>361.27</v>
      </c>
      <c r="AK303" s="1211">
        <f>SUM(AK304:AK305)</f>
        <v>353.29999999999995</v>
      </c>
      <c r="AL303" s="1551"/>
      <c r="AM303" s="903"/>
    </row>
    <row r="304" spans="1:175" s="970" customFormat="1" ht="13.5">
      <c r="A304" s="1456"/>
      <c r="B304" s="1457"/>
      <c r="C304" s="1458" t="s">
        <v>184</v>
      </c>
      <c r="D304" s="1459">
        <f t="shared" ref="D304:I304" si="113">D293+D257</f>
        <v>207.26999999999998</v>
      </c>
      <c r="E304" s="1460">
        <f t="shared" si="113"/>
        <v>0</v>
      </c>
      <c r="F304" s="1460">
        <f t="shared" si="113"/>
        <v>0</v>
      </c>
      <c r="G304" s="1460">
        <f t="shared" si="113"/>
        <v>0</v>
      </c>
      <c r="H304" s="1459">
        <f t="shared" si="113"/>
        <v>207.26999999999998</v>
      </c>
      <c r="I304" s="1460">
        <f t="shared" si="113"/>
        <v>205</v>
      </c>
      <c r="J304" s="1463">
        <f t="shared" si="105"/>
        <v>207.26999999999998</v>
      </c>
      <c r="K304" s="1460">
        <f>K293+K257</f>
        <v>205.2</v>
      </c>
      <c r="M304" s="1460">
        <f>M293+M257</f>
        <v>0</v>
      </c>
      <c r="N304" s="1460">
        <f>N293+N257</f>
        <v>0</v>
      </c>
      <c r="O304" s="1460">
        <f>O293+O257</f>
        <v>0</v>
      </c>
      <c r="P304" s="1422">
        <f>P293+P257</f>
        <v>207.26999999999998</v>
      </c>
      <c r="Q304" s="1460">
        <f>Q293+Q257</f>
        <v>205.37</v>
      </c>
      <c r="R304" s="1463">
        <f>(M304*3+N304*2+O304+H304*3+J304*3)/6</f>
        <v>207.26999999999998</v>
      </c>
      <c r="S304" s="1460">
        <f>S293+S257</f>
        <v>205.22</v>
      </c>
      <c r="T304" s="1099"/>
      <c r="U304" s="1460">
        <f>U293+U257</f>
        <v>0</v>
      </c>
      <c r="V304" s="1460">
        <f>V293+V257</f>
        <v>0</v>
      </c>
      <c r="W304" s="1460">
        <f>W293+W257</f>
        <v>-0.74</v>
      </c>
      <c r="X304" s="1552">
        <f t="shared" ref="X304:AH304" si="114">X293+X257</f>
        <v>206.53</v>
      </c>
      <c r="Y304" s="1460">
        <f t="shared" si="114"/>
        <v>204.26000000000002</v>
      </c>
      <c r="Z304" s="1459">
        <f t="shared" si="114"/>
        <v>207.1877777777778</v>
      </c>
      <c r="AA304" s="1460">
        <f t="shared" si="114"/>
        <v>205.14</v>
      </c>
      <c r="AB304" s="1460">
        <f t="shared" si="114"/>
        <v>0</v>
      </c>
      <c r="AC304" s="1460">
        <f t="shared" si="114"/>
        <v>0</v>
      </c>
      <c r="AD304" s="1460">
        <f t="shared" si="114"/>
        <v>0</v>
      </c>
      <c r="AE304" s="1422">
        <f t="shared" si="114"/>
        <v>206.53</v>
      </c>
      <c r="AF304" s="1460">
        <f t="shared" si="114"/>
        <v>203.46</v>
      </c>
      <c r="AG304" s="1463">
        <f t="shared" si="114"/>
        <v>207.02333333333331</v>
      </c>
      <c r="AH304" s="1460">
        <f t="shared" si="114"/>
        <v>204.77</v>
      </c>
      <c r="AI304" s="1464"/>
      <c r="AJ304" s="1465">
        <f t="shared" si="103"/>
        <v>207.26999999999998</v>
      </c>
      <c r="AK304" s="1553">
        <f>AK293+AK257</f>
        <v>204.29999999999998</v>
      </c>
      <c r="AL304" s="1554"/>
      <c r="AM304" s="1313"/>
    </row>
    <row r="305" spans="1:39" s="970" customFormat="1" ht="13.5">
      <c r="A305" s="1540"/>
      <c r="B305" s="1541"/>
      <c r="C305" s="535" t="s">
        <v>186</v>
      </c>
      <c r="D305" s="1459">
        <f t="shared" ref="D305:AK305" si="115">D294+D258+D282+D278</f>
        <v>154</v>
      </c>
      <c r="E305" s="1460">
        <f t="shared" si="115"/>
        <v>0</v>
      </c>
      <c r="F305" s="1460">
        <f t="shared" si="115"/>
        <v>0</v>
      </c>
      <c r="G305" s="1460">
        <f t="shared" si="115"/>
        <v>0</v>
      </c>
      <c r="H305" s="1459">
        <f t="shared" si="115"/>
        <v>154</v>
      </c>
      <c r="I305" s="1460">
        <f t="shared" si="115"/>
        <v>150</v>
      </c>
      <c r="J305" s="1459">
        <f t="shared" si="115"/>
        <v>154</v>
      </c>
      <c r="K305" s="1460">
        <f t="shared" si="115"/>
        <v>149.82999999999998</v>
      </c>
      <c r="L305" s="1555">
        <f t="shared" si="115"/>
        <v>0</v>
      </c>
      <c r="M305" s="1460">
        <f t="shared" si="115"/>
        <v>-1</v>
      </c>
      <c r="N305" s="1460">
        <f t="shared" si="115"/>
        <v>0</v>
      </c>
      <c r="O305" s="1460">
        <f t="shared" si="115"/>
        <v>0</v>
      </c>
      <c r="P305" s="1459">
        <f t="shared" si="115"/>
        <v>153</v>
      </c>
      <c r="Q305" s="1460">
        <f t="shared" si="115"/>
        <v>150</v>
      </c>
      <c r="R305" s="1459">
        <f t="shared" si="115"/>
        <v>153.5</v>
      </c>
      <c r="S305" s="1460">
        <f t="shared" si="115"/>
        <v>149.92000000000002</v>
      </c>
      <c r="T305" s="1556">
        <f t="shared" si="115"/>
        <v>0</v>
      </c>
      <c r="U305" s="1460">
        <f t="shared" si="115"/>
        <v>0</v>
      </c>
      <c r="V305" s="1460">
        <f t="shared" si="115"/>
        <v>0</v>
      </c>
      <c r="W305" s="1460">
        <f t="shared" si="115"/>
        <v>2.25</v>
      </c>
      <c r="X305" s="1459">
        <f t="shared" si="115"/>
        <v>155.25</v>
      </c>
      <c r="Y305" s="1460">
        <f t="shared" si="115"/>
        <v>151.25</v>
      </c>
      <c r="Z305" s="1459">
        <f t="shared" si="115"/>
        <v>153.58333333333334</v>
      </c>
      <c r="AA305" s="1460">
        <f t="shared" si="115"/>
        <v>150.07999999999998</v>
      </c>
      <c r="AB305" s="1460">
        <f t="shared" si="115"/>
        <v>1</v>
      </c>
      <c r="AC305" s="1460">
        <f t="shared" si="115"/>
        <v>0</v>
      </c>
      <c r="AD305" s="1460">
        <f t="shared" si="115"/>
        <v>0</v>
      </c>
      <c r="AE305" s="1459">
        <f t="shared" si="115"/>
        <v>156.25</v>
      </c>
      <c r="AF305" s="1460">
        <f t="shared" si="115"/>
        <v>154.75</v>
      </c>
      <c r="AG305" s="1459">
        <f t="shared" si="115"/>
        <v>154.25</v>
      </c>
      <c r="AH305" s="1460">
        <f t="shared" si="115"/>
        <v>151.24</v>
      </c>
      <c r="AI305" s="1460">
        <f t="shared" si="115"/>
        <v>0</v>
      </c>
      <c r="AJ305" s="1465">
        <f t="shared" si="115"/>
        <v>154</v>
      </c>
      <c r="AK305" s="1553">
        <f t="shared" si="115"/>
        <v>149</v>
      </c>
      <c r="AL305" s="1314"/>
      <c r="AM305" s="1315"/>
    </row>
    <row r="306" spans="1:39" s="474" customFormat="1" ht="13.5" thickBot="1">
      <c r="A306" s="484"/>
      <c r="B306" s="485"/>
      <c r="C306" s="775"/>
      <c r="D306" s="776"/>
      <c r="E306" s="1472"/>
      <c r="F306" s="1472"/>
      <c r="G306" s="1472"/>
      <c r="H306" s="1557"/>
      <c r="I306" s="1472"/>
      <c r="J306" s="1473">
        <f t="shared" si="105"/>
        <v>0</v>
      </c>
      <c r="K306" s="1472"/>
      <c r="M306" s="1472"/>
      <c r="N306" s="1472"/>
      <c r="O306" s="1472"/>
      <c r="P306" s="776"/>
      <c r="Q306" s="1472"/>
      <c r="R306" s="776"/>
      <c r="S306" s="1472"/>
      <c r="T306" s="610"/>
      <c r="U306" s="1472"/>
      <c r="V306" s="1472"/>
      <c r="W306" s="1472"/>
      <c r="X306" s="776"/>
      <c r="Y306" s="1472"/>
      <c r="Z306" s="776"/>
      <c r="AA306" s="1472"/>
      <c r="AB306" s="1472"/>
      <c r="AC306" s="1472"/>
      <c r="AD306" s="1472"/>
      <c r="AE306" s="728"/>
      <c r="AF306" s="1472"/>
      <c r="AG306" s="1473"/>
      <c r="AH306" s="1472"/>
      <c r="AI306" s="1474"/>
      <c r="AJ306" s="1475">
        <f t="shared" si="103"/>
        <v>0</v>
      </c>
      <c r="AK306" s="1476"/>
      <c r="AL306" s="1252"/>
      <c r="AM306" s="382"/>
    </row>
    <row r="307" spans="1:39" s="898" customFormat="1" ht="14.25" thickBot="1">
      <c r="A307" s="894" t="s">
        <v>243</v>
      </c>
      <c r="B307" s="895" t="s">
        <v>55</v>
      </c>
      <c r="C307" s="362" t="s">
        <v>244</v>
      </c>
      <c r="D307" s="961"/>
      <c r="E307" s="962"/>
      <c r="F307" s="962"/>
      <c r="G307" s="962"/>
      <c r="H307" s="896"/>
      <c r="I307" s="962"/>
      <c r="J307" s="897">
        <f t="shared" si="105"/>
        <v>0</v>
      </c>
      <c r="K307" s="962"/>
      <c r="M307" s="962"/>
      <c r="N307" s="962"/>
      <c r="O307" s="962"/>
      <c r="P307" s="964"/>
      <c r="Q307" s="962"/>
      <c r="R307" s="964"/>
      <c r="S307" s="962"/>
      <c r="T307" s="899"/>
      <c r="U307" s="962"/>
      <c r="V307" s="962"/>
      <c r="W307" s="962"/>
      <c r="X307" s="964"/>
      <c r="Y307" s="962"/>
      <c r="Z307" s="964"/>
      <c r="AA307" s="962"/>
      <c r="AB307" s="962"/>
      <c r="AC307" s="962"/>
      <c r="AD307" s="962"/>
      <c r="AE307" s="964"/>
      <c r="AF307" s="962"/>
      <c r="AG307" s="853"/>
      <c r="AH307" s="962"/>
      <c r="AI307" s="966"/>
      <c r="AJ307" s="967">
        <f t="shared" si="103"/>
        <v>0</v>
      </c>
      <c r="AK307" s="968"/>
      <c r="AL307" s="969"/>
      <c r="AM307" s="903"/>
    </row>
    <row r="308" spans="1:39" s="970" customFormat="1" ht="14.25" thickBot="1">
      <c r="A308" s="971"/>
      <c r="B308" s="972"/>
      <c r="C308" s="973" t="s">
        <v>159</v>
      </c>
      <c r="D308" s="979">
        <f t="shared" ref="D308:I308" si="116">SUM(D162+D229+D245+D297)</f>
        <v>72</v>
      </c>
      <c r="E308" s="1558">
        <f t="shared" si="116"/>
        <v>0</v>
      </c>
      <c r="F308" s="1558">
        <f t="shared" si="116"/>
        <v>0</v>
      </c>
      <c r="G308" s="1558">
        <f t="shared" si="116"/>
        <v>0</v>
      </c>
      <c r="H308" s="979">
        <f t="shared" si="116"/>
        <v>72</v>
      </c>
      <c r="I308" s="1558">
        <f t="shared" si="116"/>
        <v>72</v>
      </c>
      <c r="J308" s="1559">
        <f t="shared" si="105"/>
        <v>72</v>
      </c>
      <c r="K308" s="1558">
        <f>SUM(K162+K229+K245+K297)</f>
        <v>72</v>
      </c>
      <c r="L308" s="1560"/>
      <c r="M308" s="1558">
        <f t="shared" ref="M308:S308" si="117">SUM(M162+M229+M245+M297)</f>
        <v>0</v>
      </c>
      <c r="N308" s="1558">
        <f t="shared" si="117"/>
        <v>0</v>
      </c>
      <c r="O308" s="1558">
        <f t="shared" si="117"/>
        <v>0</v>
      </c>
      <c r="P308" s="979">
        <f t="shared" si="117"/>
        <v>72</v>
      </c>
      <c r="Q308" s="1558">
        <f t="shared" si="117"/>
        <v>72</v>
      </c>
      <c r="R308" s="979">
        <f t="shared" si="117"/>
        <v>72</v>
      </c>
      <c r="S308" s="1558">
        <f t="shared" si="117"/>
        <v>72</v>
      </c>
      <c r="T308" s="1099"/>
      <c r="U308" s="1558">
        <f>SUM(U162+U229+U245+U297)</f>
        <v>0</v>
      </c>
      <c r="V308" s="1558">
        <f>SUM(V162+V229+V245+V297)</f>
        <v>0</v>
      </c>
      <c r="W308" s="1558">
        <f>SUM(W162+W229+W245+W297)</f>
        <v>0</v>
      </c>
      <c r="X308" s="979">
        <f t="shared" ref="X308:AH308" si="118">SUM(X162+X229+X245+X297)</f>
        <v>72</v>
      </c>
      <c r="Y308" s="1558">
        <f t="shared" si="118"/>
        <v>72</v>
      </c>
      <c r="Z308" s="979">
        <f t="shared" si="118"/>
        <v>72</v>
      </c>
      <c r="AA308" s="1558">
        <f t="shared" si="118"/>
        <v>72</v>
      </c>
      <c r="AB308" s="1558">
        <f t="shared" si="118"/>
        <v>0</v>
      </c>
      <c r="AC308" s="1558">
        <f t="shared" si="118"/>
        <v>0</v>
      </c>
      <c r="AD308" s="1558">
        <f t="shared" si="118"/>
        <v>0</v>
      </c>
      <c r="AE308" s="979">
        <f t="shared" si="118"/>
        <v>72</v>
      </c>
      <c r="AF308" s="1558">
        <f t="shared" si="118"/>
        <v>72</v>
      </c>
      <c r="AG308" s="1561">
        <f t="shared" si="118"/>
        <v>72</v>
      </c>
      <c r="AH308" s="1558">
        <f t="shared" si="118"/>
        <v>72</v>
      </c>
      <c r="AI308" s="1562"/>
      <c r="AJ308" s="1563">
        <f t="shared" si="103"/>
        <v>72</v>
      </c>
      <c r="AK308" s="1564">
        <f>SUM(AK162+AK229+AK245+AK297)</f>
        <v>72</v>
      </c>
      <c r="AL308" s="1454"/>
      <c r="AM308" s="1455"/>
    </row>
    <row r="309" spans="1:39" s="898" customFormat="1" ht="16.5" customHeight="1" thickBot="1">
      <c r="A309" s="1039"/>
      <c r="B309" s="1040"/>
      <c r="C309" s="362" t="s">
        <v>106</v>
      </c>
      <c r="D309" s="847">
        <f t="shared" ref="D309:I309" si="119">SUM(D310:D311)</f>
        <v>5287.74</v>
      </c>
      <c r="E309" s="848">
        <f t="shared" si="119"/>
        <v>27.9</v>
      </c>
      <c r="F309" s="848">
        <f t="shared" si="119"/>
        <v>0</v>
      </c>
      <c r="G309" s="848">
        <f t="shared" si="119"/>
        <v>0</v>
      </c>
      <c r="H309" s="847">
        <f t="shared" si="119"/>
        <v>5315.6399999999994</v>
      </c>
      <c r="I309" s="848">
        <f t="shared" si="119"/>
        <v>5214.26</v>
      </c>
      <c r="J309" s="1565">
        <f t="shared" si="105"/>
        <v>5315.6399999999994</v>
      </c>
      <c r="K309" s="848">
        <f>SUM(K310:K311)</f>
        <v>5218.3500000000004</v>
      </c>
      <c r="L309" s="1209"/>
      <c r="M309" s="848">
        <f>SUM(M310:M311)</f>
        <v>-5</v>
      </c>
      <c r="N309" s="848">
        <f>SUM(N310:N311)</f>
        <v>0</v>
      </c>
      <c r="O309" s="848">
        <f>SUM(O310:O311)</f>
        <v>0</v>
      </c>
      <c r="P309" s="847">
        <f>SUM(P310:P311)</f>
        <v>5310.6399999999994</v>
      </c>
      <c r="Q309" s="848">
        <f>SUM(Q310:Q311)</f>
        <v>5217.32</v>
      </c>
      <c r="R309" s="853">
        <f>(M309*3+N309*2+O309+H309*3+J309*3)/6</f>
        <v>5313.1399999999994</v>
      </c>
      <c r="S309" s="848">
        <f>SUM(S310:S311)</f>
        <v>5226.21</v>
      </c>
      <c r="T309" s="899"/>
      <c r="U309" s="848">
        <f>SUM(U310:U311)</f>
        <v>0</v>
      </c>
      <c r="V309" s="848">
        <f>SUM(V310:V311)</f>
        <v>0</v>
      </c>
      <c r="W309" s="848">
        <f>SUM(W310:W311)</f>
        <v>28.950000000000003</v>
      </c>
      <c r="X309" s="847">
        <f t="shared" ref="X309:AH309" si="120">SUM(X310:X311)</f>
        <v>5339.5899999999992</v>
      </c>
      <c r="Y309" s="848">
        <f t="shared" si="120"/>
        <v>5237.0599999999995</v>
      </c>
      <c r="Z309" s="847">
        <f t="shared" si="120"/>
        <v>5315.5233333333326</v>
      </c>
      <c r="AA309" s="848">
        <f t="shared" si="120"/>
        <v>5225.8500000000004</v>
      </c>
      <c r="AB309" s="848">
        <f t="shared" si="120"/>
        <v>5</v>
      </c>
      <c r="AC309" s="848">
        <f t="shared" si="120"/>
        <v>0</v>
      </c>
      <c r="AD309" s="848">
        <f t="shared" si="120"/>
        <v>0</v>
      </c>
      <c r="AE309" s="847">
        <f t="shared" si="120"/>
        <v>5344.5899999999992</v>
      </c>
      <c r="AF309" s="848">
        <f t="shared" si="120"/>
        <v>5249.23</v>
      </c>
      <c r="AG309" s="853">
        <f t="shared" si="120"/>
        <v>5322.79</v>
      </c>
      <c r="AH309" s="848">
        <f t="shared" si="120"/>
        <v>5231.79</v>
      </c>
      <c r="AI309" s="966"/>
      <c r="AJ309" s="967">
        <f t="shared" si="103"/>
        <v>5315.6399999999994</v>
      </c>
      <c r="AK309" s="1259">
        <f>SUM(AK310:AK311)</f>
        <v>5236.25</v>
      </c>
      <c r="AL309" s="969"/>
      <c r="AM309" s="903"/>
    </row>
    <row r="310" spans="1:39" s="1572" customFormat="1" ht="13.5">
      <c r="A310" s="1566"/>
      <c r="B310" s="1567"/>
      <c r="C310" s="1458" t="s">
        <v>184</v>
      </c>
      <c r="D310" s="1459">
        <f>SUM(D176+D241+D250+D299)</f>
        <v>3058.9999999999995</v>
      </c>
      <c r="E310" s="1460">
        <f t="shared" ref="E310:G311" si="121">SUM(E176+E241+E250+E299)</f>
        <v>38.76</v>
      </c>
      <c r="F310" s="1460">
        <f t="shared" si="121"/>
        <v>0</v>
      </c>
      <c r="G310" s="1460">
        <f t="shared" si="121"/>
        <v>0</v>
      </c>
      <c r="H310" s="1459">
        <f>SUM(H176+H241+H250+H299)</f>
        <v>3097.7599999999998</v>
      </c>
      <c r="I310" s="1460">
        <f>SUM(I176+I241+I250+I299)</f>
        <v>3048.57</v>
      </c>
      <c r="J310" s="1568">
        <f t="shared" si="105"/>
        <v>3097.7599999999998</v>
      </c>
      <c r="K310" s="1460">
        <f>SUM(K176+K241+K250+K299)</f>
        <v>3049.4400000000005</v>
      </c>
      <c r="L310" s="1462"/>
      <c r="M310" s="1460">
        <f t="shared" ref="M310:O311" si="122">SUM(M176+M241+M250+M299)</f>
        <v>0</v>
      </c>
      <c r="N310" s="1460">
        <f t="shared" si="122"/>
        <v>0</v>
      </c>
      <c r="O310" s="1460">
        <f t="shared" si="122"/>
        <v>0</v>
      </c>
      <c r="P310" s="1459">
        <f>SUM(P176+P241+P250+P299)</f>
        <v>3097.7599999999998</v>
      </c>
      <c r="Q310" s="1460">
        <f>SUM(Q176+Q241+Q250+Q299)</f>
        <v>3045</v>
      </c>
      <c r="R310" s="1463">
        <f>(M310*3+N310*2+O310+H310*3+J310*3)/6</f>
        <v>3097.7599999999998</v>
      </c>
      <c r="S310" s="1460">
        <f>SUM(S176+S241+S250+S299)</f>
        <v>3045.23</v>
      </c>
      <c r="T310" s="1099"/>
      <c r="U310" s="1460">
        <f t="shared" ref="U310:AG311" si="123">SUM(U176+U241+U250+U299)</f>
        <v>0</v>
      </c>
      <c r="V310" s="1460">
        <f t="shared" si="123"/>
        <v>0</v>
      </c>
      <c r="W310" s="1460">
        <f t="shared" si="123"/>
        <v>5.7799999999999994</v>
      </c>
      <c r="X310" s="1459">
        <f t="shared" si="123"/>
        <v>3103.5399999999991</v>
      </c>
      <c r="Y310" s="1460">
        <f>SUM(Y176+Y241+Y250+Y299)</f>
        <v>3052.6099999999997</v>
      </c>
      <c r="Z310" s="1459">
        <f t="shared" si="123"/>
        <v>3098.4022222222216</v>
      </c>
      <c r="AA310" s="1460">
        <f t="shared" si="123"/>
        <v>3048.12</v>
      </c>
      <c r="AB310" s="1460">
        <f t="shared" si="123"/>
        <v>0</v>
      </c>
      <c r="AC310" s="1460">
        <f t="shared" si="123"/>
        <v>0</v>
      </c>
      <c r="AD310" s="1460">
        <f t="shared" si="123"/>
        <v>0</v>
      </c>
      <c r="AE310" s="1459">
        <f t="shared" si="123"/>
        <v>3103.5399999999991</v>
      </c>
      <c r="AF310" s="1460">
        <f>SUM(AF176+AF241+AF250+AF299)</f>
        <v>3049.61</v>
      </c>
      <c r="AG310" s="1463">
        <f t="shared" si="123"/>
        <v>3099.6866666666665</v>
      </c>
      <c r="AH310" s="1460">
        <f>SUM(AH176+AH241+AH250+AH299)</f>
        <v>3048.6</v>
      </c>
      <c r="AI310" s="1464"/>
      <c r="AJ310" s="1569">
        <f t="shared" si="103"/>
        <v>3097.7599999999998</v>
      </c>
      <c r="AK310" s="1466">
        <f>SUM(AK176+AK241+AK250+AK299)</f>
        <v>3049.61</v>
      </c>
      <c r="AL310" s="1570"/>
      <c r="AM310" s="1571"/>
    </row>
    <row r="311" spans="1:39" s="970" customFormat="1" ht="13.5">
      <c r="A311" s="1573"/>
      <c r="B311" s="1574"/>
      <c r="C311" s="535" t="s">
        <v>186</v>
      </c>
      <c r="D311" s="1542">
        <f>SUM(D177+D242+D251+D300)</f>
        <v>2228.7399999999998</v>
      </c>
      <c r="E311" s="1543">
        <f t="shared" si="121"/>
        <v>-10.86</v>
      </c>
      <c r="F311" s="1543">
        <f t="shared" si="121"/>
        <v>0</v>
      </c>
      <c r="G311" s="1543">
        <f t="shared" si="121"/>
        <v>0</v>
      </c>
      <c r="H311" s="1542">
        <f>SUM(H177+H242+H251+H300)</f>
        <v>2217.88</v>
      </c>
      <c r="I311" s="1543">
        <f>SUM(I177+I242+I251+I300)</f>
        <v>2165.6899999999996</v>
      </c>
      <c r="J311" s="1575">
        <f t="shared" si="105"/>
        <v>2217.8799999999997</v>
      </c>
      <c r="K311" s="1543">
        <f>SUM(K177+K242+K251+K300)</f>
        <v>2168.9100000000003</v>
      </c>
      <c r="L311" s="1576"/>
      <c r="M311" s="1543">
        <f t="shared" si="122"/>
        <v>-5</v>
      </c>
      <c r="N311" s="1543">
        <f t="shared" si="122"/>
        <v>0</v>
      </c>
      <c r="O311" s="1543">
        <f t="shared" si="122"/>
        <v>0</v>
      </c>
      <c r="P311" s="1542">
        <f>SUM(P177+P242+P251+P300)</f>
        <v>2212.88</v>
      </c>
      <c r="Q311" s="1543">
        <f>SUM(Q177+Q242+Q251+Q300)</f>
        <v>2172.3199999999997</v>
      </c>
      <c r="R311" s="1577">
        <f>(M311*3+N311*2+O311+H311*3+J311*3)/6</f>
        <v>2215.3799999999997</v>
      </c>
      <c r="S311" s="1543">
        <f>SUM(S177+S242+S251+S300)</f>
        <v>2180.98</v>
      </c>
      <c r="T311" s="1099"/>
      <c r="U311" s="1543">
        <f t="shared" si="123"/>
        <v>0</v>
      </c>
      <c r="V311" s="1543">
        <f t="shared" si="123"/>
        <v>0</v>
      </c>
      <c r="W311" s="1543">
        <f t="shared" si="123"/>
        <v>23.17</v>
      </c>
      <c r="X311" s="1542">
        <f t="shared" si="123"/>
        <v>2236.0500000000002</v>
      </c>
      <c r="Y311" s="1543">
        <f>SUM(Y177+Y242+Y251+Y300)</f>
        <v>2184.4499999999998</v>
      </c>
      <c r="Z311" s="1542">
        <f t="shared" si="123"/>
        <v>2217.1211111111111</v>
      </c>
      <c r="AA311" s="1543">
        <f t="shared" si="123"/>
        <v>2177.73</v>
      </c>
      <c r="AB311" s="1543">
        <f t="shared" si="123"/>
        <v>5</v>
      </c>
      <c r="AC311" s="1543">
        <f t="shared" si="123"/>
        <v>0</v>
      </c>
      <c r="AD311" s="1543">
        <f t="shared" si="123"/>
        <v>0</v>
      </c>
      <c r="AE311" s="1542">
        <f t="shared" si="123"/>
        <v>2241.0500000000002</v>
      </c>
      <c r="AF311" s="1543">
        <f>SUM(AF177+AF242+AF251+AF300)</f>
        <v>2199.62</v>
      </c>
      <c r="AG311" s="1577">
        <f t="shared" si="123"/>
        <v>2223.1033333333335</v>
      </c>
      <c r="AH311" s="1543">
        <f>SUM(AH177+AH242+AH251+AH300)</f>
        <v>2183.19</v>
      </c>
      <c r="AI311" s="1578"/>
      <c r="AJ311" s="1579">
        <f t="shared" si="103"/>
        <v>2217.8799999999997</v>
      </c>
      <c r="AK311" s="1544">
        <f>SUM(AK177+AK242+AK251+AK300)</f>
        <v>2186.64</v>
      </c>
      <c r="AL311" s="1314"/>
      <c r="AM311" s="1315"/>
    </row>
    <row r="312" spans="1:39" s="970" customFormat="1" ht="13.5">
      <c r="A312" s="1580"/>
      <c r="B312" s="1581"/>
      <c r="C312" s="1582"/>
      <c r="D312" s="1583"/>
      <c r="E312" s="1584"/>
      <c r="F312" s="1584"/>
      <c r="G312" s="1584"/>
      <c r="H312" s="1583"/>
      <c r="I312" s="1584"/>
      <c r="J312" s="1585">
        <f t="shared" si="105"/>
        <v>0</v>
      </c>
      <c r="K312" s="1584"/>
      <c r="L312" s="1586"/>
      <c r="M312" s="1584"/>
      <c r="N312" s="1584"/>
      <c r="O312" s="1584"/>
      <c r="P312" s="1583"/>
      <c r="Q312" s="1584"/>
      <c r="R312" s="1583"/>
      <c r="S312" s="1584"/>
      <c r="T312" s="1099"/>
      <c r="U312" s="1584"/>
      <c r="V312" s="1584"/>
      <c r="W312" s="1584"/>
      <c r="X312" s="1583"/>
      <c r="Y312" s="1584"/>
      <c r="Z312" s="1583"/>
      <c r="AA312" s="1584"/>
      <c r="AB312" s="1584"/>
      <c r="AC312" s="1584"/>
      <c r="AD312" s="1584"/>
      <c r="AE312" s="1583"/>
      <c r="AF312" s="1584"/>
      <c r="AG312" s="1587"/>
      <c r="AH312" s="1584"/>
      <c r="AI312" s="1588"/>
      <c r="AJ312" s="1589">
        <f t="shared" si="103"/>
        <v>0</v>
      </c>
      <c r="AK312" s="1590"/>
      <c r="AL312" s="1314"/>
      <c r="AM312" s="1315"/>
    </row>
    <row r="313" spans="1:39" s="970" customFormat="1" ht="13.5">
      <c r="A313" s="1591" t="s">
        <v>242</v>
      </c>
      <c r="B313" s="1541"/>
      <c r="C313" s="535"/>
      <c r="D313" s="1542"/>
      <c r="E313" s="1543"/>
      <c r="F313" s="1543"/>
      <c r="G313" s="1543"/>
      <c r="H313" s="1542"/>
      <c r="I313" s="1543"/>
      <c r="J313" s="1575">
        <f t="shared" si="105"/>
        <v>0</v>
      </c>
      <c r="K313" s="1543"/>
      <c r="L313" s="1576"/>
      <c r="M313" s="1543"/>
      <c r="N313" s="1543"/>
      <c r="O313" s="1543"/>
      <c r="P313" s="1542"/>
      <c r="Q313" s="1543"/>
      <c r="R313" s="1542"/>
      <c r="S313" s="1543"/>
      <c r="T313" s="1099"/>
      <c r="U313" s="1543"/>
      <c r="V313" s="1543"/>
      <c r="W313" s="1543"/>
      <c r="X313" s="1542"/>
      <c r="Y313" s="1543"/>
      <c r="Z313" s="1542"/>
      <c r="AA313" s="1543"/>
      <c r="AB313" s="1543"/>
      <c r="AC313" s="1543"/>
      <c r="AD313" s="1543"/>
      <c r="AE313" s="1542"/>
      <c r="AF313" s="1543"/>
      <c r="AG313" s="1577"/>
      <c r="AH313" s="1543"/>
      <c r="AI313" s="1578"/>
      <c r="AJ313" s="1579">
        <f t="shared" si="103"/>
        <v>0</v>
      </c>
      <c r="AK313" s="1544"/>
      <c r="AL313" s="1314"/>
      <c r="AM313" s="1315"/>
    </row>
    <row r="314" spans="1:39" s="970" customFormat="1" ht="14.25" thickBot="1">
      <c r="A314" s="1545"/>
      <c r="B314" s="1444"/>
      <c r="C314" s="1445" t="s">
        <v>57</v>
      </c>
      <c r="D314" s="1449">
        <f t="shared" ref="D314:I314" si="124">D162+D229+D245+D302</f>
        <v>61</v>
      </c>
      <c r="E314" s="1592">
        <f t="shared" si="124"/>
        <v>0</v>
      </c>
      <c r="F314" s="1592">
        <f t="shared" si="124"/>
        <v>0</v>
      </c>
      <c r="G314" s="1592">
        <f t="shared" si="124"/>
        <v>0</v>
      </c>
      <c r="H314" s="1449">
        <f t="shared" si="124"/>
        <v>61</v>
      </c>
      <c r="I314" s="1592">
        <f t="shared" si="124"/>
        <v>61</v>
      </c>
      <c r="J314" s="1593">
        <f t="shared" si="105"/>
        <v>61</v>
      </c>
      <c r="K314" s="1592">
        <f>K162+K229+K245+K302</f>
        <v>61</v>
      </c>
      <c r="L314" s="1594"/>
      <c r="M314" s="1592">
        <f t="shared" ref="M314:S314" si="125">M162+M229+M245+M302</f>
        <v>0</v>
      </c>
      <c r="N314" s="1592">
        <f t="shared" si="125"/>
        <v>0</v>
      </c>
      <c r="O314" s="1592">
        <f t="shared" si="125"/>
        <v>0</v>
      </c>
      <c r="P314" s="1449">
        <f t="shared" si="125"/>
        <v>61</v>
      </c>
      <c r="Q314" s="1592">
        <f t="shared" si="125"/>
        <v>61</v>
      </c>
      <c r="R314" s="1449">
        <f t="shared" si="125"/>
        <v>61</v>
      </c>
      <c r="S314" s="1592">
        <f t="shared" si="125"/>
        <v>61</v>
      </c>
      <c r="T314" s="1099"/>
      <c r="U314" s="1592">
        <f>U162+U229+U245+U302</f>
        <v>0</v>
      </c>
      <c r="V314" s="1592">
        <f>V162+V229+V245+V302</f>
        <v>0</v>
      </c>
      <c r="W314" s="1592">
        <f>W162+W229+W245+W302</f>
        <v>0</v>
      </c>
      <c r="X314" s="1449">
        <f t="shared" ref="X314:AH314" si="126">X162+X229+X245+X302</f>
        <v>61</v>
      </c>
      <c r="Y314" s="1592">
        <f t="shared" si="126"/>
        <v>61</v>
      </c>
      <c r="Z314" s="1449">
        <f t="shared" si="126"/>
        <v>61</v>
      </c>
      <c r="AA314" s="1592">
        <f t="shared" si="126"/>
        <v>61</v>
      </c>
      <c r="AB314" s="1592">
        <f t="shared" si="126"/>
        <v>0</v>
      </c>
      <c r="AC314" s="1592">
        <f t="shared" si="126"/>
        <v>0</v>
      </c>
      <c r="AD314" s="1592">
        <f t="shared" si="126"/>
        <v>0</v>
      </c>
      <c r="AE314" s="1449">
        <f t="shared" si="126"/>
        <v>61</v>
      </c>
      <c r="AF314" s="1592">
        <f t="shared" si="126"/>
        <v>61</v>
      </c>
      <c r="AG314" s="1595">
        <f t="shared" si="126"/>
        <v>61</v>
      </c>
      <c r="AH314" s="1592">
        <f t="shared" si="126"/>
        <v>61</v>
      </c>
      <c r="AI314" s="1596"/>
      <c r="AJ314" s="1547">
        <f t="shared" si="103"/>
        <v>61</v>
      </c>
      <c r="AK314" s="1597">
        <f>AK162+AK229+AK245+AK302</f>
        <v>61</v>
      </c>
      <c r="AL314" s="1454"/>
      <c r="AM314" s="1455"/>
    </row>
    <row r="315" spans="1:39" s="898" customFormat="1" ht="18" customHeight="1" thickBot="1">
      <c r="A315" s="894"/>
      <c r="B315" s="895"/>
      <c r="C315" s="362" t="s">
        <v>106</v>
      </c>
      <c r="D315" s="847">
        <f t="shared" ref="D315:I315" si="127">SUM(D316:D317)</f>
        <v>4623.49</v>
      </c>
      <c r="E315" s="848">
        <f t="shared" si="127"/>
        <v>27.9</v>
      </c>
      <c r="F315" s="848">
        <f t="shared" si="127"/>
        <v>0</v>
      </c>
      <c r="G315" s="848">
        <f t="shared" si="127"/>
        <v>0</v>
      </c>
      <c r="H315" s="847">
        <f t="shared" si="127"/>
        <v>4651.3899999999994</v>
      </c>
      <c r="I315" s="848">
        <f t="shared" si="127"/>
        <v>4575.38</v>
      </c>
      <c r="J315" s="1565">
        <f t="shared" si="105"/>
        <v>4651.3899999999994</v>
      </c>
      <c r="K315" s="848">
        <f>SUM(K316:K317)</f>
        <v>4579.47</v>
      </c>
      <c r="L315" s="1209"/>
      <c r="M315" s="848">
        <f>SUM(M316:M317)</f>
        <v>-4</v>
      </c>
      <c r="N315" s="848">
        <f>SUM(N316:N317)</f>
        <v>0</v>
      </c>
      <c r="O315" s="848">
        <f>SUM(O316:O317)</f>
        <v>0</v>
      </c>
      <c r="P315" s="847">
        <f>SUM(P316:P317)</f>
        <v>4647.3899999999994</v>
      </c>
      <c r="Q315" s="848">
        <f>SUM(Q316:Q317)</f>
        <v>4578.4399999999996</v>
      </c>
      <c r="R315" s="853">
        <f>(M315*3+N315*2+O315+H315*3+J315*3)/6</f>
        <v>4649.3899999999994</v>
      </c>
      <c r="S315" s="848">
        <f>SUM(S316:S317)</f>
        <v>4587.33</v>
      </c>
      <c r="T315" s="899"/>
      <c r="U315" s="848">
        <f>SUM(U316:U317)</f>
        <v>0</v>
      </c>
      <c r="V315" s="848">
        <f>SUM(V316:V317)</f>
        <v>0</v>
      </c>
      <c r="W315" s="848">
        <f>SUM(W316:W317)</f>
        <v>28.950000000000003</v>
      </c>
      <c r="X315" s="847">
        <f t="shared" ref="X315:AH315" si="128">SUM(X316:X317)</f>
        <v>4676.3399999999992</v>
      </c>
      <c r="Y315" s="848">
        <f t="shared" si="128"/>
        <v>4598.18</v>
      </c>
      <c r="Z315" s="847">
        <f t="shared" si="128"/>
        <v>4651.9399999999996</v>
      </c>
      <c r="AA315" s="848">
        <f t="shared" si="128"/>
        <v>4586.9699999999993</v>
      </c>
      <c r="AB315" s="848">
        <f t="shared" si="128"/>
        <v>4</v>
      </c>
      <c r="AC315" s="848">
        <f t="shared" si="128"/>
        <v>0</v>
      </c>
      <c r="AD315" s="848">
        <f t="shared" si="128"/>
        <v>0</v>
      </c>
      <c r="AE315" s="847">
        <f t="shared" si="128"/>
        <v>4680.3399999999992</v>
      </c>
      <c r="AF315" s="848">
        <f t="shared" si="128"/>
        <v>4610.3500000000004</v>
      </c>
      <c r="AG315" s="853">
        <f t="shared" si="128"/>
        <v>4659.04</v>
      </c>
      <c r="AH315" s="848">
        <f t="shared" si="128"/>
        <v>4592.91</v>
      </c>
      <c r="AI315" s="966"/>
      <c r="AJ315" s="967">
        <f t="shared" si="103"/>
        <v>4651.3899999999994</v>
      </c>
      <c r="AK315" s="1259">
        <f>SUM(AK316:AK317)</f>
        <v>4597.37</v>
      </c>
      <c r="AL315" s="969"/>
      <c r="AM315" s="903"/>
    </row>
    <row r="316" spans="1:39" s="970" customFormat="1" ht="14.25" thickBot="1">
      <c r="A316" s="1456"/>
      <c r="B316" s="1457"/>
      <c r="C316" s="1458" t="s">
        <v>184</v>
      </c>
      <c r="D316" s="1459">
        <f>SUM(D176+D241+D250+D304)</f>
        <v>2679.2499999999995</v>
      </c>
      <c r="E316" s="1460">
        <f t="shared" ref="E316:G317" si="129">SUM(E176+E241+E250+E304)</f>
        <v>38.76</v>
      </c>
      <c r="F316" s="1460">
        <f t="shared" si="129"/>
        <v>0</v>
      </c>
      <c r="G316" s="1460">
        <f t="shared" si="129"/>
        <v>0</v>
      </c>
      <c r="H316" s="1459">
        <f>SUM(H176+H241+H250+H304)</f>
        <v>2718.0099999999998</v>
      </c>
      <c r="I316" s="1460">
        <f>SUM(I176+I241+I250+I304)</f>
        <v>2682.9700000000003</v>
      </c>
      <c r="J316" s="1568">
        <f t="shared" si="105"/>
        <v>2718.0099999999998</v>
      </c>
      <c r="K316" s="1460">
        <f>SUM(K176+K241+K250+K304)</f>
        <v>2683.84</v>
      </c>
      <c r="L316" s="1462"/>
      <c r="M316" s="1460">
        <f t="shared" ref="M316:O317" si="130">SUM(M176+M241+M250+M304)</f>
        <v>0</v>
      </c>
      <c r="N316" s="1460">
        <f t="shared" si="130"/>
        <v>0</v>
      </c>
      <c r="O316" s="1460">
        <f t="shared" si="130"/>
        <v>0</v>
      </c>
      <c r="P316" s="1459">
        <f>SUM(P176+P241+P250+P304)</f>
        <v>2718.0099999999998</v>
      </c>
      <c r="Q316" s="1460">
        <f>SUM(Q176+Q241+Q250+Q304)</f>
        <v>2679.3999999999996</v>
      </c>
      <c r="R316" s="1463">
        <f>(M316*3+N316*2+O316+H316*3+J316*3)/6</f>
        <v>2718.0099999999998</v>
      </c>
      <c r="S316" s="1460">
        <f>SUM(S176+S241+S250+S304)</f>
        <v>2679.6299999999997</v>
      </c>
      <c r="T316" s="1099"/>
      <c r="U316" s="1460">
        <f t="shared" ref="U316:AG317" si="131">SUM(U176+U241+U250+U304)</f>
        <v>0</v>
      </c>
      <c r="V316" s="1460">
        <f t="shared" si="131"/>
        <v>0</v>
      </c>
      <c r="W316" s="1460">
        <f t="shared" si="131"/>
        <v>5.7799999999999994</v>
      </c>
      <c r="X316" s="1459">
        <f t="shared" si="131"/>
        <v>2723.7899999999995</v>
      </c>
      <c r="Y316" s="1460">
        <f>SUM(Y176+Y241+Y250+Y304)</f>
        <v>2687.01</v>
      </c>
      <c r="Z316" s="1459">
        <f t="shared" si="131"/>
        <v>2718.6522222222216</v>
      </c>
      <c r="AA316" s="1460">
        <f t="shared" si="131"/>
        <v>2682.52</v>
      </c>
      <c r="AB316" s="1460">
        <f t="shared" si="131"/>
        <v>0</v>
      </c>
      <c r="AC316" s="1460">
        <f t="shared" si="131"/>
        <v>0</v>
      </c>
      <c r="AD316" s="1460">
        <f t="shared" si="131"/>
        <v>0</v>
      </c>
      <c r="AE316" s="1598">
        <f t="shared" si="131"/>
        <v>2723.7899999999995</v>
      </c>
      <c r="AF316" s="1460">
        <f>SUM(AF176+AF241+AF250+AF304)</f>
        <v>2684.01</v>
      </c>
      <c r="AG316" s="1463">
        <f t="shared" si="131"/>
        <v>2719.9366666666665</v>
      </c>
      <c r="AH316" s="1460">
        <f>SUM(AH176+AH241+AH250+AH304)</f>
        <v>2683</v>
      </c>
      <c r="AI316" s="1464"/>
      <c r="AJ316" s="1569">
        <f t="shared" si="103"/>
        <v>2718.0099999999998</v>
      </c>
      <c r="AK316" s="1466">
        <f>SUM(AK176+AK241+AK250+AK304)</f>
        <v>2684.01</v>
      </c>
      <c r="AL316" s="1312"/>
      <c r="AM316" s="1313"/>
    </row>
    <row r="317" spans="1:39" s="1065" customFormat="1" ht="14.25" thickBot="1">
      <c r="A317" s="1467"/>
      <c r="B317" s="1468"/>
      <c r="C317" s="1469" t="s">
        <v>186</v>
      </c>
      <c r="D317" s="1390">
        <f>SUM(D177+D242+D251+D305)</f>
        <v>1944.2399999999998</v>
      </c>
      <c r="E317" s="1063">
        <f t="shared" si="129"/>
        <v>-10.86</v>
      </c>
      <c r="F317" s="1063">
        <f t="shared" si="129"/>
        <v>0</v>
      </c>
      <c r="G317" s="1063">
        <f t="shared" si="129"/>
        <v>0</v>
      </c>
      <c r="H317" s="1390">
        <f>SUM(H177+H242+H251+H305)</f>
        <v>1933.3799999999999</v>
      </c>
      <c r="I317" s="1063">
        <f>SUM(I177+I242+I251+I305)</f>
        <v>1892.4099999999999</v>
      </c>
      <c r="J317" s="1599">
        <f t="shared" si="105"/>
        <v>1933.3799999999999</v>
      </c>
      <c r="K317" s="1063">
        <f>SUM(K177+K242+K251+K305)</f>
        <v>1895.63</v>
      </c>
      <c r="L317" s="1470"/>
      <c r="M317" s="1063">
        <f t="shared" si="130"/>
        <v>-4</v>
      </c>
      <c r="N317" s="1063">
        <f t="shared" si="130"/>
        <v>0</v>
      </c>
      <c r="O317" s="1063">
        <f t="shared" si="130"/>
        <v>0</v>
      </c>
      <c r="P317" s="1390">
        <f>SUM(P177+P242+P251+P305)</f>
        <v>1929.3799999999999</v>
      </c>
      <c r="Q317" s="1063">
        <f>SUM(Q177+Q242+Q251+Q305)</f>
        <v>1899.04</v>
      </c>
      <c r="R317" s="1392">
        <f>(M317*3+N317*2+O317+H317*3+J317*3)/6</f>
        <v>1931.3799999999999</v>
      </c>
      <c r="S317" s="1063">
        <f>SUM(S177+S242+S251+S305)</f>
        <v>1907.7</v>
      </c>
      <c r="T317" s="1067"/>
      <c r="U317" s="1063">
        <f t="shared" si="131"/>
        <v>0</v>
      </c>
      <c r="V317" s="1063">
        <f t="shared" si="131"/>
        <v>0</v>
      </c>
      <c r="W317" s="1063">
        <f t="shared" si="131"/>
        <v>23.17</v>
      </c>
      <c r="X317" s="1390">
        <f t="shared" si="131"/>
        <v>1952.55</v>
      </c>
      <c r="Y317" s="1063">
        <f>SUM(Y177+Y242+Y251+Y305)</f>
        <v>1911.17</v>
      </c>
      <c r="Z317" s="1390">
        <f t="shared" si="131"/>
        <v>1933.2877777777778</v>
      </c>
      <c r="AA317" s="1063">
        <f t="shared" si="131"/>
        <v>1904.4499999999998</v>
      </c>
      <c r="AB317" s="1063">
        <f t="shared" si="131"/>
        <v>4</v>
      </c>
      <c r="AC317" s="1063">
        <f t="shared" si="131"/>
        <v>0</v>
      </c>
      <c r="AD317" s="1063">
        <f t="shared" si="131"/>
        <v>0</v>
      </c>
      <c r="AE317" s="847">
        <f t="shared" si="131"/>
        <v>1956.55</v>
      </c>
      <c r="AF317" s="1063">
        <f>SUM(AF177+AF242+AF251+AF305)</f>
        <v>1926.34</v>
      </c>
      <c r="AG317" s="1392">
        <f t="shared" si="131"/>
        <v>1939.1033333333332</v>
      </c>
      <c r="AH317" s="1063">
        <f>SUM(AH177+AH242+AH251+AH305)</f>
        <v>1909.91</v>
      </c>
      <c r="AI317" s="1068"/>
      <c r="AJ317" s="1600">
        <f t="shared" si="103"/>
        <v>1933.3799999999999</v>
      </c>
      <c r="AK317" s="1394">
        <f>SUM(AK177+AK242+AK251+AK305)</f>
        <v>1913.36</v>
      </c>
      <c r="AL317" s="1185"/>
      <c r="AM317" s="1213"/>
    </row>
    <row r="318" spans="1:39" s="474" customFormat="1" ht="13.5" thickBot="1">
      <c r="A318" s="484"/>
      <c r="B318" s="485"/>
      <c r="C318" s="775"/>
      <c r="D318" s="776"/>
      <c r="E318" s="1472"/>
      <c r="F318" s="1472"/>
      <c r="G318" s="1472"/>
      <c r="H318" s="1557"/>
      <c r="I318" s="1472"/>
      <c r="J318" s="1474">
        <f t="shared" si="105"/>
        <v>0</v>
      </c>
      <c r="K318" s="1472"/>
      <c r="M318" s="1472"/>
      <c r="N318" s="1472"/>
      <c r="O318" s="1472"/>
      <c r="P318" s="776"/>
      <c r="Q318" s="1472"/>
      <c r="R318" s="776"/>
      <c r="S318" s="1472"/>
      <c r="T318" s="610"/>
      <c r="U318" s="1472"/>
      <c r="V318" s="1472"/>
      <c r="W318" s="1472"/>
      <c r="X318" s="776"/>
      <c r="Y318" s="1472"/>
      <c r="Z318" s="776"/>
      <c r="AA318" s="1472"/>
      <c r="AB318" s="1472"/>
      <c r="AC318" s="1472"/>
      <c r="AD318" s="1472"/>
      <c r="AE318" s="776"/>
      <c r="AF318" s="1472"/>
      <c r="AG318" s="1473"/>
      <c r="AH318" s="1472"/>
      <c r="AI318" s="1474"/>
      <c r="AJ318" s="1475">
        <f t="shared" si="103"/>
        <v>0</v>
      </c>
      <c r="AK318" s="1472"/>
      <c r="AL318" s="843"/>
      <c r="AM318" s="382"/>
    </row>
    <row r="319" spans="1:39" s="1049" customFormat="1" ht="13.5">
      <c r="A319" s="1601" t="s">
        <v>245</v>
      </c>
      <c r="B319" s="1602" t="s">
        <v>55</v>
      </c>
      <c r="C319" s="1603" t="s">
        <v>246</v>
      </c>
      <c r="D319" s="1604"/>
      <c r="E319" s="1605"/>
      <c r="F319" s="1605"/>
      <c r="G319" s="1605"/>
      <c r="H319" s="1606"/>
      <c r="I319" s="1605"/>
      <c r="J319" s="1607">
        <f t="shared" si="105"/>
        <v>0</v>
      </c>
      <c r="K319" s="1605"/>
      <c r="M319" s="1605"/>
      <c r="N319" s="1605"/>
      <c r="O319" s="1605"/>
      <c r="P319" s="1608"/>
      <c r="Q319" s="1605"/>
      <c r="R319" s="1608"/>
      <c r="S319" s="1605"/>
      <c r="T319" s="1438"/>
      <c r="U319" s="1605"/>
      <c r="V319" s="1605"/>
      <c r="W319" s="1605"/>
      <c r="X319" s="1608"/>
      <c r="Y319" s="1605"/>
      <c r="Z319" s="1608"/>
      <c r="AA319" s="1605"/>
      <c r="AB319" s="1605"/>
      <c r="AC319" s="1605"/>
      <c r="AD319" s="1605"/>
      <c r="AE319" s="1608"/>
      <c r="AF319" s="1605"/>
      <c r="AG319" s="1609"/>
      <c r="AH319" s="1605"/>
      <c r="AI319" s="1610"/>
      <c r="AJ319" s="1611">
        <f t="shared" si="103"/>
        <v>0</v>
      </c>
      <c r="AK319" s="1605"/>
      <c r="AL319" s="1313"/>
      <c r="AM319" s="1313"/>
    </row>
    <row r="320" spans="1:39" s="970" customFormat="1" ht="13.5">
      <c r="A320" s="1580"/>
      <c r="B320" s="1581"/>
      <c r="C320" s="1445" t="s">
        <v>57</v>
      </c>
      <c r="D320" s="1449">
        <f t="shared" ref="D320:I320" si="132">D324+D329+D334</f>
        <v>9</v>
      </c>
      <c r="E320" s="1592">
        <f t="shared" si="132"/>
        <v>0</v>
      </c>
      <c r="F320" s="1592">
        <f t="shared" si="132"/>
        <v>0</v>
      </c>
      <c r="G320" s="1592">
        <f t="shared" si="132"/>
        <v>0</v>
      </c>
      <c r="H320" s="1449">
        <f t="shared" si="132"/>
        <v>9</v>
      </c>
      <c r="I320" s="1592">
        <f t="shared" si="132"/>
        <v>9</v>
      </c>
      <c r="J320" s="1593">
        <f t="shared" si="105"/>
        <v>9</v>
      </c>
      <c r="K320" s="1592">
        <f>K324+K329+K334</f>
        <v>9</v>
      </c>
      <c r="M320" s="1592">
        <f t="shared" ref="M320:S320" si="133">M324+M329+M334</f>
        <v>0</v>
      </c>
      <c r="N320" s="1592">
        <f t="shared" si="133"/>
        <v>0</v>
      </c>
      <c r="O320" s="1592">
        <f t="shared" si="133"/>
        <v>0</v>
      </c>
      <c r="P320" s="1449">
        <f t="shared" si="133"/>
        <v>9</v>
      </c>
      <c r="Q320" s="1592">
        <f t="shared" si="133"/>
        <v>9</v>
      </c>
      <c r="R320" s="1449">
        <f t="shared" si="133"/>
        <v>9</v>
      </c>
      <c r="S320" s="1592">
        <f t="shared" si="133"/>
        <v>9</v>
      </c>
      <c r="T320" s="1099"/>
      <c r="U320" s="1592">
        <f>U324+U329+U334</f>
        <v>0</v>
      </c>
      <c r="V320" s="1592">
        <f>V324+V329+V334</f>
        <v>0</v>
      </c>
      <c r="W320" s="1592">
        <f>W324+W329+W334</f>
        <v>0</v>
      </c>
      <c r="X320" s="1449">
        <f t="shared" ref="X320:AH320" si="134">X324+X329+X334</f>
        <v>9</v>
      </c>
      <c r="Y320" s="1592">
        <f t="shared" si="134"/>
        <v>9</v>
      </c>
      <c r="Z320" s="1449">
        <f t="shared" si="134"/>
        <v>9</v>
      </c>
      <c r="AA320" s="1592">
        <f t="shared" si="134"/>
        <v>9</v>
      </c>
      <c r="AB320" s="1592">
        <f t="shared" si="134"/>
        <v>0</v>
      </c>
      <c r="AC320" s="1592">
        <f t="shared" si="134"/>
        <v>0</v>
      </c>
      <c r="AD320" s="1592">
        <f t="shared" si="134"/>
        <v>0</v>
      </c>
      <c r="AE320" s="1449">
        <f t="shared" si="134"/>
        <v>9</v>
      </c>
      <c r="AF320" s="1592">
        <f t="shared" si="134"/>
        <v>9</v>
      </c>
      <c r="AG320" s="1450">
        <f t="shared" si="134"/>
        <v>9</v>
      </c>
      <c r="AH320" s="1592">
        <f t="shared" si="134"/>
        <v>9</v>
      </c>
      <c r="AI320" s="1451"/>
      <c r="AJ320" s="1547">
        <f t="shared" si="103"/>
        <v>9</v>
      </c>
      <c r="AK320" s="1592">
        <f>AK324+AK329+AK334</f>
        <v>9</v>
      </c>
      <c r="AL320" s="1612"/>
      <c r="AM320" s="1455"/>
    </row>
    <row r="321" spans="1:40" s="1616" customFormat="1" ht="14.25" thickBot="1">
      <c r="A321" s="1467"/>
      <c r="B321" s="1468"/>
      <c r="C321" s="1469" t="s">
        <v>106</v>
      </c>
      <c r="D321" s="1613">
        <f t="shared" ref="D321:I321" si="135">D326+D331+D335</f>
        <v>274.25</v>
      </c>
      <c r="E321" s="1614">
        <f t="shared" si="135"/>
        <v>-2</v>
      </c>
      <c r="F321" s="1614">
        <f t="shared" si="135"/>
        <v>0</v>
      </c>
      <c r="G321" s="1614">
        <f t="shared" si="135"/>
        <v>0</v>
      </c>
      <c r="H321" s="1613">
        <f t="shared" si="135"/>
        <v>272.25</v>
      </c>
      <c r="I321" s="1614">
        <f t="shared" si="135"/>
        <v>266.75</v>
      </c>
      <c r="J321" s="1615">
        <f t="shared" si="105"/>
        <v>272.25</v>
      </c>
      <c r="K321" s="1614">
        <f>K326+K331+K335</f>
        <v>266.41999999999996</v>
      </c>
      <c r="M321" s="1614">
        <f>M326+M331+M335</f>
        <v>0</v>
      </c>
      <c r="N321" s="1614">
        <f>N326+N331+N335</f>
        <v>0</v>
      </c>
      <c r="O321" s="1614">
        <f>O326+O331+O335</f>
        <v>0</v>
      </c>
      <c r="P321" s="1613">
        <f>P326+P331+P335</f>
        <v>272.25</v>
      </c>
      <c r="Q321" s="1614">
        <f>Q326+Q331+Q335</f>
        <v>260.25</v>
      </c>
      <c r="R321" s="1617">
        <f>(M321*3+N321*2+O321+H321*3+J321*3)/6</f>
        <v>272.25</v>
      </c>
      <c r="S321" s="1614">
        <f>S326+S331+S335</f>
        <v>265.5</v>
      </c>
      <c r="T321" s="1618"/>
      <c r="U321" s="1614">
        <f>U326+U331+U335</f>
        <v>0</v>
      </c>
      <c r="V321" s="1614">
        <f>V326+V331+V335</f>
        <v>0</v>
      </c>
      <c r="W321" s="1614">
        <f>W326+W331+W335</f>
        <v>0</v>
      </c>
      <c r="X321" s="1613">
        <f t="shared" ref="X321:AH321" si="136">X326+X331+X335</f>
        <v>272.25</v>
      </c>
      <c r="Y321" s="1614">
        <f t="shared" si="136"/>
        <v>268.25</v>
      </c>
      <c r="Z321" s="1613">
        <f t="shared" si="136"/>
        <v>272.25</v>
      </c>
      <c r="AA321" s="1614">
        <f t="shared" si="136"/>
        <v>265.78999999999996</v>
      </c>
      <c r="AB321" s="1614">
        <f t="shared" si="136"/>
        <v>0</v>
      </c>
      <c r="AC321" s="1614">
        <f t="shared" si="136"/>
        <v>0</v>
      </c>
      <c r="AD321" s="1614">
        <f t="shared" si="136"/>
        <v>0</v>
      </c>
      <c r="AE321" s="1613">
        <f t="shared" si="136"/>
        <v>272.25</v>
      </c>
      <c r="AF321" s="1614">
        <f t="shared" si="136"/>
        <v>267.25</v>
      </c>
      <c r="AG321" s="1617">
        <f t="shared" si="136"/>
        <v>272.25</v>
      </c>
      <c r="AH321" s="1614">
        <f t="shared" si="136"/>
        <v>266.14999999999998</v>
      </c>
      <c r="AI321" s="1619"/>
      <c r="AJ321" s="1620">
        <f t="shared" si="103"/>
        <v>272.25</v>
      </c>
      <c r="AK321" s="1614">
        <f>AK326+AK331+AK335</f>
        <v>266.25</v>
      </c>
      <c r="AL321" s="1621"/>
      <c r="AM321" s="1622"/>
    </row>
    <row r="322" spans="1:40" s="1627" customFormat="1" ht="15.75" thickBot="1">
      <c r="A322" s="1623" t="s">
        <v>62</v>
      </c>
      <c r="B322" s="350"/>
      <c r="C322" s="156"/>
      <c r="D322" s="352"/>
      <c r="E322" s="1624"/>
      <c r="F322" s="1624"/>
      <c r="G322" s="1624"/>
      <c r="H322" s="838"/>
      <c r="I322" s="1624"/>
      <c r="J322" s="165">
        <f t="shared" si="105"/>
        <v>0</v>
      </c>
      <c r="K322" s="1624"/>
      <c r="L322" s="714"/>
      <c r="M322" s="1624"/>
      <c r="N322" s="1624"/>
      <c r="O322" s="1624"/>
      <c r="P322" s="964"/>
      <c r="Q322" s="1624"/>
      <c r="R322" s="964"/>
      <c r="S322" s="1624"/>
      <c r="T322" s="1238"/>
      <c r="U322" s="1624"/>
      <c r="V322" s="1624"/>
      <c r="W322" s="1624"/>
      <c r="X322" s="964"/>
      <c r="Y322" s="1624"/>
      <c r="Z322" s="964"/>
      <c r="AA322" s="1624"/>
      <c r="AB322" s="1624"/>
      <c r="AC322" s="1624"/>
      <c r="AD322" s="1624"/>
      <c r="AE322" s="964"/>
      <c r="AF322" s="1624"/>
      <c r="AG322" s="853"/>
      <c r="AH322" s="1624"/>
      <c r="AI322" s="966"/>
      <c r="AJ322" s="967"/>
      <c r="AK322" s="1624"/>
      <c r="AL322" s="1625"/>
      <c r="AM322" s="1626"/>
    </row>
    <row r="323" spans="1:40" s="898" customFormat="1" ht="14.25" thickBot="1">
      <c r="A323" s="894" t="s">
        <v>245</v>
      </c>
      <c r="B323" s="895" t="s">
        <v>247</v>
      </c>
      <c r="C323" s="362" t="s">
        <v>248</v>
      </c>
      <c r="D323" s="961"/>
      <c r="E323" s="962"/>
      <c r="F323" s="962"/>
      <c r="G323" s="962"/>
      <c r="H323" s="896"/>
      <c r="I323" s="962"/>
      <c r="J323" s="897">
        <f t="shared" si="105"/>
        <v>0</v>
      </c>
      <c r="K323" s="962"/>
      <c r="M323" s="962"/>
      <c r="N323" s="962"/>
      <c r="O323" s="962"/>
      <c r="P323" s="964"/>
      <c r="Q323" s="962"/>
      <c r="R323" s="964"/>
      <c r="S323" s="962"/>
      <c r="T323" s="1238"/>
      <c r="U323" s="962"/>
      <c r="V323" s="962"/>
      <c r="W323" s="962"/>
      <c r="X323" s="964"/>
      <c r="Y323" s="962"/>
      <c r="Z323" s="964"/>
      <c r="AA323" s="962"/>
      <c r="AB323" s="962"/>
      <c r="AC323" s="962"/>
      <c r="AD323" s="962"/>
      <c r="AE323" s="964"/>
      <c r="AF323" s="962"/>
      <c r="AG323" s="853"/>
      <c r="AH323" s="962"/>
      <c r="AI323" s="966"/>
      <c r="AJ323" s="967"/>
      <c r="AK323" s="962"/>
      <c r="AL323" s="902"/>
      <c r="AM323" s="903"/>
    </row>
    <row r="324" spans="1:40" s="1316" customFormat="1">
      <c r="A324" s="400"/>
      <c r="B324" s="373"/>
      <c r="C324" s="294" t="s">
        <v>57</v>
      </c>
      <c r="D324" s="528">
        <v>1</v>
      </c>
      <c r="E324" s="378"/>
      <c r="F324" s="378"/>
      <c r="G324" s="378"/>
      <c r="H324" s="1244">
        <f>D324+E324+F324+G324</f>
        <v>1</v>
      </c>
      <c r="I324" s="378">
        <v>1</v>
      </c>
      <c r="J324" s="679">
        <f>(D324*3+E324*3+F324*2+G324)/3</f>
        <v>1</v>
      </c>
      <c r="K324" s="378">
        <v>1</v>
      </c>
      <c r="M324" s="378"/>
      <c r="N324" s="378"/>
      <c r="O324" s="378"/>
      <c r="P324" s="257">
        <f>H324+M324+N324+O324</f>
        <v>1</v>
      </c>
      <c r="Q324" s="378">
        <v>1</v>
      </c>
      <c r="R324" s="1335">
        <f>(D324*6+E324*6+F324*5+G324*4+M324*3+N324*2+O324)/6</f>
        <v>1</v>
      </c>
      <c r="S324" s="378">
        <v>1</v>
      </c>
      <c r="T324" s="1317"/>
      <c r="U324" s="378"/>
      <c r="V324" s="378"/>
      <c r="W324" s="378"/>
      <c r="X324" s="257">
        <f>P324+U324+V324+W324</f>
        <v>1</v>
      </c>
      <c r="Y324" s="378">
        <v>1</v>
      </c>
      <c r="Z324" s="243">
        <f>(D324*9+E324*9+F324*8+G324*7+M324*6+N324*5+O324*4+U324*3+V324*2+W324)/9</f>
        <v>1</v>
      </c>
      <c r="AA324" s="378">
        <v>1</v>
      </c>
      <c r="AB324" s="378"/>
      <c r="AC324" s="378"/>
      <c r="AD324" s="378"/>
      <c r="AE324" s="257">
        <f>X324+AB324+AC324+AD324</f>
        <v>1</v>
      </c>
      <c r="AF324" s="378">
        <v>1</v>
      </c>
      <c r="AG324" s="243">
        <f>(D324*12+E324*12+F324*11+G324*10+M324*9+N324*8+O324*7+U324*6+V324*5+W324*4+AB324*3+AC324*2+AD324)/12</f>
        <v>1</v>
      </c>
      <c r="AH324" s="378">
        <v>1</v>
      </c>
      <c r="AI324" s="447"/>
      <c r="AJ324" s="300">
        <f t="shared" si="103"/>
        <v>1</v>
      </c>
      <c r="AK324" s="378">
        <v>1</v>
      </c>
      <c r="AL324" s="1628"/>
      <c r="AM324" s="359"/>
    </row>
    <row r="325" spans="1:40" s="1316" customFormat="1" ht="13.5" thickBot="1">
      <c r="A325" s="1114"/>
      <c r="B325" s="1115"/>
      <c r="C325" s="1629" t="s">
        <v>249</v>
      </c>
      <c r="D325" s="395">
        <v>9</v>
      </c>
      <c r="E325" s="398"/>
      <c r="F325" s="398"/>
      <c r="G325" s="398"/>
      <c r="H325" s="1249">
        <f>D325+E325+F325+G325</f>
        <v>9</v>
      </c>
      <c r="I325" s="398">
        <v>9</v>
      </c>
      <c r="J325" s="840">
        <f>(D325*3+E325*3+F325*2+G325)/3</f>
        <v>9</v>
      </c>
      <c r="K325" s="398">
        <v>9</v>
      </c>
      <c r="M325" s="398"/>
      <c r="N325" s="398"/>
      <c r="O325" s="398"/>
      <c r="P325" s="160">
        <f>H325+M325+N325+O325</f>
        <v>9</v>
      </c>
      <c r="Q325" s="398">
        <v>9</v>
      </c>
      <c r="R325" s="892">
        <f>(D325*6+E325*6+F325*5+G325*4+M325*3+N325*2+O325)/6</f>
        <v>9</v>
      </c>
      <c r="S325" s="398">
        <v>9</v>
      </c>
      <c r="T325" s="1317"/>
      <c r="U325" s="398"/>
      <c r="V325" s="398"/>
      <c r="W325" s="398"/>
      <c r="X325" s="160">
        <f>P325+U325+V325+W325</f>
        <v>9</v>
      </c>
      <c r="Y325" s="398">
        <v>9</v>
      </c>
      <c r="Z325" s="162">
        <f>(D325*9+E325*9+F325*8+G325*7+M325*6+N325*5+O325*4+U325*3+V325*2+W325)/9</f>
        <v>9</v>
      </c>
      <c r="AA325" s="398">
        <v>9</v>
      </c>
      <c r="AB325" s="398"/>
      <c r="AC325" s="398"/>
      <c r="AD325" s="398"/>
      <c r="AE325" s="160">
        <f>X325+AB325+AC325+AD325</f>
        <v>9</v>
      </c>
      <c r="AF325" s="398">
        <v>9</v>
      </c>
      <c r="AG325" s="162">
        <f>(D325*12+E325*12+F325*11+G325*10+M325*9+N325*8+O325*7+U325*6+V325*5+W325*4+AB325*3+AC325*2+AD325)/12</f>
        <v>9</v>
      </c>
      <c r="AH325" s="398">
        <v>9</v>
      </c>
      <c r="AI325" s="229"/>
      <c r="AJ325" s="276">
        <f t="shared" si="103"/>
        <v>9</v>
      </c>
      <c r="AK325" s="398">
        <v>9</v>
      </c>
      <c r="AL325" s="570"/>
      <c r="AM325" s="359"/>
    </row>
    <row r="326" spans="1:40" s="1641" customFormat="1" ht="15" thickBot="1">
      <c r="A326" s="1630"/>
      <c r="B326" s="1631"/>
      <c r="C326" s="1632" t="s">
        <v>106</v>
      </c>
      <c r="D326" s="1633">
        <v>75.25</v>
      </c>
      <c r="E326" s="1634">
        <v>-2</v>
      </c>
      <c r="F326" s="1634"/>
      <c r="G326" s="1634"/>
      <c r="H326" s="1635">
        <f>D326+E326+F326+G326</f>
        <v>73.25</v>
      </c>
      <c r="I326" s="1634">
        <v>73.25</v>
      </c>
      <c r="J326" s="1636">
        <f>(D326*3+E326*3+F326*2+G326)/3</f>
        <v>73.25</v>
      </c>
      <c r="K326" s="1634">
        <v>73.25</v>
      </c>
      <c r="L326" s="367"/>
      <c r="M326" s="1634"/>
      <c r="N326" s="1634"/>
      <c r="O326" s="1634"/>
      <c r="P326" s="1637">
        <f>H326+M326+N326+O326</f>
        <v>73.25</v>
      </c>
      <c r="Q326" s="1634">
        <v>68.75</v>
      </c>
      <c r="R326" s="207">
        <f>(D326*6+E326*6+F326*5+G326*4+M326*3+N326*2+O326)/6</f>
        <v>73.25</v>
      </c>
      <c r="S326" s="1634">
        <v>72.5</v>
      </c>
      <c r="T326" s="369"/>
      <c r="U326" s="1634"/>
      <c r="V326" s="1634"/>
      <c r="W326" s="1634"/>
      <c r="X326" s="1638">
        <f>P326+U326+V326+W326</f>
        <v>73.25</v>
      </c>
      <c r="Y326" s="1634">
        <v>71.25</v>
      </c>
      <c r="Z326" s="1368">
        <f>(D326*9+E326*9+F326*8+G326*7+M326*6+N326*5+O326*4+U326*3+V326*2+W326)/9</f>
        <v>73.25</v>
      </c>
      <c r="AA326" s="1634">
        <v>72.36</v>
      </c>
      <c r="AB326" s="1634"/>
      <c r="AC326" s="1634"/>
      <c r="AD326" s="1634"/>
      <c r="AE326" s="1637">
        <f>X326+AB326+AC326+AD326</f>
        <v>73.25</v>
      </c>
      <c r="AF326" s="1634">
        <v>70.25</v>
      </c>
      <c r="AG326" s="1368">
        <f>(D326*12+E326*12+F326*11+G326*10+M326*9+N326*8+O326*7+U326*6+V326*5+W326*4+AB326*3+AC326*2+AD326)/12</f>
        <v>73.25</v>
      </c>
      <c r="AH326" s="1634">
        <v>71.83</v>
      </c>
      <c r="AI326" s="213"/>
      <c r="AJ326" s="214">
        <f t="shared" si="103"/>
        <v>73.25</v>
      </c>
      <c r="AK326" s="1634">
        <v>73.25</v>
      </c>
      <c r="AL326" s="1639"/>
      <c r="AM326" s="1640"/>
      <c r="AN326" s="1237" t="s">
        <v>250</v>
      </c>
    </row>
    <row r="327" spans="1:40" s="1645" customFormat="1" ht="15.75" thickBot="1">
      <c r="A327" s="199"/>
      <c r="B327" s="200"/>
      <c r="C327" s="1642"/>
      <c r="D327" s="1633"/>
      <c r="E327" s="1643"/>
      <c r="F327" s="1643"/>
      <c r="G327" s="1643"/>
      <c r="H327" s="1295"/>
      <c r="I327" s="1643"/>
      <c r="J327" s="1644"/>
      <c r="K327" s="1643"/>
      <c r="M327" s="1643"/>
      <c r="N327" s="1643"/>
      <c r="O327" s="1643"/>
      <c r="P327" s="1047"/>
      <c r="Q327" s="1643"/>
      <c r="R327" s="1636"/>
      <c r="S327" s="1643"/>
      <c r="T327" s="1646"/>
      <c r="U327" s="1643"/>
      <c r="V327" s="1643"/>
      <c r="W327" s="1643"/>
      <c r="X327" s="1047"/>
      <c r="Y327" s="1643"/>
      <c r="Z327" s="1636"/>
      <c r="AA327" s="1643"/>
      <c r="AB327" s="1643"/>
      <c r="AC327" s="1643"/>
      <c r="AD327" s="1643"/>
      <c r="AE327" s="1047"/>
      <c r="AF327" s="1643"/>
      <c r="AG327" s="1368"/>
      <c r="AH327" s="1643"/>
      <c r="AI327" s="1647"/>
      <c r="AJ327" s="1648"/>
      <c r="AK327" s="1643"/>
      <c r="AL327" s="1649"/>
      <c r="AM327" s="1650"/>
    </row>
    <row r="328" spans="1:40" s="1228" customFormat="1" ht="14.25" thickBot="1">
      <c r="A328" s="1651" t="s">
        <v>245</v>
      </c>
      <c r="B328" s="1060" t="s">
        <v>251</v>
      </c>
      <c r="C328" s="1061" t="s">
        <v>252</v>
      </c>
      <c r="D328" s="1652"/>
      <c r="E328" s="1653"/>
      <c r="F328" s="1653"/>
      <c r="G328" s="1653"/>
      <c r="H328" s="1651"/>
      <c r="I328" s="1653"/>
      <c r="J328" s="1654">
        <f>((D328+E328)+(D328+E328+F328)+(D328+E328+F328+G328))/3</f>
        <v>0</v>
      </c>
      <c r="K328" s="1653"/>
      <c r="M328" s="1653"/>
      <c r="N328" s="1653"/>
      <c r="O328" s="1653"/>
      <c r="P328" s="964"/>
      <c r="Q328" s="1653"/>
      <c r="R328" s="964"/>
      <c r="S328" s="1653"/>
      <c r="T328" s="1238"/>
      <c r="U328" s="1653"/>
      <c r="V328" s="1653"/>
      <c r="W328" s="1653"/>
      <c r="X328" s="964"/>
      <c r="Y328" s="1653"/>
      <c r="Z328" s="964"/>
      <c r="AA328" s="1653"/>
      <c r="AB328" s="1653"/>
      <c r="AC328" s="1653"/>
      <c r="AD328" s="1653"/>
      <c r="AE328" s="964"/>
      <c r="AF328" s="1653"/>
      <c r="AG328" s="853"/>
      <c r="AH328" s="1653"/>
      <c r="AI328" s="966"/>
      <c r="AJ328" s="967"/>
      <c r="AK328" s="1653"/>
      <c r="AL328" s="1655"/>
      <c r="AM328" s="1234"/>
    </row>
    <row r="329" spans="1:40" s="474" customFormat="1">
      <c r="A329" s="400"/>
      <c r="B329" s="373"/>
      <c r="C329" s="294" t="s">
        <v>57</v>
      </c>
      <c r="D329" s="528">
        <v>1</v>
      </c>
      <c r="E329" s="378"/>
      <c r="F329" s="378"/>
      <c r="G329" s="378"/>
      <c r="H329" s="1507">
        <f>D329+E329+F329+G329</f>
        <v>1</v>
      </c>
      <c r="I329" s="378">
        <v>1</v>
      </c>
      <c r="J329" s="1404">
        <f>(D329*3+E329*3+F329*2+G329)/3</f>
        <v>1</v>
      </c>
      <c r="K329" s="378">
        <v>1</v>
      </c>
      <c r="M329" s="378"/>
      <c r="N329" s="378"/>
      <c r="O329" s="378"/>
      <c r="P329" s="257">
        <f>H329+M329+N329+O329</f>
        <v>1</v>
      </c>
      <c r="Q329" s="378">
        <v>1</v>
      </c>
      <c r="R329" s="1335">
        <f>(D329*6+E329*6+F329*5+G329*4+M329*3+N329*2+O329)/6</f>
        <v>1</v>
      </c>
      <c r="S329" s="378">
        <v>1</v>
      </c>
      <c r="T329" s="610"/>
      <c r="U329" s="378"/>
      <c r="V329" s="378"/>
      <c r="W329" s="378"/>
      <c r="X329" s="257">
        <f>P329+U329+V329+W329</f>
        <v>1</v>
      </c>
      <c r="Y329" s="378">
        <v>1</v>
      </c>
      <c r="Z329" s="243">
        <f>(D329*9+E329*9+F329*8+G329*7+M329*6+N329*5+O329*4+U329*3+V329*2+W329)/9</f>
        <v>1</v>
      </c>
      <c r="AA329" s="378">
        <v>1</v>
      </c>
      <c r="AB329" s="378"/>
      <c r="AC329" s="378"/>
      <c r="AD329" s="378"/>
      <c r="AE329" s="257">
        <f>X329+AB329+AC329+AD329</f>
        <v>1</v>
      </c>
      <c r="AF329" s="378">
        <v>1</v>
      </c>
      <c r="AG329" s="243">
        <f>(D329*12+E329*12+F329*11+G329*10+M329*9+N329*8+O329*7+U329*6+V329*5+W329*4+AB329*3+AC329*2+AD329)/12</f>
        <v>1</v>
      </c>
      <c r="AH329" s="378">
        <v>1</v>
      </c>
      <c r="AI329" s="447"/>
      <c r="AJ329" s="300">
        <f t="shared" si="103"/>
        <v>1</v>
      </c>
      <c r="AK329" s="378">
        <v>1</v>
      </c>
      <c r="AL329" s="1656"/>
      <c r="AM329" s="883"/>
    </row>
    <row r="330" spans="1:40" s="474" customFormat="1">
      <c r="A330" s="1114"/>
      <c r="B330" s="1115"/>
      <c r="C330" s="1629" t="s">
        <v>249</v>
      </c>
      <c r="D330" s="395">
        <v>5</v>
      </c>
      <c r="E330" s="398"/>
      <c r="F330" s="398"/>
      <c r="G330" s="398"/>
      <c r="H330" s="1249">
        <f>D330+E330+F330+G330</f>
        <v>5</v>
      </c>
      <c r="I330" s="398">
        <v>5</v>
      </c>
      <c r="J330" s="840">
        <f>(D330*3+E330*3+F330*2+G330)/3</f>
        <v>5</v>
      </c>
      <c r="K330" s="398">
        <v>5</v>
      </c>
      <c r="M330" s="398"/>
      <c r="N330" s="398"/>
      <c r="O330" s="398"/>
      <c r="P330" s="160">
        <f>H330+M330+N330+O330</f>
        <v>5</v>
      </c>
      <c r="Q330" s="398">
        <v>5</v>
      </c>
      <c r="R330" s="892">
        <f>(D330*6+E330*6+F330*5+G330*4+M330*3+N330*2+O330)/6</f>
        <v>5</v>
      </c>
      <c r="S330" s="398">
        <v>5</v>
      </c>
      <c r="T330" s="610"/>
      <c r="U330" s="398"/>
      <c r="V330" s="398"/>
      <c r="W330" s="398"/>
      <c r="X330" s="160">
        <f>P330+U330+V330+W330</f>
        <v>5</v>
      </c>
      <c r="Y330" s="398">
        <v>5</v>
      </c>
      <c r="Z330" s="162">
        <f>(D330*9+E330*9+F330*8+G330*7+M330*6+N330*5+O330*4+U330*3+V330*2+W330)/9</f>
        <v>5</v>
      </c>
      <c r="AA330" s="398">
        <v>5</v>
      </c>
      <c r="AB330" s="398"/>
      <c r="AC330" s="398"/>
      <c r="AD330" s="398"/>
      <c r="AE330" s="160">
        <f>X330+AB330+AC330+AD330</f>
        <v>5</v>
      </c>
      <c r="AF330" s="398">
        <v>5</v>
      </c>
      <c r="AG330" s="162">
        <f>(D330*12+E330*12+F330*11+G330*10+M330*9+N330*8+O330*7+U330*6+V330*5+W330*4+AB330*3+AC330*2+AD330)/12</f>
        <v>5</v>
      </c>
      <c r="AH330" s="398">
        <v>5</v>
      </c>
      <c r="AI330" s="229"/>
      <c r="AJ330" s="276">
        <f t="shared" si="103"/>
        <v>5</v>
      </c>
      <c r="AK330" s="398">
        <v>5</v>
      </c>
      <c r="AL330" s="843"/>
      <c r="AM330" s="382"/>
    </row>
    <row r="331" spans="1:40" s="1659" customFormat="1" ht="14.25">
      <c r="A331" s="553"/>
      <c r="B331" s="553"/>
      <c r="C331" s="884" t="s">
        <v>106</v>
      </c>
      <c r="D331" s="881">
        <v>38</v>
      </c>
      <c r="E331" s="464"/>
      <c r="F331" s="464"/>
      <c r="G331" s="464"/>
      <c r="H331" s="463">
        <f>D331+E331+F331+G331</f>
        <v>38</v>
      </c>
      <c r="I331" s="464">
        <v>37.5</v>
      </c>
      <c r="J331" s="694">
        <f>(D331*3+E331*3+F331*2+G331)/3</f>
        <v>38</v>
      </c>
      <c r="K331" s="464">
        <v>37.5</v>
      </c>
      <c r="L331" s="890"/>
      <c r="M331" s="464"/>
      <c r="N331" s="464"/>
      <c r="O331" s="464"/>
      <c r="P331" s="553">
        <f>H331+M331+N331+O331</f>
        <v>38</v>
      </c>
      <c r="Q331" s="464">
        <v>37.5</v>
      </c>
      <c r="R331" s="553">
        <f>(D331*6+E331*6+F331*5+G331*4+M331*3+N331*2+O331)/6</f>
        <v>38</v>
      </c>
      <c r="S331" s="464">
        <v>37.5</v>
      </c>
      <c r="T331" s="887"/>
      <c r="U331" s="464"/>
      <c r="V331" s="464"/>
      <c r="W331" s="464"/>
      <c r="X331" s="553">
        <f>P331+U331+V331+W331</f>
        <v>38</v>
      </c>
      <c r="Y331" s="464">
        <v>38</v>
      </c>
      <c r="Z331" s="881">
        <f>(D331*9+E331*9+F331*8+G331*7+M331*6+N331*5+O331*4+U331*3+V331*2+W331)/9</f>
        <v>38</v>
      </c>
      <c r="AA331" s="464">
        <v>37.549999999999997</v>
      </c>
      <c r="AB331" s="464"/>
      <c r="AC331" s="464"/>
      <c r="AD331" s="464"/>
      <c r="AE331" s="463">
        <f>X331+AB331+AC331+AD331</f>
        <v>38</v>
      </c>
      <c r="AF331" s="464">
        <v>38</v>
      </c>
      <c r="AG331" s="881">
        <f>(D331*12+E331*12+F331*11+G331*10+M331*9+N331*8+O331*7+U331*6+V331*5+W331*4+AB331*3+AC331*2+AD331)/12</f>
        <v>38</v>
      </c>
      <c r="AH331" s="464">
        <v>37.659999999999997</v>
      </c>
      <c r="AI331" s="553"/>
      <c r="AJ331" s="553">
        <f t="shared" si="103"/>
        <v>38</v>
      </c>
      <c r="AK331" s="464">
        <v>37.5</v>
      </c>
      <c r="AL331" s="1657" t="s">
        <v>253</v>
      </c>
      <c r="AM331" s="1658"/>
    </row>
    <row r="332" spans="1:40" s="995" customFormat="1" ht="15.75" thickBot="1">
      <c r="A332" s="349"/>
      <c r="B332" s="350"/>
      <c r="C332" s="156"/>
      <c r="D332" s="352"/>
      <c r="E332" s="1624"/>
      <c r="F332" s="1624"/>
      <c r="G332" s="1624"/>
      <c r="H332" s="614"/>
      <c r="I332" s="1624"/>
      <c r="J332" s="309">
        <f>((D332+E332)+(D332+E332+F332)+(D332+E332+F332+G332))/3</f>
        <v>0</v>
      </c>
      <c r="K332" s="1624"/>
      <c r="M332" s="1624"/>
      <c r="N332" s="1624"/>
      <c r="O332" s="1624"/>
      <c r="P332" s="257"/>
      <c r="Q332" s="1624"/>
      <c r="R332" s="679"/>
      <c r="S332" s="1624"/>
      <c r="T332" s="996"/>
      <c r="U332" s="1624"/>
      <c r="V332" s="1624"/>
      <c r="W332" s="1624"/>
      <c r="X332" s="257"/>
      <c r="Y332" s="1624"/>
      <c r="Z332" s="679"/>
      <c r="AA332" s="1624"/>
      <c r="AB332" s="1624"/>
      <c r="AC332" s="1624"/>
      <c r="AD332" s="1624"/>
      <c r="AE332" s="257"/>
      <c r="AF332" s="1624"/>
      <c r="AG332" s="243"/>
      <c r="AH332" s="1624"/>
      <c r="AI332" s="166"/>
      <c r="AJ332" s="167">
        <f t="shared" si="103"/>
        <v>0</v>
      </c>
      <c r="AK332" s="1624"/>
      <c r="AL332" s="1660"/>
      <c r="AM332" s="1030"/>
    </row>
    <row r="333" spans="1:40" s="1237" customFormat="1" ht="14.25" thickBot="1">
      <c r="A333" s="894" t="s">
        <v>245</v>
      </c>
      <c r="B333" s="895" t="s">
        <v>254</v>
      </c>
      <c r="C333" s="362" t="s">
        <v>255</v>
      </c>
      <c r="D333" s="961"/>
      <c r="E333" s="962"/>
      <c r="F333" s="962"/>
      <c r="G333" s="962"/>
      <c r="H333" s="896"/>
      <c r="I333" s="962"/>
      <c r="J333" s="897">
        <f>((D333+E333)+(D333+E333+F333)+(D333+E333+F333+G333))/3</f>
        <v>0</v>
      </c>
      <c r="K333" s="962"/>
      <c r="M333" s="962"/>
      <c r="N333" s="962"/>
      <c r="O333" s="962"/>
      <c r="P333" s="964"/>
      <c r="Q333" s="962"/>
      <c r="R333" s="964"/>
      <c r="S333" s="962"/>
      <c r="T333" s="1238"/>
      <c r="U333" s="962"/>
      <c r="V333" s="962"/>
      <c r="W333" s="962"/>
      <c r="X333" s="964"/>
      <c r="Y333" s="962"/>
      <c r="Z333" s="964"/>
      <c r="AA333" s="962"/>
      <c r="AB333" s="962"/>
      <c r="AC333" s="962"/>
      <c r="AD333" s="962"/>
      <c r="AE333" s="964"/>
      <c r="AF333" s="962"/>
      <c r="AG333" s="853"/>
      <c r="AH333" s="962"/>
      <c r="AI333" s="966"/>
      <c r="AJ333" s="967"/>
      <c r="AK333" s="962"/>
      <c r="AL333" s="1661"/>
      <c r="AM333" s="1241"/>
    </row>
    <row r="334" spans="1:40" s="474" customFormat="1">
      <c r="A334" s="1662"/>
      <c r="B334" s="1663"/>
      <c r="C334" s="1481" t="s">
        <v>57</v>
      </c>
      <c r="D334" s="1664">
        <v>7</v>
      </c>
      <c r="E334" s="355"/>
      <c r="F334" s="355"/>
      <c r="G334" s="355"/>
      <c r="H334" s="1665">
        <f>D334+E334+F334+G334</f>
        <v>7</v>
      </c>
      <c r="I334" s="355">
        <v>7</v>
      </c>
      <c r="J334" s="840">
        <f>(D334*3+E334*3+F334*2+G334)/3</f>
        <v>7</v>
      </c>
      <c r="K334" s="355">
        <v>7</v>
      </c>
      <c r="M334" s="355"/>
      <c r="N334" s="355"/>
      <c r="O334" s="355"/>
      <c r="P334" s="160">
        <f>H334+M334+N334+O334</f>
        <v>7</v>
      </c>
      <c r="Q334" s="355">
        <v>7</v>
      </c>
      <c r="R334" s="892">
        <f>(D334*6+E334*6+F334*5+G334*4+M334*3+N334*2+O334)/6</f>
        <v>7</v>
      </c>
      <c r="S334" s="355">
        <v>7</v>
      </c>
      <c r="T334" s="610"/>
      <c r="U334" s="355"/>
      <c r="V334" s="355"/>
      <c r="W334" s="355"/>
      <c r="X334" s="160">
        <f>P334+U334+V334+W334</f>
        <v>7</v>
      </c>
      <c r="Y334" s="355">
        <v>7</v>
      </c>
      <c r="Z334" s="162">
        <f>(D334*9+E334*9+F334*8+G334*7+M334*6+N334*5+O334*4+U334*3+V334*2+W334)/9</f>
        <v>7</v>
      </c>
      <c r="AA334" s="355">
        <v>7</v>
      </c>
      <c r="AB334" s="355"/>
      <c r="AC334" s="355"/>
      <c r="AD334" s="355"/>
      <c r="AE334" s="160">
        <f>X334+AB334+AC334+AD334</f>
        <v>7</v>
      </c>
      <c r="AF334" s="355">
        <v>7</v>
      </c>
      <c r="AG334" s="162">
        <f>(D334*12+E334*12+F334*11+G334*10+M334*9+N334*8+O334*7+U334*6+V334*5+W334*4+AB334*3+AC334*2+AD334)/12</f>
        <v>7</v>
      </c>
      <c r="AH334" s="355">
        <v>7</v>
      </c>
      <c r="AI334" s="229"/>
      <c r="AJ334" s="230">
        <f t="shared" si="103"/>
        <v>7</v>
      </c>
      <c r="AK334" s="355">
        <v>7</v>
      </c>
      <c r="AL334" s="843"/>
      <c r="AM334" s="382"/>
    </row>
    <row r="335" spans="1:40" s="551" customFormat="1" ht="13.5" customHeight="1">
      <c r="A335" s="384"/>
      <c r="B335" s="384"/>
      <c r="C335" s="467" t="s">
        <v>106</v>
      </c>
      <c r="D335" s="694">
        <v>161</v>
      </c>
      <c r="E335" s="464"/>
      <c r="F335" s="464"/>
      <c r="G335" s="464"/>
      <c r="H335" s="577">
        <f>D335+E335+F335+G335</f>
        <v>161</v>
      </c>
      <c r="I335" s="464">
        <v>156</v>
      </c>
      <c r="J335" s="1666">
        <f>(D335*3+E335*3+F335*2+G335)/3</f>
        <v>161</v>
      </c>
      <c r="K335" s="464">
        <v>155.66999999999999</v>
      </c>
      <c r="M335" s="464"/>
      <c r="N335" s="464"/>
      <c r="O335" s="464"/>
      <c r="P335" s="254">
        <f>H335+M335+N335+O335</f>
        <v>161</v>
      </c>
      <c r="Q335" s="464">
        <v>154</v>
      </c>
      <c r="R335" s="1666">
        <f>(D335*6+E335*6+F335*5+G335*4+M335*3+N335*2+O335)/6</f>
        <v>161</v>
      </c>
      <c r="S335" s="464">
        <v>155.5</v>
      </c>
      <c r="T335" s="1667"/>
      <c r="U335" s="464"/>
      <c r="V335" s="464"/>
      <c r="W335" s="464"/>
      <c r="X335" s="254">
        <f>P335+U335+V335+W335</f>
        <v>161</v>
      </c>
      <c r="Y335" s="464">
        <v>159</v>
      </c>
      <c r="Z335" s="694">
        <f>(D335*9+E335*9+F335*8+G335*7+M335*6+N335*5+O335*4+U335*3+V335*2+W335)/9</f>
        <v>161</v>
      </c>
      <c r="AA335" s="464">
        <v>155.88</v>
      </c>
      <c r="AB335" s="464"/>
      <c r="AC335" s="464"/>
      <c r="AD335" s="464"/>
      <c r="AE335" s="254">
        <f>X335+AB335+AC335+AD335</f>
        <v>161</v>
      </c>
      <c r="AF335" s="464">
        <v>159</v>
      </c>
      <c r="AG335" s="694">
        <f>(D335*12+E335*12+F335*11+G335*10+M335*9+N335*8+O335*7+U335*6+V335*5+W335*4+AB335*3+AC335*2+AD335)/12</f>
        <v>161</v>
      </c>
      <c r="AH335" s="464">
        <v>156.66</v>
      </c>
      <c r="AI335" s="464"/>
      <c r="AJ335" s="263">
        <f t="shared" si="103"/>
        <v>161</v>
      </c>
      <c r="AK335" s="464">
        <v>155.5</v>
      </c>
      <c r="AL335" s="1668"/>
      <c r="AM335" s="573"/>
    </row>
    <row r="336" spans="1:40" s="1001" customFormat="1" ht="13.5" customHeight="1" thickBot="1">
      <c r="A336" s="1050"/>
      <c r="B336" s="1051"/>
      <c r="C336" s="1669"/>
      <c r="D336" s="1670"/>
      <c r="E336" s="1671"/>
      <c r="F336" s="1671"/>
      <c r="G336" s="1671"/>
      <c r="H336" s="1672"/>
      <c r="I336" s="1671"/>
      <c r="J336" s="1673">
        <f t="shared" ref="J336:J342" si="137">((D336+E336)+(D336+E336+F336)+(D336+E336+F336+G336))/3</f>
        <v>0</v>
      </c>
      <c r="K336" s="1671"/>
      <c r="L336" s="474"/>
      <c r="M336" s="1671"/>
      <c r="N336" s="1671"/>
      <c r="O336" s="1671"/>
      <c r="P336" s="1670"/>
      <c r="Q336" s="1671"/>
      <c r="R336" s="1670"/>
      <c r="S336" s="1671"/>
      <c r="T336" s="610"/>
      <c r="U336" s="1671"/>
      <c r="V336" s="1671"/>
      <c r="W336" s="1671"/>
      <c r="X336" s="1670"/>
      <c r="Y336" s="1671"/>
      <c r="Z336" s="1670"/>
      <c r="AA336" s="1671"/>
      <c r="AB336" s="1671"/>
      <c r="AC336" s="1671"/>
      <c r="AD336" s="1671"/>
      <c r="AE336" s="1670"/>
      <c r="AF336" s="1671"/>
      <c r="AG336" s="1673"/>
      <c r="AH336" s="1671"/>
      <c r="AI336" s="1674"/>
      <c r="AJ336" s="1675">
        <f t="shared" si="103"/>
        <v>0</v>
      </c>
      <c r="AK336" s="1671"/>
      <c r="AL336" s="1660"/>
      <c r="AM336" s="1676"/>
    </row>
    <row r="337" spans="1:43" s="970" customFormat="1" ht="13.5">
      <c r="A337" s="1601" t="s">
        <v>256</v>
      </c>
      <c r="B337" s="1602" t="s">
        <v>55</v>
      </c>
      <c r="C337" s="1603" t="s">
        <v>257</v>
      </c>
      <c r="D337" s="1604"/>
      <c r="E337" s="1605"/>
      <c r="F337" s="1605"/>
      <c r="G337" s="1605"/>
      <c r="H337" s="1677"/>
      <c r="I337" s="1605"/>
      <c r="J337" s="1678">
        <f t="shared" si="137"/>
        <v>0</v>
      </c>
      <c r="K337" s="1605"/>
      <c r="M337" s="1605"/>
      <c r="N337" s="1605"/>
      <c r="O337" s="1605"/>
      <c r="P337" s="1679"/>
      <c r="Q337" s="1605"/>
      <c r="R337" s="1679"/>
      <c r="S337" s="1605"/>
      <c r="T337" s="1099"/>
      <c r="U337" s="1605"/>
      <c r="V337" s="1605"/>
      <c r="W337" s="1605"/>
      <c r="X337" s="1679"/>
      <c r="Y337" s="1605"/>
      <c r="Z337" s="1679"/>
      <c r="AA337" s="1605"/>
      <c r="AB337" s="1605"/>
      <c r="AC337" s="1605"/>
      <c r="AD337" s="1605"/>
      <c r="AE337" s="1679"/>
      <c r="AF337" s="1605"/>
      <c r="AG337" s="1680"/>
      <c r="AH337" s="1605"/>
      <c r="AI337" s="1681"/>
      <c r="AJ337" s="1611">
        <f t="shared" si="103"/>
        <v>0</v>
      </c>
      <c r="AK337" s="1605"/>
      <c r="AL337" s="1313"/>
      <c r="AM337" s="1313"/>
    </row>
    <row r="338" spans="1:43" s="970" customFormat="1" ht="13.5">
      <c r="A338" s="1540"/>
      <c r="B338" s="1541"/>
      <c r="C338" s="535" t="s">
        <v>57</v>
      </c>
      <c r="D338" s="1682">
        <f t="shared" ref="D338:I339" si="138">D343+D352</f>
        <v>2</v>
      </c>
      <c r="E338" s="1683">
        <f t="shared" si="138"/>
        <v>0</v>
      </c>
      <c r="F338" s="1683">
        <f t="shared" si="138"/>
        <v>0</v>
      </c>
      <c r="G338" s="1683">
        <f t="shared" si="138"/>
        <v>0</v>
      </c>
      <c r="H338" s="1682">
        <f t="shared" si="138"/>
        <v>2</v>
      </c>
      <c r="I338" s="1683">
        <f t="shared" si="138"/>
        <v>2</v>
      </c>
      <c r="J338" s="1684">
        <f t="shared" si="137"/>
        <v>2</v>
      </c>
      <c r="K338" s="1683">
        <f>K343+K352</f>
        <v>2</v>
      </c>
      <c r="M338" s="1683">
        <f t="shared" ref="M338:S339" si="139">M343+M352</f>
        <v>0</v>
      </c>
      <c r="N338" s="1683">
        <f t="shared" si="139"/>
        <v>0</v>
      </c>
      <c r="O338" s="1683">
        <f t="shared" si="139"/>
        <v>0</v>
      </c>
      <c r="P338" s="1685">
        <f t="shared" si="139"/>
        <v>2</v>
      </c>
      <c r="Q338" s="1683">
        <f t="shared" si="139"/>
        <v>2</v>
      </c>
      <c r="R338" s="1685">
        <f t="shared" si="139"/>
        <v>2</v>
      </c>
      <c r="S338" s="1683">
        <f t="shared" si="139"/>
        <v>2</v>
      </c>
      <c r="T338" s="1099"/>
      <c r="U338" s="1683">
        <f t="shared" ref="U338:AH339" si="140">U343+U352</f>
        <v>0</v>
      </c>
      <c r="V338" s="1683">
        <f t="shared" si="140"/>
        <v>0</v>
      </c>
      <c r="W338" s="1683">
        <f t="shared" si="140"/>
        <v>0</v>
      </c>
      <c r="X338" s="1685">
        <f t="shared" si="140"/>
        <v>2</v>
      </c>
      <c r="Y338" s="1683">
        <f t="shared" si="140"/>
        <v>2</v>
      </c>
      <c r="Z338" s="1685">
        <f t="shared" si="140"/>
        <v>2</v>
      </c>
      <c r="AA338" s="1683">
        <f t="shared" si="140"/>
        <v>2</v>
      </c>
      <c r="AB338" s="1683">
        <f t="shared" si="140"/>
        <v>0</v>
      </c>
      <c r="AC338" s="1683">
        <f t="shared" si="140"/>
        <v>0</v>
      </c>
      <c r="AD338" s="1683">
        <f t="shared" si="140"/>
        <v>0</v>
      </c>
      <c r="AE338" s="1685">
        <f t="shared" si="140"/>
        <v>2</v>
      </c>
      <c r="AF338" s="1683">
        <f t="shared" si="140"/>
        <v>2</v>
      </c>
      <c r="AG338" s="1577">
        <f t="shared" si="140"/>
        <v>2</v>
      </c>
      <c r="AH338" s="1683">
        <f t="shared" si="140"/>
        <v>2</v>
      </c>
      <c r="AI338" s="1578"/>
      <c r="AJ338" s="1579">
        <f t="shared" si="103"/>
        <v>2</v>
      </c>
      <c r="AK338" s="1683">
        <f>AK343+AK352</f>
        <v>2</v>
      </c>
      <c r="AL338" s="1315"/>
      <c r="AM338" s="1315"/>
    </row>
    <row r="339" spans="1:43" s="970" customFormat="1" ht="13.5">
      <c r="A339" s="1540"/>
      <c r="B339" s="1541"/>
      <c r="C339" s="535" t="s">
        <v>258</v>
      </c>
      <c r="D339" s="1682">
        <f t="shared" si="138"/>
        <v>325</v>
      </c>
      <c r="E339" s="1683">
        <f t="shared" si="138"/>
        <v>-2</v>
      </c>
      <c r="F339" s="1683">
        <f t="shared" si="138"/>
        <v>0</v>
      </c>
      <c r="G339" s="1683">
        <f t="shared" si="138"/>
        <v>0</v>
      </c>
      <c r="H339" s="1682">
        <f t="shared" si="138"/>
        <v>323</v>
      </c>
      <c r="I339" s="1683">
        <f t="shared" si="138"/>
        <v>316</v>
      </c>
      <c r="J339" s="1577">
        <f t="shared" si="137"/>
        <v>323</v>
      </c>
      <c r="K339" s="1683">
        <f>K344+K353</f>
        <v>319</v>
      </c>
      <c r="L339" s="1686"/>
      <c r="M339" s="1683">
        <f t="shared" si="139"/>
        <v>0</v>
      </c>
      <c r="N339" s="1683">
        <f t="shared" si="139"/>
        <v>0</v>
      </c>
      <c r="O339" s="1683">
        <f t="shared" si="139"/>
        <v>0</v>
      </c>
      <c r="P339" s="1682">
        <f t="shared" si="139"/>
        <v>323</v>
      </c>
      <c r="Q339" s="1683">
        <f t="shared" si="139"/>
        <v>313</v>
      </c>
      <c r="R339" s="1682">
        <f t="shared" si="139"/>
        <v>323</v>
      </c>
      <c r="S339" s="1683">
        <f t="shared" si="139"/>
        <v>316</v>
      </c>
      <c r="T339" s="1687">
        <f>T344+T353</f>
        <v>0</v>
      </c>
      <c r="U339" s="1683">
        <f t="shared" si="140"/>
        <v>0</v>
      </c>
      <c r="V339" s="1683">
        <f t="shared" si="140"/>
        <v>0</v>
      </c>
      <c r="W339" s="1683">
        <f t="shared" si="140"/>
        <v>0</v>
      </c>
      <c r="X339" s="1682">
        <f t="shared" si="140"/>
        <v>323</v>
      </c>
      <c r="Y339" s="1683">
        <f t="shared" si="140"/>
        <v>315</v>
      </c>
      <c r="Z339" s="1682">
        <f t="shared" si="140"/>
        <v>323</v>
      </c>
      <c r="AA339" s="1683">
        <f t="shared" si="140"/>
        <v>315.27999999999997</v>
      </c>
      <c r="AB339" s="1683">
        <f t="shared" si="140"/>
        <v>0</v>
      </c>
      <c r="AC339" s="1683">
        <f t="shared" si="140"/>
        <v>0</v>
      </c>
      <c r="AD339" s="1683">
        <f t="shared" si="140"/>
        <v>0</v>
      </c>
      <c r="AE339" s="1682">
        <f t="shared" si="140"/>
        <v>323</v>
      </c>
      <c r="AF339" s="1683">
        <f t="shared" si="140"/>
        <v>314</v>
      </c>
      <c r="AG339" s="1577">
        <f t="shared" si="140"/>
        <v>323</v>
      </c>
      <c r="AH339" s="1683">
        <f t="shared" si="140"/>
        <v>316</v>
      </c>
      <c r="AI339" s="1688"/>
      <c r="AJ339" s="1577">
        <f t="shared" si="103"/>
        <v>323</v>
      </c>
      <c r="AK339" s="1683">
        <f>AK344+AK353</f>
        <v>319</v>
      </c>
      <c r="AL339" s="1315"/>
      <c r="AM339" s="1315"/>
    </row>
    <row r="340" spans="1:43" s="1691" customFormat="1" ht="14.25" thickBot="1">
      <c r="A340" s="1467"/>
      <c r="B340" s="1468"/>
      <c r="C340" s="1469" t="s">
        <v>58</v>
      </c>
      <c r="D340" s="1613">
        <f t="shared" ref="D340:I340" si="141">D349+D359</f>
        <v>71</v>
      </c>
      <c r="E340" s="1614">
        <f t="shared" si="141"/>
        <v>0</v>
      </c>
      <c r="F340" s="1614">
        <f t="shared" si="141"/>
        <v>0</v>
      </c>
      <c r="G340" s="1614">
        <f t="shared" si="141"/>
        <v>0</v>
      </c>
      <c r="H340" s="1613">
        <f t="shared" si="141"/>
        <v>71</v>
      </c>
      <c r="I340" s="1614">
        <f t="shared" si="141"/>
        <v>67.5</v>
      </c>
      <c r="J340" s="1617">
        <f t="shared" si="137"/>
        <v>71</v>
      </c>
      <c r="K340" s="1614">
        <f>K349+K359</f>
        <v>67</v>
      </c>
      <c r="L340" s="978"/>
      <c r="M340" s="1614">
        <f>M349+M359</f>
        <v>0</v>
      </c>
      <c r="N340" s="1614">
        <f>N349+N359</f>
        <v>0</v>
      </c>
      <c r="O340" s="1614">
        <f>O349+O359</f>
        <v>-7.5</v>
      </c>
      <c r="P340" s="1689">
        <f>P349+P359</f>
        <v>63.5</v>
      </c>
      <c r="Q340" s="1614">
        <f>Q349+Q359</f>
        <v>59</v>
      </c>
      <c r="R340" s="1617">
        <f>(M340*3+N340*2+O340+H340*3+J340*3)/6</f>
        <v>69.75</v>
      </c>
      <c r="S340" s="1614">
        <f>S349+S359</f>
        <v>66</v>
      </c>
      <c r="T340" s="980"/>
      <c r="U340" s="1614">
        <f>U349+U359</f>
        <v>0</v>
      </c>
      <c r="V340" s="1614">
        <f>V349+V359</f>
        <v>0</v>
      </c>
      <c r="W340" s="1614">
        <f>W349+W359</f>
        <v>0</v>
      </c>
      <c r="X340" s="1689">
        <f t="shared" ref="X340:AH340" si="142">X349+X359</f>
        <v>63.5</v>
      </c>
      <c r="Y340" s="1614">
        <f t="shared" si="142"/>
        <v>60</v>
      </c>
      <c r="Z340" s="1613">
        <f t="shared" si="142"/>
        <v>67.666666666666671</v>
      </c>
      <c r="AA340" s="1614">
        <f t="shared" si="142"/>
        <v>63.84</v>
      </c>
      <c r="AB340" s="1614">
        <f t="shared" si="142"/>
        <v>0</v>
      </c>
      <c r="AC340" s="1614">
        <f t="shared" si="142"/>
        <v>0</v>
      </c>
      <c r="AD340" s="1614">
        <f t="shared" si="142"/>
        <v>0</v>
      </c>
      <c r="AE340" s="1689">
        <f t="shared" si="142"/>
        <v>63.5</v>
      </c>
      <c r="AF340" s="1614">
        <f t="shared" si="142"/>
        <v>62</v>
      </c>
      <c r="AG340" s="1617">
        <f t="shared" si="142"/>
        <v>66.625</v>
      </c>
      <c r="AH340" s="1614">
        <f t="shared" si="142"/>
        <v>62.96</v>
      </c>
      <c r="AI340" s="1619"/>
      <c r="AJ340" s="1620">
        <f t="shared" si="103"/>
        <v>71</v>
      </c>
      <c r="AK340" s="1614">
        <f>AK349+AK359</f>
        <v>67.5</v>
      </c>
      <c r="AL340" s="1690"/>
      <c r="AM340" s="1690"/>
    </row>
    <row r="341" spans="1:43" s="377" customFormat="1" ht="13.5" thickBot="1">
      <c r="A341" s="1623" t="s">
        <v>62</v>
      </c>
      <c r="B341" s="219"/>
      <c r="C341" s="837"/>
      <c r="D341" s="352"/>
      <c r="E341" s="355"/>
      <c r="F341" s="355"/>
      <c r="G341" s="355"/>
      <c r="H341" s="839"/>
      <c r="I341" s="355"/>
      <c r="J341" s="223">
        <f t="shared" si="137"/>
        <v>0</v>
      </c>
      <c r="K341" s="355"/>
      <c r="M341" s="355"/>
      <c r="N341" s="355"/>
      <c r="O341" s="355"/>
      <c r="P341" s="354"/>
      <c r="Q341" s="355"/>
      <c r="R341" s="354"/>
      <c r="S341" s="355"/>
      <c r="T341" s="380"/>
      <c r="U341" s="355"/>
      <c r="V341" s="355"/>
      <c r="W341" s="355"/>
      <c r="X341" s="354"/>
      <c r="Y341" s="355"/>
      <c r="Z341" s="354"/>
      <c r="AA341" s="355"/>
      <c r="AB341" s="355"/>
      <c r="AC341" s="355"/>
      <c r="AD341" s="355"/>
      <c r="AE341" s="354"/>
      <c r="AF341" s="355"/>
      <c r="AG341" s="223"/>
      <c r="AH341" s="355"/>
      <c r="AI341" s="229"/>
      <c r="AJ341" s="230">
        <f t="shared" si="103"/>
        <v>0</v>
      </c>
      <c r="AK341" s="355"/>
      <c r="AL341" s="843"/>
      <c r="AM341" s="382"/>
    </row>
    <row r="342" spans="1:43" s="1237" customFormat="1" ht="14.25" thickBot="1">
      <c r="A342" s="894" t="s">
        <v>256</v>
      </c>
      <c r="B342" s="895" t="s">
        <v>259</v>
      </c>
      <c r="C342" s="362" t="s">
        <v>260</v>
      </c>
      <c r="D342" s="961"/>
      <c r="E342" s="962"/>
      <c r="F342" s="962"/>
      <c r="G342" s="962"/>
      <c r="H342" s="896"/>
      <c r="I342" s="962"/>
      <c r="J342" s="897">
        <f t="shared" si="137"/>
        <v>0</v>
      </c>
      <c r="K342" s="962"/>
      <c r="M342" s="962"/>
      <c r="N342" s="962"/>
      <c r="O342" s="962"/>
      <c r="P342" s="964"/>
      <c r="Q342" s="962"/>
      <c r="R342" s="964"/>
      <c r="S342" s="962"/>
      <c r="T342" s="1238"/>
      <c r="U342" s="962"/>
      <c r="V342" s="962"/>
      <c r="W342" s="962"/>
      <c r="X342" s="964"/>
      <c r="Y342" s="962"/>
      <c r="Z342" s="964"/>
      <c r="AA342" s="962"/>
      <c r="AB342" s="962"/>
      <c r="AC342" s="962"/>
      <c r="AD342" s="962"/>
      <c r="AE342" s="964"/>
      <c r="AF342" s="962"/>
      <c r="AG342" s="853"/>
      <c r="AH342" s="962"/>
      <c r="AI342" s="966"/>
      <c r="AJ342" s="967"/>
      <c r="AK342" s="962"/>
      <c r="AL342" s="1661"/>
      <c r="AM342" s="1241"/>
    </row>
    <row r="343" spans="1:43" s="377" customFormat="1" ht="13.5" thickBot="1">
      <c r="A343" s="1480"/>
      <c r="B343" s="219"/>
      <c r="C343" s="837" t="s">
        <v>57</v>
      </c>
      <c r="D343" s="838">
        <v>1</v>
      </c>
      <c r="E343" s="1284"/>
      <c r="F343" s="1284"/>
      <c r="G343" s="1284"/>
      <c r="H343" s="1203">
        <f>D343+E343+F343+G343</f>
        <v>1</v>
      </c>
      <c r="I343" s="1284">
        <v>1</v>
      </c>
      <c r="J343" s="840">
        <f>(D343*3+E343*3+F343*2+G343)/3</f>
        <v>1</v>
      </c>
      <c r="K343" s="1284">
        <v>1</v>
      </c>
      <c r="M343" s="1284"/>
      <c r="N343" s="1284"/>
      <c r="O343" s="1284"/>
      <c r="P343" s="839">
        <f>H343+M343+N343+O343</f>
        <v>1</v>
      </c>
      <c r="Q343" s="1284">
        <v>1</v>
      </c>
      <c r="R343" s="1692">
        <f>(D343*6+E343*6+F343*5+G343*4+M343*3+N343*2+O343)/6</f>
        <v>1</v>
      </c>
      <c r="S343" s="1284">
        <v>1</v>
      </c>
      <c r="T343" s="380"/>
      <c r="U343" s="1284"/>
      <c r="V343" s="1284"/>
      <c r="W343" s="1284"/>
      <c r="X343" s="839">
        <f>P343+U343+V343+W343</f>
        <v>1</v>
      </c>
      <c r="Y343" s="1284">
        <v>1</v>
      </c>
      <c r="Z343" s="162">
        <f>(D343*9+E343*9+F343*8+G343*7+M343*6+N343*5+O343*4+U343*3+V343*2+W343)/9</f>
        <v>1</v>
      </c>
      <c r="AA343" s="1284">
        <v>1</v>
      </c>
      <c r="AB343" s="1284"/>
      <c r="AC343" s="1284"/>
      <c r="AD343" s="1284"/>
      <c r="AE343" s="839">
        <f>X343+AB343+AC343+AD343</f>
        <v>1</v>
      </c>
      <c r="AF343" s="1284">
        <v>1</v>
      </c>
      <c r="AG343" s="162">
        <f>(D343*12+E343*12+F343*11+G343*10+M343*9+N343*8+O343*7+U343*6+V343*5+W343*4+AB343*3+AC343*2+AD343)/12</f>
        <v>1</v>
      </c>
      <c r="AH343" s="1284">
        <v>1</v>
      </c>
      <c r="AI343" s="229"/>
      <c r="AJ343" s="230">
        <f t="shared" si="103"/>
        <v>1</v>
      </c>
      <c r="AK343" s="1284">
        <v>1</v>
      </c>
      <c r="AL343" s="465"/>
      <c r="AM343" s="465"/>
    </row>
    <row r="344" spans="1:43" s="367" customFormat="1" ht="13.5" thickBot="1">
      <c r="A344" s="1630"/>
      <c r="B344" s="1631"/>
      <c r="C344" s="1016" t="s">
        <v>261</v>
      </c>
      <c r="D344" s="1693">
        <f>D346+D347</f>
        <v>275</v>
      </c>
      <c r="E344" s="1296">
        <f t="shared" ref="E344:AK344" si="143">E346+E347</f>
        <v>0</v>
      </c>
      <c r="F344" s="1296">
        <f t="shared" si="143"/>
        <v>0</v>
      </c>
      <c r="G344" s="1296">
        <f t="shared" si="143"/>
        <v>0</v>
      </c>
      <c r="H344" s="1297">
        <f t="shared" si="143"/>
        <v>275</v>
      </c>
      <c r="I344" s="1296">
        <f t="shared" si="143"/>
        <v>275</v>
      </c>
      <c r="J344" s="1694">
        <f t="shared" si="143"/>
        <v>275</v>
      </c>
      <c r="K344" s="1296">
        <f t="shared" si="143"/>
        <v>275</v>
      </c>
      <c r="L344" s="1695">
        <f t="shared" si="143"/>
        <v>0</v>
      </c>
      <c r="M344" s="1296">
        <f t="shared" si="143"/>
        <v>0</v>
      </c>
      <c r="N344" s="1296">
        <f t="shared" si="143"/>
        <v>0</v>
      </c>
      <c r="O344" s="1296">
        <f t="shared" si="143"/>
        <v>0</v>
      </c>
      <c r="P344" s="1297">
        <f t="shared" si="143"/>
        <v>275</v>
      </c>
      <c r="Q344" s="1296">
        <f t="shared" si="143"/>
        <v>274</v>
      </c>
      <c r="R344" s="1297">
        <f t="shared" si="143"/>
        <v>275</v>
      </c>
      <c r="S344" s="1296">
        <f t="shared" si="143"/>
        <v>274</v>
      </c>
      <c r="T344" s="1696">
        <f t="shared" si="143"/>
        <v>0</v>
      </c>
      <c r="U344" s="1296">
        <f t="shared" si="143"/>
        <v>0</v>
      </c>
      <c r="V344" s="1296">
        <f t="shared" si="143"/>
        <v>0</v>
      </c>
      <c r="W344" s="1296">
        <f t="shared" si="143"/>
        <v>0</v>
      </c>
      <c r="X344" s="1297">
        <f t="shared" si="143"/>
        <v>275</v>
      </c>
      <c r="Y344" s="1296">
        <f t="shared" si="143"/>
        <v>274</v>
      </c>
      <c r="Z344" s="1693">
        <f t="shared" si="143"/>
        <v>275</v>
      </c>
      <c r="AA344" s="1296">
        <f t="shared" si="143"/>
        <v>274</v>
      </c>
      <c r="AB344" s="1296">
        <f t="shared" si="143"/>
        <v>0</v>
      </c>
      <c r="AC344" s="1296">
        <f t="shared" si="143"/>
        <v>0</v>
      </c>
      <c r="AD344" s="1296">
        <f t="shared" si="143"/>
        <v>0</v>
      </c>
      <c r="AE344" s="1297">
        <f t="shared" si="143"/>
        <v>275</v>
      </c>
      <c r="AF344" s="1296">
        <f t="shared" si="143"/>
        <v>274</v>
      </c>
      <c r="AG344" s="1693">
        <f t="shared" si="143"/>
        <v>275</v>
      </c>
      <c r="AH344" s="1296">
        <f t="shared" si="143"/>
        <v>274</v>
      </c>
      <c r="AI344" s="1296">
        <f t="shared" si="143"/>
        <v>0</v>
      </c>
      <c r="AJ344" s="1697">
        <f t="shared" si="143"/>
        <v>275</v>
      </c>
      <c r="AK344" s="1296">
        <f t="shared" si="143"/>
        <v>275</v>
      </c>
      <c r="AL344" s="371"/>
      <c r="AM344" s="371"/>
    </row>
    <row r="345" spans="1:43" s="377" customFormat="1">
      <c r="A345" s="400"/>
      <c r="B345" s="373"/>
      <c r="C345" s="1242" t="s">
        <v>62</v>
      </c>
      <c r="D345" s="374"/>
      <c r="E345" s="1243"/>
      <c r="F345" s="1243"/>
      <c r="G345" s="1243"/>
      <c r="H345" s="1244"/>
      <c r="I345" s="1243"/>
      <c r="J345" s="679"/>
      <c r="K345" s="1243"/>
      <c r="M345" s="1243"/>
      <c r="N345" s="1243"/>
      <c r="O345" s="1243"/>
      <c r="P345" s="945"/>
      <c r="Q345" s="1243"/>
      <c r="R345" s="1318"/>
      <c r="S345" s="1243"/>
      <c r="T345" s="380"/>
      <c r="U345" s="1243"/>
      <c r="V345" s="1243"/>
      <c r="W345" s="1243"/>
      <c r="X345" s="945"/>
      <c r="Y345" s="1243"/>
      <c r="Z345" s="243"/>
      <c r="AA345" s="1243"/>
      <c r="AB345" s="1243"/>
      <c r="AC345" s="1243"/>
      <c r="AD345" s="1243"/>
      <c r="AE345" s="945"/>
      <c r="AF345" s="1243"/>
      <c r="AG345" s="243"/>
      <c r="AH345" s="1243"/>
      <c r="AI345" s="447"/>
      <c r="AJ345" s="300"/>
      <c r="AK345" s="1243"/>
      <c r="AL345" s="537"/>
      <c r="AM345" s="537"/>
    </row>
    <row r="346" spans="1:43" s="781" customFormat="1" ht="14.25">
      <c r="A346" s="383"/>
      <c r="B346" s="384"/>
      <c r="C346" s="575" t="s">
        <v>262</v>
      </c>
      <c r="D346" s="385" t="s">
        <v>263</v>
      </c>
      <c r="E346" s="388"/>
      <c r="F346" s="388"/>
      <c r="G346" s="388"/>
      <c r="H346" s="1003">
        <f>D346+E346+F346+G346</f>
        <v>151</v>
      </c>
      <c r="I346" s="388">
        <v>152</v>
      </c>
      <c r="J346" s="679">
        <f>(D346*3+E346*3+F346*2+G346)/3</f>
        <v>151</v>
      </c>
      <c r="K346" s="388">
        <v>152</v>
      </c>
      <c r="L346" s="777"/>
      <c r="M346" s="388"/>
      <c r="N346" s="388"/>
      <c r="O346" s="388"/>
      <c r="P346" s="1003">
        <f>H346+M346+N346+O346</f>
        <v>151</v>
      </c>
      <c r="Q346" s="388">
        <v>153</v>
      </c>
      <c r="R346" s="1321">
        <f>(D346*6+E346*6+F346*5+G346*4+M346*3+N346*2+O346)/6</f>
        <v>151</v>
      </c>
      <c r="S346" s="388">
        <v>153</v>
      </c>
      <c r="T346" s="778"/>
      <c r="U346" s="388"/>
      <c r="V346" s="388"/>
      <c r="W346" s="388"/>
      <c r="X346" s="1003">
        <f>P346+U346+V346+W346</f>
        <v>151</v>
      </c>
      <c r="Y346" s="388">
        <v>153</v>
      </c>
      <c r="Z346" s="243">
        <f>(D346*9+E346*9+F346*8+G346*7+M346*6+N346*5+O346*4+U346*3+V346*2+W346)/9</f>
        <v>151</v>
      </c>
      <c r="AA346" s="388">
        <v>153</v>
      </c>
      <c r="AB346" s="388"/>
      <c r="AC346" s="388"/>
      <c r="AD346" s="388"/>
      <c r="AE346" s="463">
        <f>X346+AB346+AC346+AD346</f>
        <v>151</v>
      </c>
      <c r="AF346" s="388">
        <v>153</v>
      </c>
      <c r="AG346" s="243">
        <f>(D346*12+E346*12+F346*11+G346*10+M346*9+N346*8+O346*7+U346*6+V346*5+W346*4+AB346*3+AC346*2+AD346)/12</f>
        <v>151</v>
      </c>
      <c r="AH346" s="388">
        <v>153</v>
      </c>
      <c r="AI346" s="447"/>
      <c r="AJ346" s="263">
        <f>D346+E346</f>
        <v>151</v>
      </c>
      <c r="AK346" s="388">
        <v>152</v>
      </c>
      <c r="AL346" s="1698"/>
      <c r="AM346" s="1698"/>
      <c r="AN346" s="377"/>
      <c r="AO346" s="377"/>
      <c r="AP346" s="377"/>
      <c r="AQ346" s="377"/>
    </row>
    <row r="347" spans="1:43" s="781" customFormat="1" ht="14.25">
      <c r="A347" s="383"/>
      <c r="B347" s="384"/>
      <c r="C347" s="575" t="s">
        <v>264</v>
      </c>
      <c r="D347" s="385" t="s">
        <v>265</v>
      </c>
      <c r="E347" s="388"/>
      <c r="F347" s="388"/>
      <c r="G347" s="388"/>
      <c r="H347" s="1003">
        <f>D347+E347+F347+G347</f>
        <v>124</v>
      </c>
      <c r="I347" s="388">
        <v>123</v>
      </c>
      <c r="J347" s="679">
        <f>(D347*3+E347*3+F347*2+G347)/3</f>
        <v>124</v>
      </c>
      <c r="K347" s="388">
        <v>123</v>
      </c>
      <c r="L347" s="777"/>
      <c r="M347" s="388"/>
      <c r="N347" s="388"/>
      <c r="O347" s="388"/>
      <c r="P347" s="1003">
        <f>H347+M347+N347+O347</f>
        <v>124</v>
      </c>
      <c r="Q347" s="388">
        <v>121</v>
      </c>
      <c r="R347" s="1321">
        <f>(D347*6+E347*6+F347*5+G347*4+M347*3+N347*2+O347)/6</f>
        <v>124</v>
      </c>
      <c r="S347" s="388">
        <v>121</v>
      </c>
      <c r="T347" s="778"/>
      <c r="U347" s="388"/>
      <c r="V347" s="388"/>
      <c r="W347" s="388"/>
      <c r="X347" s="1003">
        <f>P347+U347+V347+W347</f>
        <v>124</v>
      </c>
      <c r="Y347" s="388">
        <v>121</v>
      </c>
      <c r="Z347" s="243">
        <f>(D347*9+E347*9+F347*8+G347*7+M347*6+N347*5+O347*4+U347*3+V347*2+W347)/9</f>
        <v>124</v>
      </c>
      <c r="AA347" s="388">
        <v>121</v>
      </c>
      <c r="AB347" s="388"/>
      <c r="AC347" s="388"/>
      <c r="AD347" s="388"/>
      <c r="AE347" s="463">
        <f>X347+AB347+AC347+AD347</f>
        <v>124</v>
      </c>
      <c r="AF347" s="388">
        <v>121</v>
      </c>
      <c r="AG347" s="243">
        <f>(D347*12+E347*12+F347*11+G347*10+M347*9+N347*8+O347*7+U347*6+V347*5+W347*4+AB347*3+AC347*2+AD347)/12</f>
        <v>124</v>
      </c>
      <c r="AH347" s="388">
        <v>121</v>
      </c>
      <c r="AI347" s="447"/>
      <c r="AJ347" s="263">
        <f>D347+E347</f>
        <v>124</v>
      </c>
      <c r="AK347" s="388">
        <v>123</v>
      </c>
      <c r="AL347" s="1698"/>
      <c r="AM347" s="1698"/>
      <c r="AN347" s="377"/>
      <c r="AO347" s="377"/>
      <c r="AP347" s="377"/>
      <c r="AQ347" s="377"/>
    </row>
    <row r="348" spans="1:43" s="377" customFormat="1">
      <c r="A348" s="383"/>
      <c r="B348" s="384"/>
      <c r="C348" s="253"/>
      <c r="D348" s="385"/>
      <c r="E348" s="541"/>
      <c r="F348" s="541"/>
      <c r="G348" s="541"/>
      <c r="H348" s="1320"/>
      <c r="I348" s="541"/>
      <c r="J348" s="679"/>
      <c r="K348" s="541"/>
      <c r="M348" s="541"/>
      <c r="N348" s="541"/>
      <c r="O348" s="541"/>
      <c r="P348" s="1003"/>
      <c r="Q348" s="541"/>
      <c r="R348" s="1321"/>
      <c r="S348" s="541"/>
      <c r="T348" s="380"/>
      <c r="U348" s="541"/>
      <c r="V348" s="541"/>
      <c r="W348" s="541"/>
      <c r="X348" s="1003"/>
      <c r="Y348" s="541"/>
      <c r="Z348" s="243"/>
      <c r="AA348" s="541"/>
      <c r="AB348" s="541"/>
      <c r="AC348" s="541"/>
      <c r="AD348" s="541"/>
      <c r="AE348" s="1003"/>
      <c r="AF348" s="541"/>
      <c r="AG348" s="243"/>
      <c r="AH348" s="541"/>
      <c r="AI348" s="447"/>
      <c r="AJ348" s="263"/>
      <c r="AK348" s="541"/>
      <c r="AL348" s="573"/>
      <c r="AM348" s="573"/>
    </row>
    <row r="349" spans="1:43" s="781" customFormat="1" ht="14.25">
      <c r="A349" s="383"/>
      <c r="B349" s="384"/>
      <c r="C349" s="575" t="s">
        <v>58</v>
      </c>
      <c r="D349" s="385" t="s">
        <v>266</v>
      </c>
      <c r="E349" s="388"/>
      <c r="F349" s="388"/>
      <c r="G349" s="388"/>
      <c r="H349" s="1003">
        <f>D349+E349+F349+G349</f>
        <v>39</v>
      </c>
      <c r="I349" s="388">
        <v>39</v>
      </c>
      <c r="J349" s="679">
        <f>(D349*3+E349*3+F349*2+G349)/3</f>
        <v>39</v>
      </c>
      <c r="K349" s="388">
        <v>39</v>
      </c>
      <c r="L349" s="777"/>
      <c r="M349" s="388"/>
      <c r="N349" s="388"/>
      <c r="O349" s="388"/>
      <c r="P349" s="1003">
        <f>H349+M349+N349+O349</f>
        <v>39</v>
      </c>
      <c r="Q349" s="388">
        <v>39</v>
      </c>
      <c r="R349" s="1321">
        <f>(D349*6+E349*6+F349*5+G349*4+M349*3+N349*2+O349)/6</f>
        <v>39</v>
      </c>
      <c r="S349" s="388">
        <v>39</v>
      </c>
      <c r="T349" s="778"/>
      <c r="U349" s="388"/>
      <c r="V349" s="388"/>
      <c r="W349" s="388"/>
      <c r="X349" s="1003">
        <f>P349+U349+V349+W349</f>
        <v>39</v>
      </c>
      <c r="Y349" s="388">
        <v>39</v>
      </c>
      <c r="Z349" s="243">
        <f>(D349*9+E349*9+F349*8+G349*7+M349*6+N349*5+O349*4+U349*3+V349*2+W349)/9</f>
        <v>39</v>
      </c>
      <c r="AA349" s="388">
        <v>39</v>
      </c>
      <c r="AB349" s="388"/>
      <c r="AC349" s="388"/>
      <c r="AD349" s="388"/>
      <c r="AE349" s="463">
        <f>X349+AB349+AC349+AD349</f>
        <v>39</v>
      </c>
      <c r="AF349" s="388">
        <v>39</v>
      </c>
      <c r="AG349" s="243">
        <f>(D349*12+E349*12+F349*11+G349*10+M349*9+N349*8+O349*7+U349*6+V349*5+W349*4+AB349*3+AC349*2+AD349)/12</f>
        <v>39</v>
      </c>
      <c r="AH349" s="388">
        <v>39</v>
      </c>
      <c r="AI349" s="447"/>
      <c r="AJ349" s="263">
        <f t="shared" si="103"/>
        <v>39</v>
      </c>
      <c r="AK349" s="388">
        <v>39</v>
      </c>
      <c r="AL349" s="1698"/>
      <c r="AM349" s="1698"/>
      <c r="AN349" s="377"/>
      <c r="AO349" s="377"/>
      <c r="AP349" s="377"/>
      <c r="AQ349" s="377"/>
    </row>
    <row r="350" spans="1:43" s="377" customFormat="1" ht="13.5" thickBot="1">
      <c r="A350" s="1114"/>
      <c r="B350" s="1115"/>
      <c r="C350" s="1011"/>
      <c r="D350" s="395"/>
      <c r="E350" s="398"/>
      <c r="F350" s="398"/>
      <c r="G350" s="398"/>
      <c r="H350" s="1141"/>
      <c r="I350" s="398"/>
      <c r="J350" s="272">
        <f>((D350+E350)+(D350+E350+F350)+(D350+E350+F350+G350))/3</f>
        <v>0</v>
      </c>
      <c r="K350" s="398"/>
      <c r="M350" s="398"/>
      <c r="N350" s="398"/>
      <c r="O350" s="398"/>
      <c r="P350" s="397"/>
      <c r="Q350" s="398"/>
      <c r="R350" s="397"/>
      <c r="S350" s="398"/>
      <c r="T350" s="380"/>
      <c r="U350" s="398"/>
      <c r="V350" s="398"/>
      <c r="W350" s="398"/>
      <c r="X350" s="397"/>
      <c r="Y350" s="398"/>
      <c r="Z350" s="397"/>
      <c r="AA350" s="398"/>
      <c r="AB350" s="398"/>
      <c r="AC350" s="398"/>
      <c r="AD350" s="398"/>
      <c r="AE350" s="397"/>
      <c r="AF350" s="398"/>
      <c r="AG350" s="272"/>
      <c r="AH350" s="398"/>
      <c r="AI350" s="275"/>
      <c r="AJ350" s="276">
        <f t="shared" si="103"/>
        <v>0</v>
      </c>
      <c r="AK350" s="398"/>
      <c r="AL350" s="843"/>
      <c r="AM350" s="382"/>
    </row>
    <row r="351" spans="1:43" s="1237" customFormat="1" ht="14.25" thickBot="1">
      <c r="A351" s="894" t="s">
        <v>256</v>
      </c>
      <c r="B351" s="895" t="s">
        <v>267</v>
      </c>
      <c r="C351" s="362" t="s">
        <v>268</v>
      </c>
      <c r="D351" s="990"/>
      <c r="E351" s="1699"/>
      <c r="F351" s="1699"/>
      <c r="G351" s="1699"/>
      <c r="H351" s="1700">
        <f>D351+E351+F351+G351</f>
        <v>0</v>
      </c>
      <c r="I351" s="1699"/>
      <c r="J351" s="1701">
        <f>((D351+E351)+(D351+E351+F351)+(D351+E351+F351+G351))/3</f>
        <v>0</v>
      </c>
      <c r="K351" s="1699"/>
      <c r="M351" s="1699"/>
      <c r="N351" s="1699"/>
      <c r="O351" s="1699"/>
      <c r="P351" s="1702"/>
      <c r="Q351" s="1699"/>
      <c r="R351" s="1702"/>
      <c r="S351" s="1699"/>
      <c r="T351" s="1238"/>
      <c r="U351" s="1699"/>
      <c r="V351" s="1699"/>
      <c r="W351" s="1699"/>
      <c r="X351" s="1702"/>
      <c r="Y351" s="1699"/>
      <c r="Z351" s="1702"/>
      <c r="AA351" s="1699"/>
      <c r="AB351" s="1699"/>
      <c r="AC351" s="1699"/>
      <c r="AD351" s="1699"/>
      <c r="AE351" s="1702"/>
      <c r="AF351" s="1699"/>
      <c r="AG351" s="1701"/>
      <c r="AH351" s="1699"/>
      <c r="AI351" s="1369"/>
      <c r="AJ351" s="1703">
        <f t="shared" si="103"/>
        <v>0</v>
      </c>
      <c r="AK351" s="1699"/>
      <c r="AL351" s="1661"/>
      <c r="AM351" s="1241"/>
    </row>
    <row r="352" spans="1:43" s="377" customFormat="1" ht="13.5" thickBot="1">
      <c r="A352" s="1480"/>
      <c r="B352" s="219"/>
      <c r="C352" s="837" t="s">
        <v>57</v>
      </c>
      <c r="D352" s="838">
        <v>1</v>
      </c>
      <c r="E352" s="1284"/>
      <c r="F352" s="1284"/>
      <c r="G352" s="1284"/>
      <c r="H352" s="1203">
        <f>D352+E352+F352+G352</f>
        <v>1</v>
      </c>
      <c r="I352" s="1284">
        <v>1</v>
      </c>
      <c r="J352" s="840">
        <f>(D352*3+E352*3+F352*2+G352)/3</f>
        <v>1</v>
      </c>
      <c r="K352" s="1284">
        <v>1</v>
      </c>
      <c r="M352" s="1284"/>
      <c r="N352" s="1284"/>
      <c r="O352" s="1284"/>
      <c r="P352" s="839">
        <f>H352+M352+N352+O352</f>
        <v>1</v>
      </c>
      <c r="Q352" s="1284">
        <v>1</v>
      </c>
      <c r="R352" s="1692">
        <f>(D352*6+E352*6+F352*5+G352*4+M352*3+N352*2+O352)/6</f>
        <v>1</v>
      </c>
      <c r="S352" s="1284">
        <v>1</v>
      </c>
      <c r="T352" s="380"/>
      <c r="U352" s="1284"/>
      <c r="V352" s="1284"/>
      <c r="W352" s="1284"/>
      <c r="X352" s="839">
        <f>P352+U352+V352+W352</f>
        <v>1</v>
      </c>
      <c r="Y352" s="1284">
        <v>1</v>
      </c>
      <c r="Z352" s="162">
        <f>(D352*9+E352*9+F352*8+G352*7+M352*6+N352*5+O352*4+U352*3+V352*2+W352)/9</f>
        <v>1</v>
      </c>
      <c r="AA352" s="1284">
        <v>1</v>
      </c>
      <c r="AB352" s="1284"/>
      <c r="AC352" s="1284"/>
      <c r="AD352" s="1284"/>
      <c r="AE352" s="839">
        <f>X352+AB352+AC352+AD352</f>
        <v>1</v>
      </c>
      <c r="AF352" s="1284">
        <v>1</v>
      </c>
      <c r="AG352" s="162">
        <f>(D352*12+E352*12+F352*11+G352*10+M352*9+N352*8+O352*7+U352*6+V352*5+W352*4+AB352*3+AC352*2+AD352)/12</f>
        <v>1</v>
      </c>
      <c r="AH352" s="1284">
        <v>1</v>
      </c>
      <c r="AI352" s="229"/>
      <c r="AJ352" s="230">
        <f t="shared" ref="AJ352:AJ403" si="144">D352+E352</f>
        <v>1</v>
      </c>
      <c r="AK352" s="1284">
        <v>1</v>
      </c>
      <c r="AL352" s="843"/>
      <c r="AM352" s="382"/>
    </row>
    <row r="353" spans="1:42" s="367" customFormat="1" ht="13.5" thickBot="1">
      <c r="A353" s="1630"/>
      <c r="B353" s="1631"/>
      <c r="C353" s="1642" t="s">
        <v>269</v>
      </c>
      <c r="D353" s="1693">
        <f>D354+D355</f>
        <v>50</v>
      </c>
      <c r="E353" s="1">
        <f>SUM(E354:E355)</f>
        <v>-2</v>
      </c>
      <c r="F353" s="1">
        <f>SUM(F354:F355)</f>
        <v>0</v>
      </c>
      <c r="G353" s="1">
        <f>SUM(G354:G355)</f>
        <v>0</v>
      </c>
      <c r="H353" s="1297">
        <f>H354+H355</f>
        <v>48</v>
      </c>
      <c r="I353" s="1">
        <f>SUM(I354:I355)</f>
        <v>41</v>
      </c>
      <c r="J353" s="1366">
        <f>((D353+E353)+(D353+E353+F353)+(D353+E353+F353+G353))/3</f>
        <v>48</v>
      </c>
      <c r="K353" s="1">
        <f>SUM(K354:K355)</f>
        <v>44</v>
      </c>
      <c r="L353" s="1704"/>
      <c r="M353" s="1">
        <f>SUM(M354:M355)</f>
        <v>0</v>
      </c>
      <c r="N353" s="1">
        <f>SUM(N354:N355)</f>
        <v>0</v>
      </c>
      <c r="O353" s="1">
        <f>SUM(O354:O355)</f>
        <v>0</v>
      </c>
      <c r="P353" s="1297">
        <f>SUM(P354:P355)</f>
        <v>48</v>
      </c>
      <c r="Q353" s="1">
        <f>SUM(Q354:Q355)</f>
        <v>39</v>
      </c>
      <c r="R353" s="1705">
        <f>(M353*3+N353*2+O353+H353*3+J353*3)/6</f>
        <v>48</v>
      </c>
      <c r="S353" s="1">
        <f t="shared" ref="S353:Y353" si="145">SUM(S354:S355)</f>
        <v>42</v>
      </c>
      <c r="T353" s="1706">
        <f t="shared" si="145"/>
        <v>0</v>
      </c>
      <c r="U353" s="1">
        <f t="shared" si="145"/>
        <v>0</v>
      </c>
      <c r="V353" s="1">
        <f t="shared" si="145"/>
        <v>0</v>
      </c>
      <c r="W353" s="1">
        <f t="shared" si="145"/>
        <v>0</v>
      </c>
      <c r="X353" s="1297">
        <f t="shared" si="145"/>
        <v>48</v>
      </c>
      <c r="Y353" s="1">
        <f t="shared" si="145"/>
        <v>41</v>
      </c>
      <c r="Z353" s="1707">
        <f>(U353*3+V353*2+W353+P353*3+R353*6)/9</f>
        <v>48</v>
      </c>
      <c r="AA353" s="1">
        <f t="shared" ref="AA353:AF353" si="146">SUM(AA354:AA355)</f>
        <v>41.28</v>
      </c>
      <c r="AB353" s="1">
        <f t="shared" si="146"/>
        <v>0</v>
      </c>
      <c r="AC353" s="1">
        <f t="shared" si="146"/>
        <v>0</v>
      </c>
      <c r="AD353" s="1">
        <f t="shared" si="146"/>
        <v>0</v>
      </c>
      <c r="AE353" s="1297">
        <f t="shared" si="146"/>
        <v>48</v>
      </c>
      <c r="AF353" s="1">
        <f t="shared" si="146"/>
        <v>40</v>
      </c>
      <c r="AG353" s="1368">
        <f>((X353*3+AB353+AC353+AD353)/3+Z353*3)/4</f>
        <v>48</v>
      </c>
      <c r="AH353" s="1">
        <f>SUM(AH354:AH355)</f>
        <v>42</v>
      </c>
      <c r="AI353" s="1708"/>
      <c r="AJ353" s="207">
        <f t="shared" si="144"/>
        <v>48</v>
      </c>
      <c r="AK353" s="1">
        <f>SUM(AK354:AK355)</f>
        <v>44</v>
      </c>
      <c r="AL353" s="836"/>
      <c r="AM353" s="371"/>
    </row>
    <row r="354" spans="1:42" s="377" customFormat="1">
      <c r="A354" s="400"/>
      <c r="B354" s="373"/>
      <c r="C354" s="294" t="s">
        <v>262</v>
      </c>
      <c r="D354" s="374" t="s">
        <v>270</v>
      </c>
      <c r="E354" s="1243">
        <v>-5</v>
      </c>
      <c r="F354" s="1243"/>
      <c r="G354" s="1243"/>
      <c r="H354" s="1244">
        <f>D354+E354+F354+G354</f>
        <v>15</v>
      </c>
      <c r="I354" s="1243">
        <v>13</v>
      </c>
      <c r="J354" s="1335">
        <f>(D354*3+E354*3+F354*2+G354)/3</f>
        <v>15</v>
      </c>
      <c r="K354" s="1243">
        <v>13</v>
      </c>
      <c r="M354" s="1243"/>
      <c r="N354" s="1243"/>
      <c r="O354" s="1243"/>
      <c r="P354" s="945">
        <f>H354+M354+N354+O354</f>
        <v>15</v>
      </c>
      <c r="Q354" s="1243">
        <v>12</v>
      </c>
      <c r="R354" s="1709">
        <f>(D354*6+E354*6+F354*5+G354*4+M354*3+N354*2+O354)/6</f>
        <v>15</v>
      </c>
      <c r="S354" s="1243">
        <v>12</v>
      </c>
      <c r="T354" s="380"/>
      <c r="U354" s="1243"/>
      <c r="V354" s="1243"/>
      <c r="W354" s="1243"/>
      <c r="X354" s="945">
        <f>P354+U354+V354+W354</f>
        <v>15</v>
      </c>
      <c r="Y354" s="1243">
        <v>13</v>
      </c>
      <c r="Z354" s="243">
        <f>(D354*9+E354*9+F354*8+G354*7+M354*6+N354*5+O354*4+U354*3+V354*2+W354)/9</f>
        <v>15</v>
      </c>
      <c r="AA354" s="2">
        <v>12.64</v>
      </c>
      <c r="AB354" s="1243"/>
      <c r="AC354" s="1243"/>
      <c r="AD354" s="1243"/>
      <c r="AE354" s="945">
        <f>X354+AB354+AC354+AD354</f>
        <v>15</v>
      </c>
      <c r="AF354" s="1243">
        <v>13</v>
      </c>
      <c r="AG354" s="243">
        <f>(D354*12+E354*12+F354*11+G354*10+M354*9+N354*8+O354*7+U354*6+V354*5+W354*4+AB354*3+AC354*2+AD354)/12</f>
        <v>15</v>
      </c>
      <c r="AH354" s="2">
        <v>13</v>
      </c>
      <c r="AI354" s="447"/>
      <c r="AJ354" s="300">
        <v>15</v>
      </c>
      <c r="AK354" s="1243">
        <v>12</v>
      </c>
      <c r="AL354" s="883"/>
      <c r="AM354" s="883"/>
    </row>
    <row r="355" spans="1:42" s="377" customFormat="1" ht="13.5" thickBot="1">
      <c r="A355" s="1480"/>
      <c r="B355" s="219"/>
      <c r="C355" s="837" t="s">
        <v>271</v>
      </c>
      <c r="D355" s="1013" t="s">
        <v>272</v>
      </c>
      <c r="E355" s="1248">
        <v>3</v>
      </c>
      <c r="F355" s="1248"/>
      <c r="G355" s="1248"/>
      <c r="H355" s="1249">
        <f>D355+E355+F355+G355</f>
        <v>33</v>
      </c>
      <c r="I355" s="1248">
        <v>28</v>
      </c>
      <c r="J355" s="892">
        <f>(D355*3+E355*3+F355*2+G355)/3</f>
        <v>33</v>
      </c>
      <c r="K355" s="1248">
        <v>31</v>
      </c>
      <c r="M355" s="1248"/>
      <c r="N355" s="1248"/>
      <c r="O355" s="1248"/>
      <c r="P355" s="1141">
        <f>H355+M355+N355+O355</f>
        <v>33</v>
      </c>
      <c r="Q355" s="1248">
        <v>27</v>
      </c>
      <c r="R355" s="1710">
        <f>(D355*6+E355*6+F355*5+G355*4+M355*3+N355*2+O355)/6</f>
        <v>33</v>
      </c>
      <c r="S355" s="1248">
        <v>30</v>
      </c>
      <c r="T355" s="380"/>
      <c r="U355" s="1248"/>
      <c r="V355" s="1248"/>
      <c r="W355" s="1248"/>
      <c r="X355" s="1141">
        <f>P355+U355+V355+W355</f>
        <v>33</v>
      </c>
      <c r="Y355" s="1248">
        <v>28</v>
      </c>
      <c r="Z355" s="162">
        <f>(D355*9+E355*9+F355*8+G355*7+M355*6+N355*5+O355*4+U355*3+V355*2+W355)/9</f>
        <v>33</v>
      </c>
      <c r="AA355" s="3">
        <v>28.64</v>
      </c>
      <c r="AB355" s="1248"/>
      <c r="AC355" s="1248"/>
      <c r="AD355" s="1248"/>
      <c r="AE355" s="1141">
        <f>X355+AB355+AC355+AD355</f>
        <v>33</v>
      </c>
      <c r="AF355" s="1248">
        <v>27</v>
      </c>
      <c r="AG355" s="162">
        <f>(D355*12+E355*12+F355*11+G355*10+M355*9+N355*8+O355*7+U355*6+V355*5+W355*4+AB355*3+AC355*2+AD355)/12</f>
        <v>33</v>
      </c>
      <c r="AH355" s="3">
        <v>29</v>
      </c>
      <c r="AI355" s="229"/>
      <c r="AJ355" s="276">
        <f t="shared" si="144"/>
        <v>33</v>
      </c>
      <c r="AK355" s="1248">
        <v>32</v>
      </c>
      <c r="AL355" s="843"/>
      <c r="AM355" s="382"/>
    </row>
    <row r="356" spans="1:42" s="367" customFormat="1" ht="13.5" thickBot="1">
      <c r="A356" s="1630"/>
      <c r="B356" s="1631"/>
      <c r="C356" s="1642" t="s">
        <v>273</v>
      </c>
      <c r="D356" s="1711">
        <f t="shared" ref="D356:J356" si="147">SUM(D357:D358)</f>
        <v>0</v>
      </c>
      <c r="E356" s="1">
        <f>SUM(E357:E358)</f>
        <v>0</v>
      </c>
      <c r="F356" s="1">
        <f t="shared" si="147"/>
        <v>0</v>
      </c>
      <c r="G356" s="1">
        <f>SUM(G357:G358)</f>
        <v>0</v>
      </c>
      <c r="H356" s="1297">
        <f>SUM(H357:H358)</f>
        <v>0</v>
      </c>
      <c r="I356" s="1">
        <f>SUM(I357:I358)</f>
        <v>0</v>
      </c>
      <c r="J356" s="1300">
        <f t="shared" si="147"/>
        <v>4368</v>
      </c>
      <c r="K356" s="1296">
        <f>SUM(K357:K358)</f>
        <v>3946</v>
      </c>
      <c r="M356" s="1">
        <f>SUM(M357:M358)</f>
        <v>0</v>
      </c>
      <c r="N356" s="1">
        <f>SUM(N357:N358)</f>
        <v>0</v>
      </c>
      <c r="O356" s="1">
        <f>SUM(O357:O358)</f>
        <v>0</v>
      </c>
      <c r="P356" s="1637" t="s">
        <v>148</v>
      </c>
      <c r="Q356" s="1">
        <f>SUM(Q357:Q358)</f>
        <v>0</v>
      </c>
      <c r="R356" s="1705">
        <f>SUM(R357:R358)</f>
        <v>8736</v>
      </c>
      <c r="S356" s="1">
        <f>SUM(S357:S358)</f>
        <v>7578</v>
      </c>
      <c r="T356" s="369"/>
      <c r="U356" s="1">
        <f>SUM(U357:U358)</f>
        <v>0</v>
      </c>
      <c r="V356" s="1">
        <f>SUM(V357:V358)</f>
        <v>0</v>
      </c>
      <c r="W356" s="1">
        <f>SUM(W357:W358)</f>
        <v>0</v>
      </c>
      <c r="X356" s="1637" t="s">
        <v>148</v>
      </c>
      <c r="Y356" s="1">
        <f t="shared" ref="Y356:AD356" si="148">SUM(Y357:Y358)</f>
        <v>0</v>
      </c>
      <c r="Z356" s="1705">
        <f t="shared" si="148"/>
        <v>13152</v>
      </c>
      <c r="AA356" s="1">
        <f t="shared" si="148"/>
        <v>11242</v>
      </c>
      <c r="AB356" s="1">
        <f t="shared" si="148"/>
        <v>0</v>
      </c>
      <c r="AC356" s="1">
        <f t="shared" si="148"/>
        <v>0</v>
      </c>
      <c r="AD356" s="1">
        <f t="shared" si="148"/>
        <v>0</v>
      </c>
      <c r="AE356" s="1637" t="s">
        <v>148</v>
      </c>
      <c r="AF356" s="1">
        <f>SUM(AF357:AF358)</f>
        <v>0</v>
      </c>
      <c r="AG356" s="1712">
        <f>SUM(AG357:AG358)</f>
        <v>17520</v>
      </c>
      <c r="AH356" s="1">
        <f>SUM(AH357:AH358)</f>
        <v>14904</v>
      </c>
      <c r="AI356" s="1708"/>
      <c r="AJ356" s="1042" t="s">
        <v>148</v>
      </c>
      <c r="AK356" s="1">
        <f>SUM(AK357:AK358)</f>
        <v>0</v>
      </c>
      <c r="AL356" s="836"/>
      <c r="AM356" s="371"/>
    </row>
    <row r="357" spans="1:42" s="377" customFormat="1" ht="13.5" thickBot="1">
      <c r="A357" s="400"/>
      <c r="B357" s="373"/>
      <c r="C357" s="294" t="s">
        <v>262</v>
      </c>
      <c r="D357" s="374" t="s">
        <v>148</v>
      </c>
      <c r="E357" s="1243"/>
      <c r="F357" s="1243"/>
      <c r="G357" s="1243"/>
      <c r="H357" s="1244" t="s">
        <v>148</v>
      </c>
      <c r="I357" s="1243" t="s">
        <v>148</v>
      </c>
      <c r="J357" s="1335">
        <f>J354*91</f>
        <v>1365</v>
      </c>
      <c r="K357" s="1243">
        <v>1078</v>
      </c>
      <c r="M357" s="1243"/>
      <c r="N357" s="1243"/>
      <c r="O357" s="1243"/>
      <c r="P357" s="945" t="s">
        <v>148</v>
      </c>
      <c r="Q357" s="997" t="s">
        <v>148</v>
      </c>
      <c r="R357" s="1709">
        <f>R354*182</f>
        <v>2730</v>
      </c>
      <c r="S357" s="1243">
        <v>2181</v>
      </c>
      <c r="T357" s="380"/>
      <c r="U357" s="1243"/>
      <c r="V357" s="1243"/>
      <c r="W357" s="1243"/>
      <c r="X357" s="945" t="s">
        <v>148</v>
      </c>
      <c r="Y357" s="1243"/>
      <c r="Z357" s="1709">
        <f>Z354*274</f>
        <v>4110</v>
      </c>
      <c r="AA357" s="1243">
        <v>3319</v>
      </c>
      <c r="AB357" s="1243"/>
      <c r="AC357" s="1243"/>
      <c r="AD357" s="1243"/>
      <c r="AE357" s="945" t="s">
        <v>148</v>
      </c>
      <c r="AF357" s="1243"/>
      <c r="AG357" s="543">
        <f>AG354*365</f>
        <v>5475</v>
      </c>
      <c r="AH357" s="1243">
        <v>4433</v>
      </c>
      <c r="AI357" s="447"/>
      <c r="AJ357" s="1042" t="s">
        <v>148</v>
      </c>
      <c r="AK357" s="1243"/>
      <c r="AL357" s="883"/>
      <c r="AM357" s="883"/>
      <c r="AN357" s="377" t="s">
        <v>274</v>
      </c>
    </row>
    <row r="358" spans="1:42" s="377" customFormat="1" ht="13.5" thickBot="1">
      <c r="A358" s="1480"/>
      <c r="B358" s="219"/>
      <c r="C358" s="837" t="s">
        <v>271</v>
      </c>
      <c r="D358" s="838" t="s">
        <v>148</v>
      </c>
      <c r="E358" s="1284"/>
      <c r="F358" s="1284"/>
      <c r="G358" s="1284"/>
      <c r="H358" s="1249" t="s">
        <v>148</v>
      </c>
      <c r="I358" s="1284" t="s">
        <v>148</v>
      </c>
      <c r="J358" s="892">
        <f>J355*91</f>
        <v>3003</v>
      </c>
      <c r="K358" s="1284">
        <v>2868</v>
      </c>
      <c r="M358" s="1284"/>
      <c r="N358" s="1284"/>
      <c r="O358" s="1284"/>
      <c r="P358" s="1141" t="s">
        <v>148</v>
      </c>
      <c r="Q358" s="1713" t="s">
        <v>148</v>
      </c>
      <c r="R358" s="1710">
        <f>R355*182</f>
        <v>6006</v>
      </c>
      <c r="S358" s="1284">
        <v>5397</v>
      </c>
      <c r="T358" s="380"/>
      <c r="U358" s="1284"/>
      <c r="V358" s="1284"/>
      <c r="W358" s="1284"/>
      <c r="X358" s="1141" t="s">
        <v>148</v>
      </c>
      <c r="Y358" s="1284"/>
      <c r="Z358" s="1710">
        <f>Z355*274</f>
        <v>9042</v>
      </c>
      <c r="AA358" s="1284">
        <v>7923</v>
      </c>
      <c r="AB358" s="1284"/>
      <c r="AC358" s="1284"/>
      <c r="AD358" s="1284"/>
      <c r="AE358" s="1141" t="s">
        <v>148</v>
      </c>
      <c r="AF358" s="1284"/>
      <c r="AG358" s="1283">
        <f>AG355*365</f>
        <v>12045</v>
      </c>
      <c r="AH358" s="1284">
        <v>10471</v>
      </c>
      <c r="AI358" s="229"/>
      <c r="AJ358" s="1042" t="s">
        <v>148</v>
      </c>
      <c r="AK358" s="1284"/>
      <c r="AL358" s="843"/>
      <c r="AM358" s="382"/>
    </row>
    <row r="359" spans="1:42" s="367" customFormat="1" ht="15.75" customHeight="1" thickBot="1">
      <c r="A359" s="1630"/>
      <c r="B359" s="1631"/>
      <c r="C359" s="1642" t="s">
        <v>275</v>
      </c>
      <c r="D359" s="1295" t="s">
        <v>276</v>
      </c>
      <c r="E359" s="213"/>
      <c r="F359" s="213"/>
      <c r="G359" s="213"/>
      <c r="H359" s="1714">
        <f>D359+E359+F359+G359</f>
        <v>32</v>
      </c>
      <c r="I359" s="213">
        <v>28.5</v>
      </c>
      <c r="J359" s="1715">
        <f>(D359*3+E359*3+F359*2+G359)/3</f>
        <v>32</v>
      </c>
      <c r="K359" s="213">
        <v>28</v>
      </c>
      <c r="M359" s="213"/>
      <c r="N359" s="213"/>
      <c r="O359" s="213">
        <v>-7.5</v>
      </c>
      <c r="P359" s="1637">
        <f>H359+M359+N359+O359</f>
        <v>24.5</v>
      </c>
      <c r="Q359" s="213">
        <v>20</v>
      </c>
      <c r="R359" s="1714">
        <f>(D359*6+E359*6+F359*5+G359*4+M359*3+N359*2+O359)/6</f>
        <v>30.75</v>
      </c>
      <c r="S359" s="213">
        <v>27</v>
      </c>
      <c r="T359" s="369"/>
      <c r="U359" s="213"/>
      <c r="V359" s="213"/>
      <c r="W359" s="213"/>
      <c r="X359" s="1637">
        <f>P359+U359+V359+W359</f>
        <v>24.5</v>
      </c>
      <c r="Y359" s="213">
        <v>21</v>
      </c>
      <c r="Z359" s="1368">
        <f>(D359*9+E359*9+F359*8+G359*7+M359*6+N359*5+O359*4+U359*3+V359*2+W359)/9</f>
        <v>28.666666666666668</v>
      </c>
      <c r="AA359" s="213">
        <v>24.84</v>
      </c>
      <c r="AB359" s="213"/>
      <c r="AC359" s="213"/>
      <c r="AD359" s="213"/>
      <c r="AE359" s="1637">
        <f>X359+AB359+AC359+AD359</f>
        <v>24.5</v>
      </c>
      <c r="AF359" s="213">
        <v>23</v>
      </c>
      <c r="AG359" s="1714">
        <f>(D359*12+E359*12+F359*11+G359*10+M359*9+N359*8+O359*7+U359*6+V359*5+W359*4+AB359*3+AC359*2+AD359)/12</f>
        <v>27.625</v>
      </c>
      <c r="AH359" s="213">
        <v>23.96</v>
      </c>
      <c r="AI359" s="213"/>
      <c r="AJ359" s="214">
        <f t="shared" si="144"/>
        <v>32</v>
      </c>
      <c r="AK359" s="213">
        <v>28.5</v>
      </c>
      <c r="AL359" s="836"/>
      <c r="AM359" s="371"/>
      <c r="AN359" s="377" t="s">
        <v>277</v>
      </c>
      <c r="AO359" s="377"/>
      <c r="AP359" s="377"/>
    </row>
    <row r="360" spans="1:42" s="701" customFormat="1" ht="15.75" thickBot="1">
      <c r="A360" s="696" t="s">
        <v>278</v>
      </c>
      <c r="B360" s="812"/>
      <c r="C360" s="813" t="s">
        <v>279</v>
      </c>
      <c r="D360" s="1168" t="s">
        <v>118</v>
      </c>
      <c r="E360" s="289"/>
      <c r="F360" s="289"/>
      <c r="G360" s="289"/>
      <c r="H360" s="577">
        <f>D360+E360+F360+G360</f>
        <v>174</v>
      </c>
      <c r="I360" s="289">
        <v>155</v>
      </c>
      <c r="J360" s="679">
        <f>(D360*3+E360*3+F360*2+G360)/3</f>
        <v>174</v>
      </c>
      <c r="K360" s="289">
        <v>155</v>
      </c>
      <c r="M360" s="289"/>
      <c r="N360" s="289"/>
      <c r="O360" s="289"/>
      <c r="P360" s="1168">
        <f>H360+M360+N360+O360</f>
        <v>174</v>
      </c>
      <c r="Q360" s="289">
        <v>150</v>
      </c>
      <c r="R360" s="1172">
        <f>(D360*6+E360*6+F360*5+G360*4+M360*3+N360*2+O360)/6</f>
        <v>174</v>
      </c>
      <c r="S360" s="289">
        <v>153</v>
      </c>
      <c r="U360" s="289"/>
      <c r="V360" s="289"/>
      <c r="W360" s="289"/>
      <c r="X360" s="1168">
        <f>P360+U360+V360+W360</f>
        <v>174</v>
      </c>
      <c r="Y360" s="289">
        <v>140</v>
      </c>
      <c r="Z360" s="1172">
        <f>(D360*9+E360*9+F360*8+G360*7+M360*6+N360*5+O360*4+U360*3+V360*2+W360)/9</f>
        <v>174</v>
      </c>
      <c r="AA360" s="289">
        <v>151</v>
      </c>
      <c r="AB360" s="289"/>
      <c r="AC360" s="289"/>
      <c r="AD360" s="289"/>
      <c r="AE360" s="1168">
        <f>X360+AB360+AC360+AD360</f>
        <v>174</v>
      </c>
      <c r="AF360" s="289">
        <v>142</v>
      </c>
      <c r="AG360" s="285">
        <f>(D360*12+E360*12+F360*11+G360*10+M360*9+N360*8+O360*7+U360*6+V360*5+W360*4+AB360*3+AC360*2+AD360)/12</f>
        <v>174</v>
      </c>
      <c r="AH360" s="289">
        <v>148</v>
      </c>
      <c r="AI360" s="289"/>
      <c r="AJ360" s="290">
        <f t="shared" si="144"/>
        <v>174</v>
      </c>
      <c r="AK360" s="289">
        <v>159</v>
      </c>
      <c r="AL360" s="1716"/>
      <c r="AM360" s="1717"/>
    </row>
    <row r="361" spans="1:42" s="377" customFormat="1" ht="13.5" thickBot="1">
      <c r="A361" s="1718"/>
      <c r="B361" s="1719"/>
      <c r="C361" s="1471"/>
      <c r="D361" s="776"/>
      <c r="E361" s="488"/>
      <c r="F361" s="488"/>
      <c r="G361" s="488"/>
      <c r="H361" s="1720"/>
      <c r="I361" s="488"/>
      <c r="J361" s="490">
        <f t="shared" ref="J361:J367" si="149">((D361+E361)+(D361+E361+F361)+(D361+E361+F361+G361))/3</f>
        <v>0</v>
      </c>
      <c r="K361" s="488"/>
      <c r="M361" s="488"/>
      <c r="N361" s="488"/>
      <c r="O361" s="488"/>
      <c r="P361" s="489"/>
      <c r="Q361" s="488"/>
      <c r="R361" s="489"/>
      <c r="S361" s="488"/>
      <c r="T361" s="380"/>
      <c r="U361" s="488"/>
      <c r="V361" s="488"/>
      <c r="W361" s="488"/>
      <c r="X361" s="489"/>
      <c r="Y361" s="488"/>
      <c r="Z361" s="489"/>
      <c r="AA361" s="488"/>
      <c r="AB361" s="488"/>
      <c r="AC361" s="488"/>
      <c r="AD361" s="488"/>
      <c r="AE361" s="489"/>
      <c r="AF361" s="488"/>
      <c r="AG361" s="490"/>
      <c r="AH361" s="488"/>
      <c r="AI361" s="492"/>
      <c r="AJ361" s="493">
        <f t="shared" si="144"/>
        <v>0</v>
      </c>
      <c r="AK361" s="488"/>
      <c r="AL361" s="843"/>
      <c r="AM361" s="382"/>
    </row>
    <row r="362" spans="1:42" s="898" customFormat="1" ht="14.25" thickBot="1">
      <c r="A362" s="1721" t="s">
        <v>280</v>
      </c>
      <c r="B362" s="895" t="s">
        <v>55</v>
      </c>
      <c r="C362" s="362" t="s">
        <v>281</v>
      </c>
      <c r="D362" s="990"/>
      <c r="E362" s="1722"/>
      <c r="F362" s="1722"/>
      <c r="G362" s="1722"/>
      <c r="H362" s="1041"/>
      <c r="I362" s="1722"/>
      <c r="J362" s="853">
        <f t="shared" si="149"/>
        <v>0</v>
      </c>
      <c r="K362" s="1722"/>
      <c r="M362" s="1722"/>
      <c r="N362" s="1722"/>
      <c r="O362" s="1722"/>
      <c r="P362" s="990"/>
      <c r="Q362" s="1722"/>
      <c r="R362" s="990"/>
      <c r="S362" s="1722"/>
      <c r="T362" s="899"/>
      <c r="U362" s="1722"/>
      <c r="V362" s="1722"/>
      <c r="W362" s="1722"/>
      <c r="X362" s="990"/>
      <c r="Y362" s="1722"/>
      <c r="Z362" s="990"/>
      <c r="AA362" s="1722"/>
      <c r="AB362" s="1722"/>
      <c r="AC362" s="1722"/>
      <c r="AD362" s="1722"/>
      <c r="AE362" s="990"/>
      <c r="AF362" s="1722"/>
      <c r="AG362" s="853"/>
      <c r="AH362" s="1722"/>
      <c r="AI362" s="966"/>
      <c r="AJ362" s="967">
        <f t="shared" si="144"/>
        <v>0</v>
      </c>
      <c r="AK362" s="1722"/>
      <c r="AL362" s="902"/>
      <c r="AM362" s="903"/>
    </row>
    <row r="363" spans="1:42" s="970" customFormat="1" ht="13.5">
      <c r="A363" s="1723" t="s">
        <v>280</v>
      </c>
      <c r="B363" s="1724">
        <v>214</v>
      </c>
      <c r="C363" s="1458" t="s">
        <v>282</v>
      </c>
      <c r="D363" s="1725"/>
      <c r="E363" s="1726"/>
      <c r="F363" s="1726"/>
      <c r="G363" s="1726"/>
      <c r="H363" s="1552"/>
      <c r="I363" s="1726"/>
      <c r="J363" s="1463">
        <f t="shared" si="149"/>
        <v>0</v>
      </c>
      <c r="K363" s="1726"/>
      <c r="M363" s="1726"/>
      <c r="N363" s="1726"/>
      <c r="O363" s="1726"/>
      <c r="P363" s="1422"/>
      <c r="Q363" s="1726"/>
      <c r="R363" s="1422"/>
      <c r="S363" s="1726"/>
      <c r="T363" s="1099"/>
      <c r="U363" s="1726"/>
      <c r="V363" s="1726"/>
      <c r="W363" s="1726"/>
      <c r="X363" s="1422"/>
      <c r="Y363" s="1726"/>
      <c r="Z363" s="1422"/>
      <c r="AA363" s="1726"/>
      <c r="AB363" s="1726"/>
      <c r="AC363" s="1726"/>
      <c r="AD363" s="1726"/>
      <c r="AE363" s="1422"/>
      <c r="AF363" s="1726"/>
      <c r="AG363" s="1463"/>
      <c r="AH363" s="1726"/>
      <c r="AI363" s="1464"/>
      <c r="AJ363" s="1569">
        <f t="shared" si="144"/>
        <v>0</v>
      </c>
      <c r="AK363" s="1726"/>
      <c r="AL363" s="1313"/>
      <c r="AM363" s="1313"/>
    </row>
    <row r="364" spans="1:42" s="970" customFormat="1" ht="13.5">
      <c r="A364" s="1727"/>
      <c r="B364" s="1541"/>
      <c r="C364" s="535" t="s">
        <v>57</v>
      </c>
      <c r="D364" s="1728">
        <f t="shared" ref="D364:I364" si="150">D380</f>
        <v>0</v>
      </c>
      <c r="E364" s="1683">
        <f t="shared" si="150"/>
        <v>0</v>
      </c>
      <c r="F364" s="1683">
        <f t="shared" si="150"/>
        <v>0</v>
      </c>
      <c r="G364" s="1683">
        <f t="shared" si="150"/>
        <v>0</v>
      </c>
      <c r="H364" s="1682">
        <f t="shared" si="150"/>
        <v>0</v>
      </c>
      <c r="I364" s="1683">
        <f t="shared" si="150"/>
        <v>0</v>
      </c>
      <c r="J364" s="1577">
        <f t="shared" si="149"/>
        <v>0</v>
      </c>
      <c r="K364" s="1683">
        <f>K380</f>
        <v>0</v>
      </c>
      <c r="M364" s="1683">
        <f t="shared" ref="M364:S364" si="151">M380</f>
        <v>0</v>
      </c>
      <c r="N364" s="1683">
        <f t="shared" si="151"/>
        <v>0</v>
      </c>
      <c r="O364" s="1683">
        <f t="shared" si="151"/>
        <v>0</v>
      </c>
      <c r="P364" s="1685">
        <f t="shared" si="151"/>
        <v>0</v>
      </c>
      <c r="Q364" s="1683">
        <f t="shared" si="151"/>
        <v>0</v>
      </c>
      <c r="R364" s="1685">
        <f t="shared" si="151"/>
        <v>0</v>
      </c>
      <c r="S364" s="1683">
        <f t="shared" si="151"/>
        <v>0</v>
      </c>
      <c r="T364" s="1099"/>
      <c r="U364" s="1683">
        <f>U380</f>
        <v>0</v>
      </c>
      <c r="V364" s="1683">
        <f>V380</f>
        <v>0</v>
      </c>
      <c r="W364" s="1683">
        <f>W380</f>
        <v>0</v>
      </c>
      <c r="X364" s="1685">
        <f t="shared" ref="X364:AH364" si="152">X380</f>
        <v>0</v>
      </c>
      <c r="Y364" s="1683">
        <f t="shared" si="152"/>
        <v>0</v>
      </c>
      <c r="Z364" s="1685">
        <f t="shared" si="152"/>
        <v>0</v>
      </c>
      <c r="AA364" s="1683">
        <f t="shared" si="152"/>
        <v>0</v>
      </c>
      <c r="AB364" s="1683">
        <f t="shared" si="152"/>
        <v>0</v>
      </c>
      <c r="AC364" s="1683">
        <f t="shared" si="152"/>
        <v>0</v>
      </c>
      <c r="AD364" s="1683">
        <f t="shared" si="152"/>
        <v>0</v>
      </c>
      <c r="AE364" s="1685">
        <f t="shared" si="152"/>
        <v>0</v>
      </c>
      <c r="AF364" s="1683">
        <f t="shared" si="152"/>
        <v>0</v>
      </c>
      <c r="AG364" s="1577">
        <f t="shared" si="152"/>
        <v>0</v>
      </c>
      <c r="AH364" s="1683">
        <f t="shared" si="152"/>
        <v>0</v>
      </c>
      <c r="AI364" s="1578"/>
      <c r="AJ364" s="1579">
        <f t="shared" si="144"/>
        <v>0</v>
      </c>
      <c r="AK364" s="1683">
        <f>AK380</f>
        <v>0</v>
      </c>
      <c r="AL364" s="1315"/>
      <c r="AM364" s="1315"/>
    </row>
    <row r="365" spans="1:42" s="1065" customFormat="1" ht="14.25" thickBot="1">
      <c r="A365" s="1729"/>
      <c r="B365" s="1468"/>
      <c r="C365" s="1469" t="s">
        <v>58</v>
      </c>
      <c r="D365" s="1730">
        <f t="shared" ref="D365:I365" si="153">D368+D371+D381+D384</f>
        <v>180.35</v>
      </c>
      <c r="E365" s="1614">
        <f t="shared" si="153"/>
        <v>1</v>
      </c>
      <c r="F365" s="1614">
        <f t="shared" si="153"/>
        <v>0</v>
      </c>
      <c r="G365" s="1614">
        <f t="shared" si="153"/>
        <v>0</v>
      </c>
      <c r="H365" s="1613">
        <f t="shared" si="153"/>
        <v>181.35</v>
      </c>
      <c r="I365" s="1614">
        <f t="shared" si="153"/>
        <v>159.57</v>
      </c>
      <c r="J365" s="1617">
        <f t="shared" si="149"/>
        <v>181.35</v>
      </c>
      <c r="K365" s="1614">
        <f>K368+K371+K381+K384</f>
        <v>159.47</v>
      </c>
      <c r="L365" s="1731"/>
      <c r="M365" s="1614">
        <f>M368+M371+M381+M384</f>
        <v>0</v>
      </c>
      <c r="N365" s="1614">
        <f>N368+N371+N381+N384</f>
        <v>0</v>
      </c>
      <c r="O365" s="1614">
        <f>O368+O371+O381+O384</f>
        <v>7.5</v>
      </c>
      <c r="P365" s="1613">
        <f>P368+P371+P381+P384</f>
        <v>188.85</v>
      </c>
      <c r="Q365" s="1614">
        <f>Q368+Q371+Q381+Q384</f>
        <v>154.25</v>
      </c>
      <c r="R365" s="1617">
        <f>(M365*3+N365*2+O365+H365*3+J365*3)/6</f>
        <v>182.6</v>
      </c>
      <c r="S365" s="1614">
        <f>S368+S371+S381+S384</f>
        <v>157.38999999999999</v>
      </c>
      <c r="T365" s="1732">
        <f t="shared" ref="T365:AH365" si="154">T368+T371+T381+T384</f>
        <v>0</v>
      </c>
      <c r="U365" s="1614">
        <f t="shared" si="154"/>
        <v>0</v>
      </c>
      <c r="V365" s="1614">
        <f t="shared" si="154"/>
        <v>0</v>
      </c>
      <c r="W365" s="1614">
        <f t="shared" si="154"/>
        <v>0</v>
      </c>
      <c r="X365" s="1613">
        <f t="shared" si="154"/>
        <v>188.85</v>
      </c>
      <c r="Y365" s="1614">
        <f t="shared" si="154"/>
        <v>157.69999999999999</v>
      </c>
      <c r="Z365" s="1613">
        <f t="shared" si="154"/>
        <v>184.68333333333334</v>
      </c>
      <c r="AA365" s="1614">
        <f t="shared" si="154"/>
        <v>159.19999999999999</v>
      </c>
      <c r="AB365" s="1614">
        <f t="shared" si="154"/>
        <v>0</v>
      </c>
      <c r="AC365" s="1614">
        <f t="shared" si="154"/>
        <v>0</v>
      </c>
      <c r="AD365" s="1614">
        <f t="shared" si="154"/>
        <v>0</v>
      </c>
      <c r="AE365" s="1613">
        <f t="shared" si="154"/>
        <v>188.85</v>
      </c>
      <c r="AF365" s="1614">
        <f t="shared" si="154"/>
        <v>126.9</v>
      </c>
      <c r="AG365" s="1617">
        <f t="shared" si="154"/>
        <v>185.72499999999997</v>
      </c>
      <c r="AH365" s="1614">
        <f t="shared" si="154"/>
        <v>145.82</v>
      </c>
      <c r="AI365" s="1619"/>
      <c r="AJ365" s="1620">
        <f t="shared" si="144"/>
        <v>181.35</v>
      </c>
      <c r="AK365" s="1614">
        <f>AK368+AK371+AK381+AK384</f>
        <v>159.27000000000001</v>
      </c>
      <c r="AL365" s="1733"/>
      <c r="AM365" s="1213"/>
    </row>
    <row r="366" spans="1:42" s="377" customFormat="1" ht="13.5" thickBot="1">
      <c r="A366" s="1734"/>
      <c r="B366" s="1115"/>
      <c r="C366" s="1011"/>
      <c r="D366" s="395"/>
      <c r="E366" s="1735"/>
      <c r="F366" s="1735"/>
      <c r="G366" s="1735"/>
      <c r="H366" s="1141"/>
      <c r="I366" s="1735"/>
      <c r="J366" s="272">
        <f t="shared" si="149"/>
        <v>0</v>
      </c>
      <c r="K366" s="1735"/>
      <c r="M366" s="1735"/>
      <c r="N366" s="1735"/>
      <c r="O366" s="1735"/>
      <c r="P366" s="397"/>
      <c r="Q366" s="1735"/>
      <c r="R366" s="397"/>
      <c r="S366" s="1735"/>
      <c r="T366" s="380"/>
      <c r="U366" s="1735"/>
      <c r="V366" s="1735"/>
      <c r="W366" s="1735"/>
      <c r="X366" s="397"/>
      <c r="Y366" s="1735"/>
      <c r="Z366" s="397"/>
      <c r="AA366" s="1735"/>
      <c r="AB366" s="1735"/>
      <c r="AC366" s="1735"/>
      <c r="AD366" s="1735"/>
      <c r="AE366" s="397"/>
      <c r="AF366" s="1735"/>
      <c r="AG366" s="272"/>
      <c r="AH366" s="1735"/>
      <c r="AI366" s="275"/>
      <c r="AJ366" s="276">
        <f t="shared" si="144"/>
        <v>0</v>
      </c>
      <c r="AK366" s="1735"/>
      <c r="AL366" s="843"/>
      <c r="AM366" s="382"/>
    </row>
    <row r="367" spans="1:42" s="1237" customFormat="1" ht="14.25" thickBot="1">
      <c r="A367" s="1253" t="s">
        <v>62</v>
      </c>
      <c r="B367" s="1736"/>
      <c r="C367" s="362" t="s">
        <v>84</v>
      </c>
      <c r="D367" s="990"/>
      <c r="E367" s="1737"/>
      <c r="F367" s="1737"/>
      <c r="G367" s="1737"/>
      <c r="H367" s="1700"/>
      <c r="I367" s="1737"/>
      <c r="J367" s="1701">
        <f t="shared" si="149"/>
        <v>0</v>
      </c>
      <c r="K367" s="1737"/>
      <c r="M367" s="1737"/>
      <c r="N367" s="1737"/>
      <c r="O367" s="1737"/>
      <c r="P367" s="1702"/>
      <c r="Q367" s="1737"/>
      <c r="R367" s="1702"/>
      <c r="S367" s="1737"/>
      <c r="T367" s="1238"/>
      <c r="U367" s="1737"/>
      <c r="V367" s="1737"/>
      <c r="W367" s="1737"/>
      <c r="X367" s="1702"/>
      <c r="Y367" s="1737"/>
      <c r="Z367" s="1702"/>
      <c r="AA367" s="1737"/>
      <c r="AB367" s="1737"/>
      <c r="AC367" s="1737"/>
      <c r="AD367" s="1737"/>
      <c r="AE367" s="1702"/>
      <c r="AF367" s="1737"/>
      <c r="AG367" s="1701"/>
      <c r="AH367" s="1737"/>
      <c r="AI367" s="1369"/>
      <c r="AJ367" s="1703">
        <f t="shared" si="144"/>
        <v>0</v>
      </c>
      <c r="AK367" s="1737"/>
      <c r="AL367" s="1661"/>
      <c r="AM367" s="1241"/>
      <c r="AN367" s="1237" t="s">
        <v>250</v>
      </c>
    </row>
    <row r="368" spans="1:42" s="377" customFormat="1" ht="14.25" customHeight="1">
      <c r="A368" s="1738"/>
      <c r="B368" s="373"/>
      <c r="C368" s="294" t="s">
        <v>58</v>
      </c>
      <c r="D368" s="374" t="s">
        <v>283</v>
      </c>
      <c r="E368" s="1739">
        <v>1</v>
      </c>
      <c r="F368" s="1739"/>
      <c r="G368" s="1739"/>
      <c r="H368" s="945">
        <f>D368+E368+F368+G368</f>
        <v>45</v>
      </c>
      <c r="I368" s="1739">
        <v>38</v>
      </c>
      <c r="J368" s="679">
        <f>(D368*3+E368*3+F368*2+G368)/3</f>
        <v>45</v>
      </c>
      <c r="K368" s="1739">
        <v>37.9</v>
      </c>
      <c r="L368" s="377">
        <v>0</v>
      </c>
      <c r="M368" s="1739"/>
      <c r="N368" s="1739"/>
      <c r="O368" s="1739"/>
      <c r="P368" s="945">
        <f>H368+M368+N368+O368</f>
        <v>45</v>
      </c>
      <c r="Q368" s="1739">
        <v>28</v>
      </c>
      <c r="R368" s="445">
        <f>(D368*6+E368*6+F368*5+G368*4+M368*3+N368*2+O368)/6</f>
        <v>45</v>
      </c>
      <c r="S368" s="1739">
        <v>36.229999999999997</v>
      </c>
      <c r="T368" s="380"/>
      <c r="U368" s="1739"/>
      <c r="V368" s="1739"/>
      <c r="W368" s="1739"/>
      <c r="X368" s="945">
        <f>P368+U368+V368+W368</f>
        <v>45</v>
      </c>
      <c r="Y368" s="1739">
        <v>36.5</v>
      </c>
      <c r="Z368" s="243">
        <f>(D368*9+E368*9+F368*8+G368*7+M368*6+N368*5+O368*4+U368*3+V368*2+W368)/9</f>
        <v>45</v>
      </c>
      <c r="AA368" s="1739">
        <v>36.26</v>
      </c>
      <c r="AB368" s="1739"/>
      <c r="AC368" s="1739"/>
      <c r="AD368" s="1739"/>
      <c r="AE368" s="945">
        <f>X368+AB368+AC368+AD368</f>
        <v>45</v>
      </c>
      <c r="AF368" s="1739">
        <v>35</v>
      </c>
      <c r="AG368" s="243">
        <f>(D368*12+E368*12+F368*11+G368*10+M368*9+N368*8+O368*7+U368*6+V368*5+W368*4+AB368*3+AC368*2+AD368)/12</f>
        <v>45</v>
      </c>
      <c r="AH368" s="1739">
        <v>35.94</v>
      </c>
      <c r="AI368" s="447"/>
      <c r="AJ368" s="300">
        <f t="shared" si="144"/>
        <v>45</v>
      </c>
      <c r="AK368" s="1739">
        <v>37.700000000000003</v>
      </c>
      <c r="AL368" s="883" t="s">
        <v>284</v>
      </c>
      <c r="AM368" s="883"/>
    </row>
    <row r="369" spans="1:40" s="377" customFormat="1" ht="17.25" customHeight="1" thickBot="1">
      <c r="A369" s="1734"/>
      <c r="B369" s="1115"/>
      <c r="C369" s="1011"/>
      <c r="D369" s="395"/>
      <c r="E369" s="1740"/>
      <c r="F369" s="1740"/>
      <c r="G369" s="1740"/>
      <c r="H369" s="1141"/>
      <c r="I369" s="1740"/>
      <c r="J369" s="272">
        <f>((D369+E369)+(D369+E369+F369)+(D369+E369+F369+G369))/3</f>
        <v>0</v>
      </c>
      <c r="K369" s="1740"/>
      <c r="M369" s="1740"/>
      <c r="N369" s="1740"/>
      <c r="O369" s="1740"/>
      <c r="P369" s="397"/>
      <c r="Q369" s="1740"/>
      <c r="R369" s="397"/>
      <c r="S369" s="1740"/>
      <c r="T369" s="380"/>
      <c r="U369" s="1740"/>
      <c r="V369" s="1740"/>
      <c r="W369" s="1740"/>
      <c r="X369" s="397"/>
      <c r="Y369" s="1740"/>
      <c r="Z369" s="243">
        <f>(U369*3+V369*2+W369+P369*3+R369*6)/9</f>
        <v>0</v>
      </c>
      <c r="AA369" s="1740"/>
      <c r="AB369" s="1740"/>
      <c r="AC369" s="1740"/>
      <c r="AD369" s="1740"/>
      <c r="AE369" s="397"/>
      <c r="AF369" s="1740"/>
      <c r="AG369" s="272"/>
      <c r="AH369" s="1740"/>
      <c r="AI369" s="275"/>
      <c r="AJ369" s="276">
        <f t="shared" si="144"/>
        <v>0</v>
      </c>
      <c r="AK369" s="1740"/>
      <c r="AL369" s="843"/>
      <c r="AM369" s="382"/>
    </row>
    <row r="370" spans="1:40" s="1237" customFormat="1" ht="14.25" thickBot="1">
      <c r="A370" s="1741"/>
      <c r="B370" s="1736"/>
      <c r="C370" s="362" t="s">
        <v>88</v>
      </c>
      <c r="D370" s="990"/>
      <c r="E370" s="1742"/>
      <c r="F370" s="1742"/>
      <c r="G370" s="1742"/>
      <c r="H370" s="1700"/>
      <c r="I370" s="1742"/>
      <c r="J370" s="1701">
        <f>((D370+E370)+(D370+E370+F370)+(D370+E370+F370+G370))/3</f>
        <v>0</v>
      </c>
      <c r="K370" s="1742"/>
      <c r="M370" s="1742"/>
      <c r="N370" s="1742"/>
      <c r="O370" s="1742"/>
      <c r="P370" s="1702"/>
      <c r="Q370" s="1742"/>
      <c r="R370" s="1702"/>
      <c r="S370" s="1742"/>
      <c r="T370" s="1238"/>
      <c r="U370" s="1742"/>
      <c r="V370" s="1742"/>
      <c r="W370" s="1742"/>
      <c r="X370" s="1702"/>
      <c r="Y370" s="1742"/>
      <c r="Z370" s="1702"/>
      <c r="AA370" s="1742"/>
      <c r="AB370" s="1742"/>
      <c r="AC370" s="1742"/>
      <c r="AD370" s="1742"/>
      <c r="AE370" s="1702"/>
      <c r="AF370" s="1742"/>
      <c r="AG370" s="1701"/>
      <c r="AH370" s="1742"/>
      <c r="AI370" s="1369"/>
      <c r="AJ370" s="1703">
        <f t="shared" si="144"/>
        <v>0</v>
      </c>
      <c r="AK370" s="1742"/>
      <c r="AL370" s="1661"/>
      <c r="AM370" s="1241"/>
    </row>
    <row r="371" spans="1:40" s="377" customFormat="1">
      <c r="A371" s="1738"/>
      <c r="B371" s="373"/>
      <c r="C371" s="294" t="s">
        <v>58</v>
      </c>
      <c r="D371" s="374" t="s">
        <v>285</v>
      </c>
      <c r="E371" s="1739"/>
      <c r="F371" s="1739"/>
      <c r="G371" s="1739"/>
      <c r="H371" s="463">
        <f>D371+E371+F371+G371</f>
        <v>27.25</v>
      </c>
      <c r="I371" s="1739">
        <v>19.07</v>
      </c>
      <c r="J371" s="679">
        <f>(D371*3+E371*3+F371*2+G371)/3</f>
        <v>27.25</v>
      </c>
      <c r="K371" s="1739">
        <v>19.07</v>
      </c>
      <c r="M371" s="1739"/>
      <c r="N371" s="1739"/>
      <c r="O371" s="1739"/>
      <c r="P371" s="1330">
        <f>H371+M371+N371+O371</f>
        <v>27.25</v>
      </c>
      <c r="Q371" s="1739">
        <v>16.25</v>
      </c>
      <c r="R371" s="445">
        <f>(D371*6+E371*6+F371*5+G371*4+M371*3+N371*2+O371)/6</f>
        <v>27.25</v>
      </c>
      <c r="S371" s="1739">
        <v>17.66</v>
      </c>
      <c r="T371" s="380"/>
      <c r="U371" s="1739"/>
      <c r="V371" s="1739"/>
      <c r="W371" s="1739"/>
      <c r="X371" s="945">
        <f>P371+U371+V371+W371</f>
        <v>27.25</v>
      </c>
      <c r="Y371" s="1739">
        <v>16.25</v>
      </c>
      <c r="Z371" s="243">
        <f>(D371*9+E371*9+F371*8+G371*7+M371*6+N371*5+O371*4+U371*3+V371*2+W371)/9</f>
        <v>27.25</v>
      </c>
      <c r="AA371" s="1739">
        <v>17.66</v>
      </c>
      <c r="AB371" s="1739"/>
      <c r="AC371" s="1739"/>
      <c r="AD371" s="1739"/>
      <c r="AE371" s="945">
        <f>X371+AB371+AC371+AD371</f>
        <v>27.25</v>
      </c>
      <c r="AF371" s="1739">
        <v>16.25</v>
      </c>
      <c r="AG371" s="243">
        <f>(D371*12+E371*12+F371*11+G371*10+M371*9+N371*8+O371*7+U371*6+V371*5+W371*4+AB371*3+AC371*2+AD371)/12</f>
        <v>27.25</v>
      </c>
      <c r="AH371" s="1739">
        <v>17.66</v>
      </c>
      <c r="AI371" s="447"/>
      <c r="AJ371" s="300">
        <f t="shared" si="144"/>
        <v>27.25</v>
      </c>
      <c r="AK371" s="1739">
        <v>19.07</v>
      </c>
      <c r="AL371" s="1743"/>
      <c r="AM371" s="1744"/>
    </row>
    <row r="372" spans="1:40" s="377" customFormat="1" ht="12.75" hidden="1" customHeight="1">
      <c r="A372" s="1745"/>
      <c r="B372" s="219"/>
      <c r="C372" s="837"/>
      <c r="D372" s="838"/>
      <c r="E372" s="1746"/>
      <c r="F372" s="1746"/>
      <c r="G372" s="1746"/>
      <c r="H372" s="839"/>
      <c r="I372" s="1746"/>
      <c r="J372" s="840">
        <f t="shared" ref="J372:J380" si="155">((D372+E372)+(D372+E372+F372)+(D372+E372+F372+G372))/3</f>
        <v>0</v>
      </c>
      <c r="K372" s="1746"/>
      <c r="M372" s="1746"/>
      <c r="N372" s="1746"/>
      <c r="O372" s="1746"/>
      <c r="P372" s="839"/>
      <c r="Q372" s="1746"/>
      <c r="R372" s="223"/>
      <c r="S372" s="1746"/>
      <c r="T372" s="380"/>
      <c r="U372" s="1746"/>
      <c r="V372" s="1746"/>
      <c r="W372" s="1746"/>
      <c r="X372" s="839"/>
      <c r="Y372" s="1746"/>
      <c r="Z372" s="243"/>
      <c r="AA372" s="1746"/>
      <c r="AB372" s="1746"/>
      <c r="AC372" s="1746"/>
      <c r="AD372" s="1746"/>
      <c r="AE372" s="839"/>
      <c r="AF372" s="1746"/>
      <c r="AG372" s="162"/>
      <c r="AH372" s="1746"/>
      <c r="AI372" s="229"/>
      <c r="AJ372" s="230">
        <f t="shared" si="144"/>
        <v>0</v>
      </c>
      <c r="AK372" s="1746"/>
      <c r="AL372" s="843"/>
      <c r="AM372" s="382"/>
    </row>
    <row r="373" spans="1:40" s="377" customFormat="1" ht="13.5" hidden="1" customHeight="1">
      <c r="A373" s="1745"/>
      <c r="B373" s="219"/>
      <c r="C373" s="837"/>
      <c r="D373" s="838"/>
      <c r="E373" s="1746"/>
      <c r="F373" s="1746"/>
      <c r="G373" s="1746"/>
      <c r="H373" s="839"/>
      <c r="I373" s="1746"/>
      <c r="J373" s="840">
        <f t="shared" si="155"/>
        <v>0</v>
      </c>
      <c r="K373" s="1746"/>
      <c r="M373" s="1746"/>
      <c r="N373" s="1746"/>
      <c r="O373" s="1746"/>
      <c r="P373" s="839"/>
      <c r="Q373" s="1746"/>
      <c r="R373" s="223"/>
      <c r="S373" s="1746"/>
      <c r="T373" s="380"/>
      <c r="U373" s="1746"/>
      <c r="V373" s="1746"/>
      <c r="W373" s="1746"/>
      <c r="X373" s="839"/>
      <c r="Y373" s="1746"/>
      <c r="Z373" s="243"/>
      <c r="AA373" s="1746"/>
      <c r="AB373" s="1746"/>
      <c r="AC373" s="1746"/>
      <c r="AD373" s="1746"/>
      <c r="AE373" s="839"/>
      <c r="AF373" s="1746"/>
      <c r="AG373" s="162"/>
      <c r="AH373" s="1746"/>
      <c r="AI373" s="229"/>
      <c r="AJ373" s="230">
        <f t="shared" si="144"/>
        <v>0</v>
      </c>
      <c r="AK373" s="1746"/>
      <c r="AL373" s="843"/>
      <c r="AM373" s="382"/>
    </row>
    <row r="374" spans="1:40" s="377" customFormat="1" ht="13.5" hidden="1" customHeight="1">
      <c r="A374" s="1745"/>
      <c r="B374" s="219"/>
      <c r="C374" s="837"/>
      <c r="D374" s="838"/>
      <c r="E374" s="1746"/>
      <c r="F374" s="1746"/>
      <c r="G374" s="1746"/>
      <c r="H374" s="839"/>
      <c r="I374" s="1746"/>
      <c r="J374" s="840">
        <f t="shared" si="155"/>
        <v>0</v>
      </c>
      <c r="K374" s="1746"/>
      <c r="M374" s="1746"/>
      <c r="N374" s="1746"/>
      <c r="O374" s="1746"/>
      <c r="P374" s="839"/>
      <c r="Q374" s="1746"/>
      <c r="R374" s="223"/>
      <c r="S374" s="1746"/>
      <c r="T374" s="380"/>
      <c r="U374" s="1746"/>
      <c r="V374" s="1746"/>
      <c r="W374" s="1746"/>
      <c r="X374" s="839"/>
      <c r="Y374" s="1746"/>
      <c r="Z374" s="243"/>
      <c r="AA374" s="1746"/>
      <c r="AB374" s="1746"/>
      <c r="AC374" s="1746"/>
      <c r="AD374" s="1746"/>
      <c r="AE374" s="839"/>
      <c r="AF374" s="1746"/>
      <c r="AG374" s="162"/>
      <c r="AH374" s="1746"/>
      <c r="AI374" s="229"/>
      <c r="AJ374" s="230">
        <f t="shared" si="144"/>
        <v>0</v>
      </c>
      <c r="AK374" s="1746"/>
      <c r="AL374" s="843"/>
      <c r="AM374" s="382"/>
    </row>
    <row r="375" spans="1:40" s="377" customFormat="1" ht="13.5" hidden="1" customHeight="1">
      <c r="A375" s="1745"/>
      <c r="B375" s="219"/>
      <c r="C375" s="837"/>
      <c r="D375" s="838"/>
      <c r="E375" s="1746"/>
      <c r="F375" s="1746"/>
      <c r="G375" s="1746"/>
      <c r="H375" s="839"/>
      <c r="I375" s="1746"/>
      <c r="J375" s="840">
        <f t="shared" si="155"/>
        <v>0</v>
      </c>
      <c r="K375" s="1746"/>
      <c r="M375" s="1746"/>
      <c r="N375" s="1746"/>
      <c r="O375" s="1746"/>
      <c r="P375" s="839"/>
      <c r="Q375" s="1746"/>
      <c r="R375" s="223"/>
      <c r="S375" s="1746"/>
      <c r="T375" s="380"/>
      <c r="U375" s="1746"/>
      <c r="V375" s="1746"/>
      <c r="W375" s="1746"/>
      <c r="X375" s="839"/>
      <c r="Y375" s="1746"/>
      <c r="Z375" s="243"/>
      <c r="AA375" s="1746"/>
      <c r="AB375" s="1746"/>
      <c r="AC375" s="1746"/>
      <c r="AD375" s="1746"/>
      <c r="AE375" s="839"/>
      <c r="AF375" s="1746"/>
      <c r="AG375" s="162"/>
      <c r="AH375" s="1746"/>
      <c r="AI375" s="229"/>
      <c r="AJ375" s="230">
        <f t="shared" si="144"/>
        <v>0</v>
      </c>
      <c r="AK375" s="1746"/>
      <c r="AL375" s="843"/>
      <c r="AM375" s="382"/>
    </row>
    <row r="376" spans="1:40" s="377" customFormat="1" ht="13.5" hidden="1" customHeight="1">
      <c r="A376" s="1745"/>
      <c r="B376" s="219"/>
      <c r="C376" s="837"/>
      <c r="D376" s="838"/>
      <c r="E376" s="1746"/>
      <c r="F376" s="1746"/>
      <c r="G376" s="1746"/>
      <c r="H376" s="839"/>
      <c r="I376" s="1746"/>
      <c r="J376" s="840">
        <f t="shared" si="155"/>
        <v>0</v>
      </c>
      <c r="K376" s="1746"/>
      <c r="M376" s="1746"/>
      <c r="N376" s="1746"/>
      <c r="O376" s="1746"/>
      <c r="P376" s="839"/>
      <c r="Q376" s="1746"/>
      <c r="R376" s="223"/>
      <c r="S376" s="1746"/>
      <c r="T376" s="380"/>
      <c r="U376" s="1746"/>
      <c r="V376" s="1746"/>
      <c r="W376" s="1746"/>
      <c r="X376" s="839"/>
      <c r="Y376" s="1746"/>
      <c r="Z376" s="243"/>
      <c r="AA376" s="1746"/>
      <c r="AB376" s="1746"/>
      <c r="AC376" s="1746"/>
      <c r="AD376" s="1746"/>
      <c r="AE376" s="839"/>
      <c r="AF376" s="1746"/>
      <c r="AG376" s="162"/>
      <c r="AH376" s="1746"/>
      <c r="AI376" s="229"/>
      <c r="AJ376" s="230">
        <f t="shared" si="144"/>
        <v>0</v>
      </c>
      <c r="AK376" s="1746"/>
      <c r="AL376" s="843"/>
      <c r="AM376" s="382"/>
    </row>
    <row r="377" spans="1:40" s="377" customFormat="1" ht="13.5" hidden="1" customHeight="1">
      <c r="A377" s="1745"/>
      <c r="B377" s="219"/>
      <c r="C377" s="837"/>
      <c r="D377" s="838"/>
      <c r="E377" s="1746"/>
      <c r="F377" s="1746"/>
      <c r="G377" s="1746"/>
      <c r="H377" s="839"/>
      <c r="I377" s="1746"/>
      <c r="J377" s="840">
        <f t="shared" si="155"/>
        <v>0</v>
      </c>
      <c r="K377" s="1746"/>
      <c r="M377" s="1746"/>
      <c r="N377" s="1746"/>
      <c r="O377" s="1746"/>
      <c r="P377" s="839"/>
      <c r="Q377" s="1746"/>
      <c r="R377" s="223"/>
      <c r="S377" s="1746"/>
      <c r="T377" s="380"/>
      <c r="U377" s="1746"/>
      <c r="V377" s="1746"/>
      <c r="W377" s="1746"/>
      <c r="X377" s="839"/>
      <c r="Y377" s="1746"/>
      <c r="Z377" s="243"/>
      <c r="AA377" s="1746"/>
      <c r="AB377" s="1746"/>
      <c r="AC377" s="1746"/>
      <c r="AD377" s="1746"/>
      <c r="AE377" s="839"/>
      <c r="AF377" s="1746"/>
      <c r="AG377" s="162"/>
      <c r="AH377" s="1746"/>
      <c r="AI377" s="229"/>
      <c r="AJ377" s="230">
        <f t="shared" si="144"/>
        <v>0</v>
      </c>
      <c r="AK377" s="1746"/>
      <c r="AL377" s="843"/>
      <c r="AM377" s="382"/>
    </row>
    <row r="378" spans="1:40" s="377" customFormat="1" ht="16.5" customHeight="1" thickBot="1">
      <c r="A378" s="1734"/>
      <c r="B378" s="1115"/>
      <c r="C378" s="1011"/>
      <c r="D378" s="395"/>
      <c r="E378" s="1740"/>
      <c r="F378" s="1740"/>
      <c r="G378" s="1740"/>
      <c r="H378" s="1141"/>
      <c r="I378" s="1740"/>
      <c r="J378" s="272">
        <f t="shared" si="155"/>
        <v>0</v>
      </c>
      <c r="K378" s="1740"/>
      <c r="M378" s="1740"/>
      <c r="N378" s="1740"/>
      <c r="O378" s="1740"/>
      <c r="P378" s="397"/>
      <c r="Q378" s="1740"/>
      <c r="R378" s="397"/>
      <c r="S378" s="1740"/>
      <c r="T378" s="380"/>
      <c r="U378" s="1740"/>
      <c r="V378" s="1740"/>
      <c r="W378" s="1740"/>
      <c r="X378" s="397"/>
      <c r="Y378" s="1740"/>
      <c r="Z378" s="243">
        <f>(U378*3+V378*2+W378+P378*3+R378*6)/9</f>
        <v>0</v>
      </c>
      <c r="AA378" s="1740"/>
      <c r="AB378" s="1740"/>
      <c r="AC378" s="1740"/>
      <c r="AD378" s="1740"/>
      <c r="AE378" s="397"/>
      <c r="AF378" s="1740"/>
      <c r="AG378" s="272"/>
      <c r="AH378" s="1740"/>
      <c r="AI378" s="275"/>
      <c r="AJ378" s="276">
        <f t="shared" si="144"/>
        <v>0</v>
      </c>
      <c r="AK378" s="1740"/>
      <c r="AL378" s="843"/>
      <c r="AM378" s="382"/>
    </row>
    <row r="379" spans="1:40" s="1237" customFormat="1" ht="14.25" customHeight="1" thickBot="1">
      <c r="A379" s="1741"/>
      <c r="B379" s="1736"/>
      <c r="C379" s="362" t="s">
        <v>286</v>
      </c>
      <c r="D379" s="990"/>
      <c r="E379" s="1742"/>
      <c r="F379" s="1742"/>
      <c r="G379" s="1742"/>
      <c r="H379" s="1700"/>
      <c r="I379" s="1742"/>
      <c r="J379" s="1701">
        <f t="shared" si="155"/>
        <v>0</v>
      </c>
      <c r="K379" s="1742"/>
      <c r="M379" s="1742"/>
      <c r="N379" s="1742"/>
      <c r="O379" s="1742"/>
      <c r="P379" s="1702"/>
      <c r="Q379" s="1742"/>
      <c r="R379" s="1702"/>
      <c r="S379" s="1742"/>
      <c r="T379" s="1238"/>
      <c r="U379" s="1742"/>
      <c r="V379" s="1742"/>
      <c r="W379" s="1742"/>
      <c r="X379" s="1702"/>
      <c r="Y379" s="1742"/>
      <c r="Z379" s="1702"/>
      <c r="AA379" s="1742"/>
      <c r="AB379" s="1742"/>
      <c r="AC379" s="1742"/>
      <c r="AD379" s="1742"/>
      <c r="AE379" s="1702"/>
      <c r="AF379" s="1742"/>
      <c r="AG379" s="1701"/>
      <c r="AH379" s="1742"/>
      <c r="AI379" s="1369"/>
      <c r="AJ379" s="1703">
        <f t="shared" si="144"/>
        <v>0</v>
      </c>
      <c r="AK379" s="1742"/>
      <c r="AL379" s="1661"/>
      <c r="AM379" s="1241"/>
    </row>
    <row r="380" spans="1:40" s="377" customFormat="1" ht="13.5" hidden="1" customHeight="1">
      <c r="A380" s="1738"/>
      <c r="B380" s="373"/>
      <c r="C380" s="294" t="s">
        <v>57</v>
      </c>
      <c r="D380" s="374"/>
      <c r="E380" s="1747"/>
      <c r="F380" s="1747"/>
      <c r="G380" s="1747"/>
      <c r="H380" s="945">
        <f>D380+E380+F380+G380</f>
        <v>0</v>
      </c>
      <c r="I380" s="1747"/>
      <c r="J380" s="679">
        <f t="shared" si="155"/>
        <v>0</v>
      </c>
      <c r="K380" s="1747"/>
      <c r="M380" s="1747"/>
      <c r="N380" s="1747"/>
      <c r="O380" s="1747"/>
      <c r="P380" s="945">
        <f>H380+M380+N380+O380</f>
        <v>0</v>
      </c>
      <c r="Q380" s="1747"/>
      <c r="R380" s="1318">
        <f>((H380*3+M380+N380+O380)/3+J380)/2</f>
        <v>0</v>
      </c>
      <c r="S380" s="1747"/>
      <c r="T380" s="380"/>
      <c r="U380" s="1747"/>
      <c r="V380" s="1747"/>
      <c r="W380" s="1747"/>
      <c r="X380" s="945">
        <f>P380+U380+V380+W380</f>
        <v>0</v>
      </c>
      <c r="Y380" s="1747"/>
      <c r="Z380" s="298">
        <f>(U380*3+V380*2+W380+P380*3+R380*6)/9</f>
        <v>0</v>
      </c>
      <c r="AA380" s="1747"/>
      <c r="AB380" s="1747"/>
      <c r="AC380" s="1747"/>
      <c r="AD380" s="1747"/>
      <c r="AE380" s="945">
        <f>X380+AB380+AC380+AD380</f>
        <v>0</v>
      </c>
      <c r="AF380" s="1747"/>
      <c r="AG380" s="243">
        <f>((X380*3+AB380+AC380+AD380)/3+Z380*3)/4</f>
        <v>0</v>
      </c>
      <c r="AH380" s="1747"/>
      <c r="AI380" s="447"/>
      <c r="AJ380" s="300">
        <f t="shared" si="144"/>
        <v>0</v>
      </c>
      <c r="AK380" s="1747"/>
      <c r="AL380" s="843"/>
      <c r="AM380" s="382"/>
    </row>
    <row r="381" spans="1:40" s="377" customFormat="1" ht="13.5" customHeight="1">
      <c r="A381" s="1748"/>
      <c r="B381" s="384"/>
      <c r="C381" s="253" t="s">
        <v>58</v>
      </c>
      <c r="D381" s="385" t="s">
        <v>287</v>
      </c>
      <c r="E381" s="1749"/>
      <c r="F381" s="1749"/>
      <c r="G381" s="1749"/>
      <c r="H381" s="463">
        <f>D381+E381+F381+G381</f>
        <v>12</v>
      </c>
      <c r="I381" s="1749">
        <v>11</v>
      </c>
      <c r="J381" s="679">
        <f>(D381*3+E381*3+F381*2+G381)/3</f>
        <v>12</v>
      </c>
      <c r="K381" s="1749">
        <v>11</v>
      </c>
      <c r="M381" s="1749"/>
      <c r="N381" s="1749"/>
      <c r="O381" s="1749">
        <v>7.5</v>
      </c>
      <c r="P381" s="1750">
        <f>H381+M381+N381+O381</f>
        <v>19.5</v>
      </c>
      <c r="Q381" s="1749">
        <v>18.5</v>
      </c>
      <c r="R381" s="463">
        <f>(D381*6+E381*6+F381*5+G381*4+M381*3+N381*2+O381)/6</f>
        <v>13.25</v>
      </c>
      <c r="S381" s="1749">
        <v>12</v>
      </c>
      <c r="T381" s="380"/>
      <c r="U381" s="1749"/>
      <c r="V381" s="1749"/>
      <c r="W381" s="1749"/>
      <c r="X381" s="1003">
        <f>P381+U381+V381+W381</f>
        <v>19.5</v>
      </c>
      <c r="Y381" s="1749">
        <v>17.5</v>
      </c>
      <c r="Z381" s="243">
        <f>(D381*9+E381*9+F381*8+G381*7+M381*6+N381*5+O381*4+U381*3+V381*2+W381)/9</f>
        <v>15.333333333333334</v>
      </c>
      <c r="AA381" s="1749">
        <v>14.08</v>
      </c>
      <c r="AB381" s="1749"/>
      <c r="AC381" s="1749"/>
      <c r="AD381" s="1749"/>
      <c r="AE381" s="1003">
        <f>X381+AB381+AC381+AD381</f>
        <v>19.5</v>
      </c>
      <c r="AF381" s="1749">
        <v>16</v>
      </c>
      <c r="AG381" s="243">
        <f>(D381*12+E381*12+F381*11+G381*10+M381*9+N381*8+O381*7+U381*6+V381*5+W381*4+AB381*3+AC381*2+AD381)/12</f>
        <v>16.375</v>
      </c>
      <c r="AH381" s="1749">
        <v>14.82</v>
      </c>
      <c r="AI381" s="447"/>
      <c r="AJ381" s="263">
        <f t="shared" si="144"/>
        <v>12</v>
      </c>
      <c r="AK381" s="1749">
        <v>11</v>
      </c>
      <c r="AL381" s="908"/>
      <c r="AM381" s="537"/>
      <c r="AN381" s="377" t="s">
        <v>277</v>
      </c>
    </row>
    <row r="382" spans="1:40" s="377" customFormat="1" ht="13.5" customHeight="1" thickBot="1">
      <c r="A382" s="1734"/>
      <c r="B382" s="1115"/>
      <c r="C382" s="1011"/>
      <c r="D382" s="395"/>
      <c r="E382" s="1740"/>
      <c r="F382" s="1740"/>
      <c r="G382" s="1740"/>
      <c r="H382" s="272"/>
      <c r="I382" s="1740"/>
      <c r="J382" s="272">
        <f>((D382+E382)+(D382+E382+F382)+(D382+E382+F382+G382))/3</f>
        <v>0</v>
      </c>
      <c r="K382" s="1740"/>
      <c r="M382" s="1740"/>
      <c r="N382" s="1740"/>
      <c r="O382" s="1740"/>
      <c r="P382" s="397"/>
      <c r="Q382" s="1740"/>
      <c r="R382" s="397"/>
      <c r="S382" s="1740"/>
      <c r="T382" s="380"/>
      <c r="U382" s="1740"/>
      <c r="V382" s="1740"/>
      <c r="W382" s="1740"/>
      <c r="X382" s="397"/>
      <c r="Y382" s="1740"/>
      <c r="Z382" s="397"/>
      <c r="AA382" s="1740"/>
      <c r="AB382" s="1740"/>
      <c r="AC382" s="1740"/>
      <c r="AD382" s="1740"/>
      <c r="AE382" s="397"/>
      <c r="AF382" s="1740"/>
      <c r="AG382" s="272"/>
      <c r="AH382" s="1740"/>
      <c r="AI382" s="275"/>
      <c r="AJ382" s="276">
        <f t="shared" si="144"/>
        <v>0</v>
      </c>
      <c r="AK382" s="1740"/>
      <c r="AL382" s="843"/>
      <c r="AM382" s="382"/>
    </row>
    <row r="383" spans="1:40" s="1237" customFormat="1" ht="14.25" thickBot="1">
      <c r="A383" s="1741"/>
      <c r="B383" s="1736"/>
      <c r="C383" s="362" t="s">
        <v>288</v>
      </c>
      <c r="D383" s="990"/>
      <c r="E383" s="1742"/>
      <c r="F383" s="1742"/>
      <c r="G383" s="1742"/>
      <c r="H383" s="1701"/>
      <c r="I383" s="1742"/>
      <c r="J383" s="1701">
        <f>((D383+E383)+(D383+E383+F383)+(D383+E383+F383+G383))/3</f>
        <v>0</v>
      </c>
      <c r="K383" s="1742"/>
      <c r="M383" s="1742"/>
      <c r="N383" s="1742"/>
      <c r="O383" s="1742"/>
      <c r="P383" s="1702"/>
      <c r="Q383" s="1742"/>
      <c r="R383" s="1702"/>
      <c r="S383" s="1742"/>
      <c r="T383" s="1238"/>
      <c r="U383" s="1742"/>
      <c r="V383" s="1742"/>
      <c r="W383" s="1742"/>
      <c r="X383" s="1702"/>
      <c r="Y383" s="1742"/>
      <c r="Z383" s="1702"/>
      <c r="AA383" s="1742"/>
      <c r="AB383" s="1742"/>
      <c r="AC383" s="1742"/>
      <c r="AD383" s="1742"/>
      <c r="AE383" s="1702"/>
      <c r="AF383" s="1742"/>
      <c r="AG383" s="1701"/>
      <c r="AH383" s="1742"/>
      <c r="AI383" s="1369"/>
      <c r="AJ383" s="1703">
        <f t="shared" si="144"/>
        <v>0</v>
      </c>
      <c r="AK383" s="1742"/>
      <c r="AL383" s="1661"/>
      <c r="AM383" s="1241"/>
    </row>
    <row r="384" spans="1:40" s="377" customFormat="1" ht="17.25" customHeight="1">
      <c r="A384" s="1751"/>
      <c r="B384" s="237"/>
      <c r="C384" s="1399" t="s">
        <v>58</v>
      </c>
      <c r="D384" s="1400" t="s">
        <v>289</v>
      </c>
      <c r="E384" s="1752"/>
      <c r="F384" s="1752"/>
      <c r="G384" s="1752"/>
      <c r="H384" s="501">
        <f>D384+E384+F384+G384</f>
        <v>97.1</v>
      </c>
      <c r="I384" s="1752">
        <v>91.5</v>
      </c>
      <c r="J384" s="1404">
        <f>(D384*3+E384*3+F384*2+G384)/3</f>
        <v>97.09999999999998</v>
      </c>
      <c r="K384" s="1752">
        <v>91.5</v>
      </c>
      <c r="L384" s="1290"/>
      <c r="M384" s="1752"/>
      <c r="N384" s="1752"/>
      <c r="O384" s="1752"/>
      <c r="P384" s="1329">
        <f>H384+M384+N384+O384</f>
        <v>97.1</v>
      </c>
      <c r="Q384" s="1752">
        <v>91.5</v>
      </c>
      <c r="R384" s="501">
        <f>(D384*6+E384*6+F384*5+G384*4+M384*3+N384*2+O384)/6</f>
        <v>97.09999999999998</v>
      </c>
      <c r="S384" s="1752">
        <v>91.5</v>
      </c>
      <c r="T384" s="1753"/>
      <c r="U384" s="1752"/>
      <c r="V384" s="1752"/>
      <c r="W384" s="1752"/>
      <c r="X384" s="1402">
        <f>P384+U384+V384+W384</f>
        <v>97.1</v>
      </c>
      <c r="Y384" s="1752">
        <v>87.45</v>
      </c>
      <c r="Z384" s="247">
        <f>(D384*9+E384*9+F384*8+G384*7+M384*6+N384*5+O384*4+U384*3+V384*2+W384)/9</f>
        <v>97.1</v>
      </c>
      <c r="AA384" s="1752">
        <v>91.2</v>
      </c>
      <c r="AB384" s="1752"/>
      <c r="AC384" s="1752"/>
      <c r="AD384" s="1752"/>
      <c r="AE384" s="1402">
        <f>X384+AB384+AC384+AD384</f>
        <v>97.1</v>
      </c>
      <c r="AF384" s="1752">
        <v>59.65</v>
      </c>
      <c r="AG384" s="247">
        <f>(D384*12+E384*12+F384*11+G384*10+M384*9+N384*8+O384*7+U384*6+V384*5+W384*4+AB384*3+AC384*2+AD384)/12</f>
        <v>97.09999999999998</v>
      </c>
      <c r="AH384" s="1752">
        <v>77.400000000000006</v>
      </c>
      <c r="AI384" s="502"/>
      <c r="AJ384" s="249">
        <f>D384+E384</f>
        <v>97.1</v>
      </c>
      <c r="AK384" s="1752">
        <v>91.5</v>
      </c>
      <c r="AL384" s="883" t="s">
        <v>290</v>
      </c>
      <c r="AM384" s="1744"/>
    </row>
    <row r="385" spans="1:39" s="377" customFormat="1" ht="17.25" customHeight="1" thickBot="1">
      <c r="A385" s="1745"/>
      <c r="B385" s="219"/>
      <c r="C385" s="837" t="s">
        <v>291</v>
      </c>
      <c r="D385" s="838"/>
      <c r="E385" s="1746"/>
      <c r="F385" s="1746"/>
      <c r="G385" s="1746"/>
      <c r="H385" s="223"/>
      <c r="I385" s="1746"/>
      <c r="J385" s="840"/>
      <c r="K385" s="1746"/>
      <c r="M385" s="1746"/>
      <c r="N385" s="1746"/>
      <c r="O385" s="1746"/>
      <c r="P385" s="1754"/>
      <c r="Q385" s="1746"/>
      <c r="R385" s="223"/>
      <c r="S385" s="1746"/>
      <c r="T385" s="380"/>
      <c r="U385" s="1746"/>
      <c r="V385" s="1746"/>
      <c r="W385" s="1746"/>
      <c r="X385" s="839"/>
      <c r="Y385" s="1746"/>
      <c r="Z385" s="162"/>
      <c r="AA385" s="1746"/>
      <c r="AB385" s="1746"/>
      <c r="AC385" s="1746"/>
      <c r="AD385" s="1746"/>
      <c r="AE385" s="839"/>
      <c r="AF385" s="1746"/>
      <c r="AG385" s="162"/>
      <c r="AH385" s="1746"/>
      <c r="AI385" s="229"/>
      <c r="AJ385" s="230">
        <f t="shared" si="144"/>
        <v>0</v>
      </c>
      <c r="AK385" s="1746"/>
      <c r="AL385" s="843"/>
      <c r="AM385" s="382"/>
    </row>
    <row r="386" spans="1:39" s="701" customFormat="1" ht="15.75" hidden="1" thickBot="1">
      <c r="A386" s="1755" t="s">
        <v>292</v>
      </c>
      <c r="B386" s="812"/>
      <c r="C386" s="813" t="s">
        <v>293</v>
      </c>
      <c r="D386" s="1756"/>
      <c r="E386" s="1757"/>
      <c r="F386" s="1757"/>
      <c r="G386" s="1757"/>
      <c r="H386" s="285"/>
      <c r="I386" s="1757"/>
      <c r="J386" s="285">
        <f>((D386+E386)+(D386+E386+F386)+(D386+E386+F386+G386))/3</f>
        <v>0</v>
      </c>
      <c r="K386" s="1757"/>
      <c r="M386" s="1757"/>
      <c r="N386" s="1757"/>
      <c r="O386" s="1757"/>
      <c r="P386" s="1756"/>
      <c r="Q386" s="1757"/>
      <c r="R386" s="1756"/>
      <c r="S386" s="1757"/>
      <c r="T386" s="702"/>
      <c r="U386" s="1757"/>
      <c r="V386" s="1757"/>
      <c r="W386" s="1757"/>
      <c r="X386" s="1756"/>
      <c r="Y386" s="1757"/>
      <c r="Z386" s="1756"/>
      <c r="AA386" s="1757"/>
      <c r="AB386" s="1757"/>
      <c r="AC386" s="1757"/>
      <c r="AD386" s="1757"/>
      <c r="AE386" s="1756"/>
      <c r="AF386" s="1757"/>
      <c r="AG386" s="285"/>
      <c r="AH386" s="1757"/>
      <c r="AI386" s="289"/>
      <c r="AJ386" s="290">
        <f t="shared" si="144"/>
        <v>0</v>
      </c>
      <c r="AK386" s="1757"/>
      <c r="AL386" s="703"/>
      <c r="AM386" s="704"/>
    </row>
    <row r="387" spans="1:39" s="724" customFormat="1" ht="17.25" hidden="1" customHeight="1" thickBot="1">
      <c r="A387" s="1758"/>
      <c r="B387" s="820"/>
      <c r="C387" s="821" t="s">
        <v>112</v>
      </c>
      <c r="D387" s="1759">
        <v>0</v>
      </c>
      <c r="E387" s="1760">
        <f>E389+E391</f>
        <v>0</v>
      </c>
      <c r="F387" s="1760">
        <f>F389+F391</f>
        <v>0</v>
      </c>
      <c r="G387" s="1760">
        <f>G389+G391</f>
        <v>0</v>
      </c>
      <c r="H387" s="765">
        <f>D387+E387+F387+G387</f>
        <v>0</v>
      </c>
      <c r="I387" s="1760">
        <f>I389+I391</f>
        <v>0</v>
      </c>
      <c r="J387" s="1761">
        <f>(D387*3+E387*3+F387*2+G387)/3</f>
        <v>0</v>
      </c>
      <c r="K387" s="1760">
        <f>K389+K391</f>
        <v>0</v>
      </c>
      <c r="M387" s="1760">
        <f>M389+M391</f>
        <v>0</v>
      </c>
      <c r="N387" s="1760">
        <f>N389+N391</f>
        <v>0</v>
      </c>
      <c r="O387" s="1760">
        <f>O389+O391</f>
        <v>0</v>
      </c>
      <c r="P387" s="1759">
        <f>H387+M387+N387+O387</f>
        <v>0</v>
      </c>
      <c r="Q387" s="1760">
        <f>Q389+Q391</f>
        <v>0</v>
      </c>
      <c r="R387" s="765">
        <f>(D387*6+E387*6+F387*5+G387*4+M387*3+N387*2+O387)/6</f>
        <v>0</v>
      </c>
      <c r="S387" s="1760">
        <f>S389+S391</f>
        <v>0</v>
      </c>
      <c r="T387" s="1762"/>
      <c r="U387" s="1760">
        <f>U389+U391</f>
        <v>0</v>
      </c>
      <c r="V387" s="1760">
        <f>V389+V391</f>
        <v>0</v>
      </c>
      <c r="W387" s="1760">
        <f>W389+W391</f>
        <v>0</v>
      </c>
      <c r="X387" s="1763">
        <f>P387+U387+V387+W387</f>
        <v>0</v>
      </c>
      <c r="Y387" s="1760">
        <f>Y389+Y391</f>
        <v>0</v>
      </c>
      <c r="Z387" s="765">
        <f>(D387*9+E387*9+F387*8+G387*7+M387*6+N387*5+O387*4+U387*3+V387*2+W387)/9</f>
        <v>0</v>
      </c>
      <c r="AA387" s="1760">
        <f>AA389+AA391</f>
        <v>0</v>
      </c>
      <c r="AB387" s="1760">
        <f>AB389+AB391</f>
        <v>0</v>
      </c>
      <c r="AC387" s="1760">
        <f>AC389+AC391</f>
        <v>0</v>
      </c>
      <c r="AD387" s="1760">
        <f>AD389+AD391</f>
        <v>0</v>
      </c>
      <c r="AE387" s="1763">
        <f>X387+AB387+AC387+AD387</f>
        <v>0</v>
      </c>
      <c r="AF387" s="1760">
        <f>AF389+AF391</f>
        <v>0</v>
      </c>
      <c r="AG387" s="765">
        <f>(D387*12+E387*12+F387*11+G387*10+M387*9+N387*8+O387*7+U387*6+V387*5+W387*4+AB387*3+AC387*2+AD387)/12</f>
        <v>0</v>
      </c>
      <c r="AH387" s="1760">
        <f>AH389+AH391</f>
        <v>0</v>
      </c>
      <c r="AI387" s="766"/>
      <c r="AJ387" s="765">
        <f t="shared" si="144"/>
        <v>0</v>
      </c>
      <c r="AK387" s="1760">
        <f>AK389+AK391</f>
        <v>0</v>
      </c>
      <c r="AL387" s="722"/>
      <c r="AM387" s="723"/>
    </row>
    <row r="388" spans="1:39" s="714" customFormat="1" ht="17.25" hidden="1" customHeight="1" thickBot="1">
      <c r="A388" s="1764"/>
      <c r="B388" s="1765"/>
      <c r="C388" s="351" t="s">
        <v>62</v>
      </c>
      <c r="D388" s="1766"/>
      <c r="E388" s="1767"/>
      <c r="F388" s="1767"/>
      <c r="G388" s="1767"/>
      <c r="H388" s="1768"/>
      <c r="I388" s="1767"/>
      <c r="J388" s="1769"/>
      <c r="K388" s="1767"/>
      <c r="M388" s="1767"/>
      <c r="N388" s="1767"/>
      <c r="O388" s="1767"/>
      <c r="P388" s="1766"/>
      <c r="Q388" s="1767"/>
      <c r="R388" s="1768"/>
      <c r="S388" s="1767"/>
      <c r="T388" s="1204"/>
      <c r="U388" s="1767"/>
      <c r="V388" s="1767"/>
      <c r="W388" s="1767"/>
      <c r="X388" s="1770"/>
      <c r="Y388" s="1767"/>
      <c r="Z388" s="1768"/>
      <c r="AA388" s="1767"/>
      <c r="AB388" s="1767"/>
      <c r="AC388" s="1767"/>
      <c r="AD388" s="1767"/>
      <c r="AE388" s="1770"/>
      <c r="AF388" s="1767"/>
      <c r="AG388" s="1768"/>
      <c r="AH388" s="1767"/>
      <c r="AI388" s="770"/>
      <c r="AJ388" s="770">
        <f t="shared" si="144"/>
        <v>0</v>
      </c>
      <c r="AK388" s="1767"/>
      <c r="AL388" s="712"/>
      <c r="AM388" s="713"/>
    </row>
    <row r="389" spans="1:39" s="701" customFormat="1" ht="17.25" hidden="1" customHeight="1" thickBot="1">
      <c r="A389" s="1771" t="s">
        <v>292</v>
      </c>
      <c r="B389" s="812"/>
      <c r="C389" s="813" t="s">
        <v>294</v>
      </c>
      <c r="D389" s="1168" t="s">
        <v>64</v>
      </c>
      <c r="E389" s="1757"/>
      <c r="F389" s="1757"/>
      <c r="G389" s="1757"/>
      <c r="H389" s="285">
        <f>D389+E389+F389+G389</f>
        <v>0</v>
      </c>
      <c r="I389" s="1757"/>
      <c r="J389" s="700">
        <f>(D389*3+E389*3+F389*2+G389)/3</f>
        <v>0</v>
      </c>
      <c r="K389" s="1757"/>
      <c r="M389" s="1757"/>
      <c r="N389" s="1757"/>
      <c r="O389" s="1757"/>
      <c r="P389" s="814">
        <f>H389+M389+N389+O389</f>
        <v>0</v>
      </c>
      <c r="Q389" s="1757"/>
      <c r="R389" s="285">
        <f>(D389*6+E389*6+F389*5+G389*4+M389*3+N389*2+O389)/6</f>
        <v>0</v>
      </c>
      <c r="S389" s="1757"/>
      <c r="T389" s="702"/>
      <c r="U389" s="1757"/>
      <c r="V389" s="1757"/>
      <c r="W389" s="1757"/>
      <c r="X389" s="285">
        <f>P389+U389+V389+W389</f>
        <v>0</v>
      </c>
      <c r="Y389" s="1757"/>
      <c r="Z389" s="285">
        <f>(D389*9+E389*9+F389*8+G389*7+M389*6+N389*5+O389*4+U389*3+V389*2+W389)/9</f>
        <v>0</v>
      </c>
      <c r="AA389" s="1757"/>
      <c r="AB389" s="1757"/>
      <c r="AC389" s="1757"/>
      <c r="AD389" s="1757"/>
      <c r="AE389" s="285">
        <f>X389+AB389+AC389+AD389</f>
        <v>0</v>
      </c>
      <c r="AF389" s="1757"/>
      <c r="AG389" s="285">
        <f>(D389*12+E389*12+F389*11+G389*10+M389*9+N389*8+O389*7+U389*6+V389*5+W389*4+AB389*3+AC389*2+AD389)/12</f>
        <v>0</v>
      </c>
      <c r="AH389" s="1757"/>
      <c r="AI389" s="289"/>
      <c r="AJ389" s="290">
        <f t="shared" si="144"/>
        <v>0</v>
      </c>
      <c r="AK389" s="1757"/>
      <c r="AL389" s="703"/>
      <c r="AM389" s="1772"/>
    </row>
    <row r="390" spans="1:39" s="367" customFormat="1" ht="15.75" hidden="1" thickBot="1">
      <c r="A390" s="1771" t="s">
        <v>292</v>
      </c>
      <c r="B390" s="812"/>
      <c r="C390" s="813" t="s">
        <v>121</v>
      </c>
      <c r="D390" s="281"/>
      <c r="E390" s="830"/>
      <c r="F390" s="830"/>
      <c r="G390" s="830"/>
      <c r="H390" s="831"/>
      <c r="I390" s="830"/>
      <c r="J390" s="832">
        <f>((D390+E390)+(D390+E390+F390)+(D390+E390+F390+G390))/3</f>
        <v>0</v>
      </c>
      <c r="K390" s="830"/>
      <c r="M390" s="830"/>
      <c r="N390" s="830"/>
      <c r="O390" s="830"/>
      <c r="P390" s="831"/>
      <c r="Q390" s="830"/>
      <c r="R390" s="831"/>
      <c r="S390" s="830"/>
      <c r="T390" s="369"/>
      <c r="U390" s="830"/>
      <c r="V390" s="830"/>
      <c r="W390" s="830"/>
      <c r="X390" s="831"/>
      <c r="Y390" s="830"/>
      <c r="Z390" s="831"/>
      <c r="AA390" s="830"/>
      <c r="AB390" s="830"/>
      <c r="AC390" s="830"/>
      <c r="AD390" s="830"/>
      <c r="AE390" s="831"/>
      <c r="AF390" s="830"/>
      <c r="AG390" s="833"/>
      <c r="AH390" s="830"/>
      <c r="AI390" s="834"/>
      <c r="AJ390" s="835">
        <f t="shared" si="144"/>
        <v>0</v>
      </c>
      <c r="AK390" s="830"/>
      <c r="AL390" s="836"/>
      <c r="AM390" s="371"/>
    </row>
    <row r="391" spans="1:39" s="898" customFormat="1" ht="14.25" hidden="1" thickBot="1">
      <c r="A391" s="894"/>
      <c r="B391" s="895"/>
      <c r="C391" s="362" t="s">
        <v>112</v>
      </c>
      <c r="D391" s="847">
        <f>D393+D394+D395+D396+D397</f>
        <v>0</v>
      </c>
      <c r="E391" s="848">
        <f>SUM(E393:E397)</f>
        <v>0</v>
      </c>
      <c r="F391" s="848">
        <f>SUM(F393:F397)</f>
        <v>0</v>
      </c>
      <c r="G391" s="848">
        <f>SUM(G393:G397)</f>
        <v>0</v>
      </c>
      <c r="H391" s="896">
        <f>D391+E391+F391+G391</f>
        <v>0</v>
      </c>
      <c r="I391" s="848">
        <f>SUM(I393:I397)</f>
        <v>0</v>
      </c>
      <c r="J391" s="897">
        <f>((D391+E391)+(D391+E391+F391)+(D391+E391+F391+G391))/3</f>
        <v>0</v>
      </c>
      <c r="K391" s="848">
        <f>SUM(K393:K397)</f>
        <v>0</v>
      </c>
      <c r="M391" s="848">
        <f>SUM(M393:M397)</f>
        <v>0</v>
      </c>
      <c r="N391" s="848">
        <f>SUM(N393:N397)</f>
        <v>0</v>
      </c>
      <c r="O391" s="848">
        <f>SUM(O393:O397)</f>
        <v>0</v>
      </c>
      <c r="P391" s="896">
        <f>H391+M391+N391+O391</f>
        <v>0</v>
      </c>
      <c r="Q391" s="848">
        <f>SUM(Q393:Q397)</f>
        <v>0</v>
      </c>
      <c r="R391" s="897">
        <f>(M391*3+N391*2+O391+H391*3+J391*3)/6</f>
        <v>0</v>
      </c>
      <c r="S391" s="848">
        <f>SUM(S393:S397)</f>
        <v>0</v>
      </c>
      <c r="T391" s="899"/>
      <c r="U391" s="848">
        <f>SUM(U393:U397)</f>
        <v>0</v>
      </c>
      <c r="V391" s="848">
        <f>SUM(V393:V397)</f>
        <v>0</v>
      </c>
      <c r="W391" s="848">
        <f>SUM(W393:W397)</f>
        <v>0</v>
      </c>
      <c r="X391" s="896">
        <f>P391+U391+V391+W391</f>
        <v>0</v>
      </c>
      <c r="Y391" s="848">
        <f>SUM(Y393:Y397)</f>
        <v>0</v>
      </c>
      <c r="Z391" s="853">
        <f>(U391*3+V391*2+W391+P391*3+R391*6)/9</f>
        <v>0</v>
      </c>
      <c r="AA391" s="848">
        <f>SUM(AA393:AA397)</f>
        <v>0</v>
      </c>
      <c r="AB391" s="848">
        <f>SUM(AB393:AB397)</f>
        <v>0</v>
      </c>
      <c r="AC391" s="848">
        <f>SUM(AC393:AC397)</f>
        <v>0</v>
      </c>
      <c r="AD391" s="848">
        <f>SUM(AD393:AD397)</f>
        <v>0</v>
      </c>
      <c r="AE391" s="896">
        <f>X391+AB391+AC391+AD391</f>
        <v>0</v>
      </c>
      <c r="AF391" s="848">
        <f>SUM(AF393:AF397)</f>
        <v>0</v>
      </c>
      <c r="AG391" s="853">
        <f>(AB391*3+AC391*2+AD391+X391*3+Z391*9)/12</f>
        <v>0</v>
      </c>
      <c r="AH391" s="848">
        <f>SUM(AH393:AH397)</f>
        <v>0</v>
      </c>
      <c r="AI391" s="901"/>
      <c r="AJ391" s="853">
        <f t="shared" si="144"/>
        <v>0</v>
      </c>
      <c r="AK391" s="848">
        <f>SUM(AK393:AK397)</f>
        <v>0</v>
      </c>
      <c r="AL391" s="902"/>
      <c r="AM391" s="903"/>
    </row>
    <row r="392" spans="1:39" s="905" customFormat="1" ht="13.5" hidden="1" thickBot="1">
      <c r="A392" s="441"/>
      <c r="B392" s="442"/>
      <c r="C392" s="904" t="s">
        <v>62</v>
      </c>
      <c r="D392" s="374"/>
      <c r="E392" s="378"/>
      <c r="F392" s="378"/>
      <c r="G392" s="378"/>
      <c r="H392" s="257"/>
      <c r="I392" s="378"/>
      <c r="J392" s="679"/>
      <c r="K392" s="378"/>
      <c r="M392" s="378"/>
      <c r="N392" s="378"/>
      <c r="O392" s="378"/>
      <c r="P392" s="257"/>
      <c r="Q392" s="378"/>
      <c r="R392" s="679"/>
      <c r="S392" s="378"/>
      <c r="T392" s="906"/>
      <c r="U392" s="378"/>
      <c r="V392" s="378"/>
      <c r="W392" s="378"/>
      <c r="X392" s="257"/>
      <c r="Y392" s="378"/>
      <c r="Z392" s="243"/>
      <c r="AA392" s="378"/>
      <c r="AB392" s="378"/>
      <c r="AC392" s="378"/>
      <c r="AD392" s="378"/>
      <c r="AE392" s="257"/>
      <c r="AF392" s="378"/>
      <c r="AG392" s="243"/>
      <c r="AH392" s="378"/>
      <c r="AI392" s="447"/>
      <c r="AJ392" s="300">
        <f t="shared" si="144"/>
        <v>0</v>
      </c>
      <c r="AK392" s="378"/>
      <c r="AL392" s="908"/>
      <c r="AM392" s="537"/>
    </row>
    <row r="393" spans="1:39" s="917" customFormat="1" ht="13.5" hidden="1" thickBot="1">
      <c r="A393" s="909"/>
      <c r="B393" s="909"/>
      <c r="C393" s="910" t="s">
        <v>122</v>
      </c>
      <c r="D393" s="909"/>
      <c r="E393" s="447"/>
      <c r="F393" s="447"/>
      <c r="G393" s="447"/>
      <c r="H393" s="909">
        <f>D393+E393+F393+G393</f>
        <v>0</v>
      </c>
      <c r="I393" s="447"/>
      <c r="J393" s="909">
        <f>(D393*3+E393*3+F393*2+G393)/3</f>
        <v>0</v>
      </c>
      <c r="K393" s="447"/>
      <c r="L393" s="912"/>
      <c r="M393" s="447"/>
      <c r="N393" s="447"/>
      <c r="O393" s="447"/>
      <c r="P393" s="909">
        <f>H393+M393+N393+O393</f>
        <v>0</v>
      </c>
      <c r="Q393" s="447"/>
      <c r="R393" s="909">
        <f>(D393*6+E393*6+F393*5+G393*4+M393*3+N393*2+O393)/6</f>
        <v>0</v>
      </c>
      <c r="S393" s="447"/>
      <c r="T393" s="913"/>
      <c r="U393" s="447"/>
      <c r="V393" s="447"/>
      <c r="W393" s="447"/>
      <c r="X393" s="909">
        <f>P393+U393+V393+W393</f>
        <v>0</v>
      </c>
      <c r="Y393" s="447"/>
      <c r="Z393" s="243">
        <f>(D393*9+E393*9+F393*8+G393*7+M393*6+N393*5+O393*4+U393*3+V393*2+W393)/9</f>
        <v>0</v>
      </c>
      <c r="AA393" s="447"/>
      <c r="AB393" s="447"/>
      <c r="AC393" s="447"/>
      <c r="AD393" s="447"/>
      <c r="AE393" s="243">
        <f>X393+AB393+AC393+AD393</f>
        <v>0</v>
      </c>
      <c r="AF393" s="447"/>
      <c r="AG393" s="243">
        <f>(D393*12+E393*12+F393*11+G393*10+M393*9+N393*8+O393*7+U393*6+V393*5+W393*4+AB393*3+AC393*2+AD393)/12</f>
        <v>0</v>
      </c>
      <c r="AH393" s="447"/>
      <c r="AI393" s="447"/>
      <c r="AJ393" s="914">
        <f t="shared" si="144"/>
        <v>0</v>
      </c>
      <c r="AK393" s="447"/>
      <c r="AL393" s="915"/>
      <c r="AM393" s="916"/>
    </row>
    <row r="394" spans="1:39" s="479" customFormat="1" ht="13.5" hidden="1" thickBot="1">
      <c r="A394" s="918"/>
      <c r="B394" s="919"/>
      <c r="C394" s="920" t="s">
        <v>123</v>
      </c>
      <c r="D394" s="243"/>
      <c r="E394" s="229"/>
      <c r="F394" s="229"/>
      <c r="G394" s="229"/>
      <c r="H394" s="243">
        <f>D394+E394+F394+G394</f>
        <v>0</v>
      </c>
      <c r="I394" s="229"/>
      <c r="J394" s="243">
        <f>(D394*3+E394*3+F394*2+G394)/3</f>
        <v>0</v>
      </c>
      <c r="K394" s="229"/>
      <c r="M394" s="229"/>
      <c r="N394" s="229"/>
      <c r="O394" s="229"/>
      <c r="P394" s="243">
        <f>H394+M394+N394+O394</f>
        <v>0</v>
      </c>
      <c r="Q394" s="229"/>
      <c r="R394" s="243">
        <f>(D394*6+E394*6+F394*5+G394*4+M394*3+N394*2+O394)/6</f>
        <v>0</v>
      </c>
      <c r="S394" s="229"/>
      <c r="T394" s="480"/>
      <c r="U394" s="229"/>
      <c r="V394" s="229"/>
      <c r="W394" s="229"/>
      <c r="X394" s="243">
        <f>P394+U394+V394+W394</f>
        <v>0</v>
      </c>
      <c r="Y394" s="229"/>
      <c r="Z394" s="243">
        <f>(D394*9+E394*9+F394*8+G394*7+M394*6+N394*5+O394*4+U394*3+V394*2+W394)/9</f>
        <v>0</v>
      </c>
      <c r="AA394" s="229"/>
      <c r="AB394" s="229"/>
      <c r="AC394" s="229"/>
      <c r="AD394" s="229"/>
      <c r="AE394" s="243">
        <f>X394+AB394+AC394+AD394</f>
        <v>0</v>
      </c>
      <c r="AF394" s="229"/>
      <c r="AG394" s="243">
        <f>(D394*12+E394*12+F394*11+G394*10+M394*9+N394*8+O394*7+U394*6+V394*5+W394*4+AB394*3+AC394*2+AD394)/12</f>
        <v>0</v>
      </c>
      <c r="AH394" s="229"/>
      <c r="AI394" s="229"/>
      <c r="AJ394" s="230">
        <f t="shared" si="144"/>
        <v>0</v>
      </c>
      <c r="AK394" s="229"/>
      <c r="AL394" s="582"/>
      <c r="AM394" s="582"/>
    </row>
    <row r="395" spans="1:39" s="479" customFormat="1" ht="13.5" hidden="1" thickBot="1">
      <c r="A395" s="923"/>
      <c r="B395" s="924"/>
      <c r="C395" s="925" t="s">
        <v>124</v>
      </c>
      <c r="D395" s="694"/>
      <c r="E395" s="275"/>
      <c r="F395" s="275"/>
      <c r="G395" s="275"/>
      <c r="H395" s="243">
        <f>D395+E395+F395+G395</f>
        <v>0</v>
      </c>
      <c r="I395" s="275"/>
      <c r="J395" s="243">
        <f>(D395*3+E395*3+F395*2+G395)/3</f>
        <v>0</v>
      </c>
      <c r="K395" s="275"/>
      <c r="M395" s="275"/>
      <c r="N395" s="275"/>
      <c r="O395" s="275"/>
      <c r="P395" s="243">
        <f>H395+M395+N395+O395</f>
        <v>0</v>
      </c>
      <c r="Q395" s="275"/>
      <c r="R395" s="243">
        <f>(D395*6+E395*6+F395*5+G395*4+M395*3+N395*2+O395)/6</f>
        <v>0</v>
      </c>
      <c r="S395" s="275"/>
      <c r="T395" s="480"/>
      <c r="U395" s="275"/>
      <c r="V395" s="275"/>
      <c r="W395" s="275"/>
      <c r="X395" s="243">
        <f>P395+U395+V395+W395</f>
        <v>0</v>
      </c>
      <c r="Y395" s="275"/>
      <c r="Z395" s="243">
        <f>(D395*9+E395*9+F395*8+G395*7+M395*6+N395*5+O395*4+U395*3+V395*2+W395)/9</f>
        <v>0</v>
      </c>
      <c r="AA395" s="275"/>
      <c r="AB395" s="275"/>
      <c r="AC395" s="275"/>
      <c r="AD395" s="275"/>
      <c r="AE395" s="243">
        <f>X395+AB395+AC395+AD395</f>
        <v>0</v>
      </c>
      <c r="AF395" s="275"/>
      <c r="AG395" s="243">
        <f>(D395*12+E395*12+F395*11+G395*10+M395*9+N395*8+O395*7+U395*6+V395*5+W395*4+AB395*3+AC395*2+AD395)/12</f>
        <v>0</v>
      </c>
      <c r="AH395" s="275"/>
      <c r="AI395" s="229"/>
      <c r="AJ395" s="276">
        <f t="shared" si="144"/>
        <v>0</v>
      </c>
      <c r="AK395" s="275"/>
      <c r="AL395" s="582"/>
      <c r="AM395" s="582"/>
    </row>
    <row r="396" spans="1:39" s="479" customFormat="1" ht="12.75" hidden="1" customHeight="1">
      <c r="A396" s="923"/>
      <c r="B396" s="924"/>
      <c r="C396" s="925" t="s">
        <v>125</v>
      </c>
      <c r="D396" s="694"/>
      <c r="E396" s="275"/>
      <c r="F396" s="275"/>
      <c r="G396" s="275"/>
      <c r="H396" s="243">
        <f>D396+E396+F396+G396</f>
        <v>0</v>
      </c>
      <c r="I396" s="275"/>
      <c r="J396" s="243">
        <f>(D396*3+E396*3+F396*2+G396)/3</f>
        <v>0</v>
      </c>
      <c r="K396" s="275"/>
      <c r="M396" s="275"/>
      <c r="N396" s="275"/>
      <c r="O396" s="275"/>
      <c r="P396" s="243">
        <f>H396+M396+N396+O396</f>
        <v>0</v>
      </c>
      <c r="Q396" s="275"/>
      <c r="R396" s="243">
        <f>(D396*6+E396*6+F396*5+G396*4+M396*3+N396*2+O396)/6</f>
        <v>0</v>
      </c>
      <c r="S396" s="275"/>
      <c r="T396" s="480"/>
      <c r="U396" s="275"/>
      <c r="V396" s="275"/>
      <c r="W396" s="275"/>
      <c r="X396" s="243">
        <f>P396+U396+V396+W396</f>
        <v>0</v>
      </c>
      <c r="Y396" s="275"/>
      <c r="Z396" s="243">
        <f>(D396*9+E396*9+F396*8+G396*7+M396*6+N396*5+O396*4+U396*3+V396*2+W396)/9</f>
        <v>0</v>
      </c>
      <c r="AA396" s="275"/>
      <c r="AB396" s="275"/>
      <c r="AC396" s="275"/>
      <c r="AD396" s="275"/>
      <c r="AE396" s="243">
        <f>X396+AB396+AC396+AD396</f>
        <v>0</v>
      </c>
      <c r="AF396" s="275"/>
      <c r="AG396" s="243">
        <f>(D396*12+E396*12+F396*11+G396*10+M396*9+N396*8+O396*7+U396*6+V396*5+W396*4+AB396*3+AC396*2+AD396)/12</f>
        <v>0</v>
      </c>
      <c r="AH396" s="275"/>
      <c r="AI396" s="229"/>
      <c r="AJ396" s="276">
        <f t="shared" si="144"/>
        <v>0</v>
      </c>
      <c r="AK396" s="275"/>
      <c r="AL396" s="921"/>
      <c r="AM396" s="922"/>
    </row>
    <row r="397" spans="1:39" s="928" customFormat="1" ht="13.5" hidden="1" thickBot="1">
      <c r="A397" s="926"/>
      <c r="B397" s="881"/>
      <c r="C397" s="927" t="s">
        <v>126</v>
      </c>
      <c r="D397" s="694"/>
      <c r="E397" s="464"/>
      <c r="F397" s="464"/>
      <c r="G397" s="464"/>
      <c r="H397" s="243">
        <f>D397+E397+F397+G397</f>
        <v>0</v>
      </c>
      <c r="I397" s="464"/>
      <c r="J397" s="243">
        <f>(D397*3+E397*3+F397*2+G397)/3</f>
        <v>0</v>
      </c>
      <c r="K397" s="464"/>
      <c r="M397" s="464"/>
      <c r="N397" s="464"/>
      <c r="O397" s="464"/>
      <c r="P397" s="243">
        <f>H397+M397+N397+O397</f>
        <v>0</v>
      </c>
      <c r="Q397" s="464"/>
      <c r="R397" s="243">
        <f>(D397*6+E397*6+F397*5+G397*4+M397*3+N397*2+O397)/6</f>
        <v>0</v>
      </c>
      <c r="S397" s="464"/>
      <c r="T397" s="929"/>
      <c r="U397" s="464"/>
      <c r="V397" s="464"/>
      <c r="W397" s="464"/>
      <c r="X397" s="243">
        <f>P397+U397+V397+W397</f>
        <v>0</v>
      </c>
      <c r="Y397" s="464"/>
      <c r="Z397" s="243">
        <f>(D397*9+E397*9+F397*8+G397*7+M397*6+N397*5+O397*4+U397*3+V397*2+W397)/9</f>
        <v>0</v>
      </c>
      <c r="AA397" s="464"/>
      <c r="AB397" s="464"/>
      <c r="AC397" s="464"/>
      <c r="AD397" s="464"/>
      <c r="AE397" s="243">
        <f>X397+AB397+AC397+AD397</f>
        <v>0</v>
      </c>
      <c r="AF397" s="464"/>
      <c r="AG397" s="243">
        <f>(D397*12+E397*12+F397*11+G397*10+M397*9+N397*8+O397*7+U397*6+V397*5+W397*4+AB397*3+AC397*2+AD397)/12</f>
        <v>0</v>
      </c>
      <c r="AH397" s="464"/>
      <c r="AI397" s="447"/>
      <c r="AJ397" s="263">
        <f t="shared" si="144"/>
        <v>0</v>
      </c>
      <c r="AK397" s="464"/>
      <c r="AL397" s="915"/>
      <c r="AM397" s="916"/>
    </row>
    <row r="398" spans="1:39" s="377" customFormat="1" ht="17.25" hidden="1" customHeight="1" thickBot="1">
      <c r="A398" s="1745"/>
      <c r="B398" s="219"/>
      <c r="C398" s="837"/>
      <c r="D398" s="838"/>
      <c r="E398" s="1746"/>
      <c r="F398" s="1746"/>
      <c r="G398" s="1746"/>
      <c r="H398" s="223"/>
      <c r="I398" s="1746"/>
      <c r="J398" s="840"/>
      <c r="K398" s="1746"/>
      <c r="M398" s="1746"/>
      <c r="N398" s="1746"/>
      <c r="O398" s="1746"/>
      <c r="P398" s="1754"/>
      <c r="Q398" s="1746"/>
      <c r="R398" s="223"/>
      <c r="S398" s="1746"/>
      <c r="T398" s="380"/>
      <c r="U398" s="1746"/>
      <c r="V398" s="1746"/>
      <c r="W398" s="1746"/>
      <c r="X398" s="839"/>
      <c r="Y398" s="1746"/>
      <c r="Z398" s="162"/>
      <c r="AA398" s="1746"/>
      <c r="AB398" s="1746"/>
      <c r="AC398" s="1746"/>
      <c r="AD398" s="1746"/>
      <c r="AE398" s="839"/>
      <c r="AF398" s="1746"/>
      <c r="AG398" s="162"/>
      <c r="AH398" s="1746"/>
      <c r="AI398" s="229"/>
      <c r="AJ398" s="230">
        <f t="shared" si="144"/>
        <v>0</v>
      </c>
      <c r="AK398" s="1746"/>
      <c r="AL398" s="843"/>
      <c r="AM398" s="382"/>
    </row>
    <row r="399" spans="1:39" s="466" customFormat="1" ht="13.5">
      <c r="A399" s="1773"/>
      <c r="B399" s="1602"/>
      <c r="C399" s="1603" t="s">
        <v>295</v>
      </c>
      <c r="D399" s="1774"/>
      <c r="E399" s="1775"/>
      <c r="F399" s="1775"/>
      <c r="G399" s="1775"/>
      <c r="H399" s="1776"/>
      <c r="I399" s="1775"/>
      <c r="J399" s="1680">
        <f>((D399+E399)+(D399+E399+F399)+(D399+E399+F399+G399))/3</f>
        <v>0</v>
      </c>
      <c r="K399" s="1775"/>
      <c r="M399" s="1775"/>
      <c r="N399" s="1775"/>
      <c r="O399" s="1775"/>
      <c r="P399" s="1774"/>
      <c r="Q399" s="1775"/>
      <c r="R399" s="1774"/>
      <c r="S399" s="1775"/>
      <c r="T399" s="606"/>
      <c r="U399" s="1775"/>
      <c r="V399" s="1775"/>
      <c r="W399" s="1775"/>
      <c r="X399" s="1774"/>
      <c r="Y399" s="1775"/>
      <c r="Z399" s="1774"/>
      <c r="AA399" s="1775"/>
      <c r="AB399" s="1775"/>
      <c r="AC399" s="1775"/>
      <c r="AD399" s="1775"/>
      <c r="AE399" s="1774"/>
      <c r="AF399" s="1775"/>
      <c r="AG399" s="1680"/>
      <c r="AH399" s="1775"/>
      <c r="AI399" s="1681"/>
      <c r="AJ399" s="1611">
        <f t="shared" si="144"/>
        <v>0</v>
      </c>
      <c r="AK399" s="1775"/>
      <c r="AL399" s="1656"/>
      <c r="AM399" s="883"/>
    </row>
    <row r="400" spans="1:39" s="474" customFormat="1" ht="14.25" thickBot="1">
      <c r="A400" s="1545"/>
      <c r="B400" s="1444"/>
      <c r="C400" s="1445" t="s">
        <v>57</v>
      </c>
      <c r="D400" s="1449">
        <f>D119+D123+D131+D308+D320+D338+D364+D127</f>
        <v>95</v>
      </c>
      <c r="E400" s="1592">
        <f>E119+E123+E131+E308+E320+E338+E364+E127</f>
        <v>0</v>
      </c>
      <c r="F400" s="1592">
        <f>F119+F123+F131+F308+F320+F338+F364+F127</f>
        <v>0</v>
      </c>
      <c r="G400" s="1592">
        <f>G119+G123+G131+G308+G320+G338+G364+G127</f>
        <v>0</v>
      </c>
      <c r="H400" s="1450">
        <f>D400+E400+F400+G400</f>
        <v>95</v>
      </c>
      <c r="I400" s="1592">
        <f>I119+I123+I131+I308+I320+I338+I364+I127</f>
        <v>95</v>
      </c>
      <c r="J400" s="1777">
        <f>((D400+E400)+(D400+E400+F400)+(D400+E400+F400+G400))/3</f>
        <v>95</v>
      </c>
      <c r="K400" s="1592">
        <f>K119+K123+K131+K308+K320+K338+K364+K127</f>
        <v>95</v>
      </c>
      <c r="L400" s="1592"/>
      <c r="M400" s="1592">
        <f>M119+M123+M131+M308+M320+M338+M364+M127</f>
        <v>0</v>
      </c>
      <c r="N400" s="1592">
        <f>N119+N123+N131+N308+N320+N338+N364+N127</f>
        <v>0</v>
      </c>
      <c r="O400" s="1592">
        <f>O119+O123+O131+O308+O320+O338+O364+O127</f>
        <v>0</v>
      </c>
      <c r="P400" s="1778">
        <f>H400+M400+N400+O400</f>
        <v>95</v>
      </c>
      <c r="Q400" s="1592">
        <f>Q119+Q123+Q131+Q308+Q320+Q338+Q364+Q127</f>
        <v>95</v>
      </c>
      <c r="R400" s="1595">
        <f>R119+R123+R131+R308+R320+R338+R364+R127</f>
        <v>95</v>
      </c>
      <c r="S400" s="1592">
        <f>S119+S123+S131+S308+S320+S338+S364+S127</f>
        <v>95</v>
      </c>
      <c r="T400" s="1779">
        <f>T119+T123+T131+T308+T320+T338+T364</f>
        <v>0</v>
      </c>
      <c r="U400" s="1592">
        <f>U119+U123+U131+U308+U320+U338+U364+U127</f>
        <v>0</v>
      </c>
      <c r="V400" s="1592">
        <f>V119+V123+V131+V308+V320+V338+V364+V127</f>
        <v>0</v>
      </c>
      <c r="W400" s="1592">
        <f>W119+W123+W131+W308+W320+W338+W364+W127</f>
        <v>0</v>
      </c>
      <c r="X400" s="1780">
        <f>P400+U400+V400+W400</f>
        <v>95</v>
      </c>
      <c r="Y400" s="1592">
        <f t="shared" ref="Y400:AD400" si="156">Y119+Y123+Y131+Y308+Y320+Y338+Y364+Y127</f>
        <v>95</v>
      </c>
      <c r="Z400" s="1449">
        <f t="shared" si="156"/>
        <v>95</v>
      </c>
      <c r="AA400" s="1592">
        <f t="shared" si="156"/>
        <v>95</v>
      </c>
      <c r="AB400" s="1592">
        <f t="shared" si="156"/>
        <v>0</v>
      </c>
      <c r="AC400" s="1592">
        <f t="shared" si="156"/>
        <v>0</v>
      </c>
      <c r="AD400" s="1592">
        <f t="shared" si="156"/>
        <v>0</v>
      </c>
      <c r="AE400" s="1780">
        <f>X400+AB400+AC400+AD400</f>
        <v>95</v>
      </c>
      <c r="AF400" s="1592">
        <f>AF119+AF123+AF131+AF308+AF320+AF338+AF364+AF127</f>
        <v>95</v>
      </c>
      <c r="AG400" s="1449">
        <f>AG119+AG123+AG131+AG308+AG320+AG338+AG364+AG127</f>
        <v>95</v>
      </c>
      <c r="AH400" s="1592">
        <f>AH119+AH123+AH131+AH308+AH320+AH338+AH364+AH127</f>
        <v>95</v>
      </c>
      <c r="AI400" s="1781"/>
      <c r="AJ400" s="1450">
        <f t="shared" si="144"/>
        <v>95</v>
      </c>
      <c r="AK400" s="1592">
        <f>AK119+AK123+AK131+AK308+AK320+AK338+AK364+AK127</f>
        <v>95</v>
      </c>
      <c r="AL400" s="843"/>
      <c r="AM400" s="382"/>
    </row>
    <row r="401" spans="1:39" s="701" customFormat="1" ht="16.5" customHeight="1" thickBot="1">
      <c r="A401" s="1253"/>
      <c r="B401" s="1147"/>
      <c r="C401" s="362" t="s">
        <v>58</v>
      </c>
      <c r="D401" s="849">
        <f t="shared" ref="D401:AH401" si="157">D120+D124+D132+D309+D321+D340+D365+D128+D387</f>
        <v>6431.59</v>
      </c>
      <c r="E401" s="1782">
        <f t="shared" si="157"/>
        <v>30.4</v>
      </c>
      <c r="F401" s="1782">
        <f t="shared" si="157"/>
        <v>0</v>
      </c>
      <c r="G401" s="1782">
        <f t="shared" si="157"/>
        <v>0</v>
      </c>
      <c r="H401" s="849">
        <f t="shared" si="157"/>
        <v>6461.99</v>
      </c>
      <c r="I401" s="1782">
        <f t="shared" si="157"/>
        <v>6277.48</v>
      </c>
      <c r="J401" s="849">
        <f t="shared" si="157"/>
        <v>6461.99</v>
      </c>
      <c r="K401" s="1782">
        <f t="shared" si="157"/>
        <v>6281.47</v>
      </c>
      <c r="L401" s="849">
        <f t="shared" si="157"/>
        <v>3</v>
      </c>
      <c r="M401" s="1782">
        <f t="shared" si="157"/>
        <v>-5</v>
      </c>
      <c r="N401" s="1782">
        <f t="shared" si="157"/>
        <v>-45</v>
      </c>
      <c r="O401" s="1782">
        <f t="shared" si="157"/>
        <v>0</v>
      </c>
      <c r="P401" s="849">
        <f t="shared" si="157"/>
        <v>6411.99</v>
      </c>
      <c r="Q401" s="1782">
        <f t="shared" si="157"/>
        <v>6208.82</v>
      </c>
      <c r="R401" s="849">
        <f t="shared" si="157"/>
        <v>6444.49</v>
      </c>
      <c r="S401" s="1782">
        <f t="shared" si="157"/>
        <v>6265.92</v>
      </c>
      <c r="T401" s="849">
        <f t="shared" si="157"/>
        <v>0</v>
      </c>
      <c r="U401" s="1782">
        <f t="shared" si="157"/>
        <v>0</v>
      </c>
      <c r="V401" s="1782">
        <f t="shared" si="157"/>
        <v>0</v>
      </c>
      <c r="W401" s="1782">
        <f t="shared" si="157"/>
        <v>28.950000000000003</v>
      </c>
      <c r="X401" s="849">
        <f t="shared" si="157"/>
        <v>6440.94</v>
      </c>
      <c r="Y401" s="1782">
        <f t="shared" si="157"/>
        <v>6242.5099999999993</v>
      </c>
      <c r="Z401" s="849">
        <f t="shared" si="157"/>
        <v>6436.873333333333</v>
      </c>
      <c r="AA401" s="1782">
        <f t="shared" si="157"/>
        <v>6254.1100000000006</v>
      </c>
      <c r="AB401" s="1782">
        <f t="shared" si="157"/>
        <v>5</v>
      </c>
      <c r="AC401" s="1782">
        <f t="shared" si="157"/>
        <v>0</v>
      </c>
      <c r="AD401" s="1782">
        <f t="shared" si="157"/>
        <v>0</v>
      </c>
      <c r="AE401" s="849">
        <f t="shared" si="157"/>
        <v>6445.94</v>
      </c>
      <c r="AF401" s="1782">
        <f t="shared" si="157"/>
        <v>6234.8799999999992</v>
      </c>
      <c r="AG401" s="849">
        <f t="shared" si="157"/>
        <v>6439.14</v>
      </c>
      <c r="AH401" s="1782">
        <f t="shared" si="157"/>
        <v>6242.6699999999992</v>
      </c>
      <c r="AI401" s="1783"/>
      <c r="AJ401" s="853">
        <f>D401+E401</f>
        <v>6461.99</v>
      </c>
      <c r="AK401" s="1782">
        <f>AK120+AK124+AK132+AK309+AK321+AK340+AK365+AK128+AK387</f>
        <v>6290.17</v>
      </c>
      <c r="AL401" s="703"/>
      <c r="AM401" s="704"/>
    </row>
    <row r="402" spans="1:39" s="714" customFormat="1" ht="15">
      <c r="A402" s="1456"/>
      <c r="B402" s="1457"/>
      <c r="C402" s="1458" t="s">
        <v>154</v>
      </c>
      <c r="D402" s="1459">
        <f t="shared" ref="D402:AH402" si="158">D310</f>
        <v>3058.9999999999995</v>
      </c>
      <c r="E402" s="1460">
        <f t="shared" si="158"/>
        <v>38.76</v>
      </c>
      <c r="F402" s="1460">
        <f t="shared" si="158"/>
        <v>0</v>
      </c>
      <c r="G402" s="1460">
        <f t="shared" si="158"/>
        <v>0</v>
      </c>
      <c r="H402" s="1459">
        <f t="shared" si="158"/>
        <v>3097.7599999999998</v>
      </c>
      <c r="I402" s="1460">
        <f t="shared" si="158"/>
        <v>3048.57</v>
      </c>
      <c r="J402" s="1459">
        <f t="shared" si="158"/>
        <v>3097.7599999999998</v>
      </c>
      <c r="K402" s="1460">
        <f t="shared" si="158"/>
        <v>3049.4400000000005</v>
      </c>
      <c r="L402" s="1459">
        <f t="shared" si="158"/>
        <v>0</v>
      </c>
      <c r="M402" s="1460">
        <f t="shared" si="158"/>
        <v>0</v>
      </c>
      <c r="N402" s="1460">
        <f t="shared" si="158"/>
        <v>0</v>
      </c>
      <c r="O402" s="1460">
        <f t="shared" si="158"/>
        <v>0</v>
      </c>
      <c r="P402" s="1459">
        <f t="shared" si="158"/>
        <v>3097.7599999999998</v>
      </c>
      <c r="Q402" s="1460">
        <f t="shared" si="158"/>
        <v>3045</v>
      </c>
      <c r="R402" s="1459">
        <f t="shared" si="158"/>
        <v>3097.7599999999998</v>
      </c>
      <c r="S402" s="1460">
        <f t="shared" si="158"/>
        <v>3045.23</v>
      </c>
      <c r="T402" s="1459">
        <f t="shared" si="158"/>
        <v>0</v>
      </c>
      <c r="U402" s="1460">
        <f t="shared" si="158"/>
        <v>0</v>
      </c>
      <c r="V402" s="1460">
        <f t="shared" si="158"/>
        <v>0</v>
      </c>
      <c r="W402" s="1460">
        <f t="shared" si="158"/>
        <v>5.7799999999999994</v>
      </c>
      <c r="X402" s="1459">
        <f t="shared" si="158"/>
        <v>3103.5399999999991</v>
      </c>
      <c r="Y402" s="1460">
        <f t="shared" si="158"/>
        <v>3052.6099999999997</v>
      </c>
      <c r="Z402" s="1459">
        <f t="shared" si="158"/>
        <v>3098.4022222222216</v>
      </c>
      <c r="AA402" s="1460">
        <f t="shared" si="158"/>
        <v>3048.12</v>
      </c>
      <c r="AB402" s="1460">
        <f t="shared" si="158"/>
        <v>0</v>
      </c>
      <c r="AC402" s="1460">
        <f t="shared" si="158"/>
        <v>0</v>
      </c>
      <c r="AD402" s="1460">
        <f t="shared" si="158"/>
        <v>0</v>
      </c>
      <c r="AE402" s="1459">
        <f t="shared" si="158"/>
        <v>3103.5399999999991</v>
      </c>
      <c r="AF402" s="1460">
        <f t="shared" si="158"/>
        <v>3049.61</v>
      </c>
      <c r="AG402" s="1459">
        <f t="shared" si="158"/>
        <v>3099.6866666666665</v>
      </c>
      <c r="AH402" s="1460">
        <f t="shared" si="158"/>
        <v>3048.6</v>
      </c>
      <c r="AI402" s="1784"/>
      <c r="AJ402" s="1463">
        <f t="shared" si="144"/>
        <v>3097.7599999999998</v>
      </c>
      <c r="AK402" s="1460">
        <f>AK310</f>
        <v>3049.61</v>
      </c>
      <c r="AL402" s="1785"/>
      <c r="AM402" s="792"/>
    </row>
    <row r="403" spans="1:39" s="724" customFormat="1" ht="15.75" thickBot="1">
      <c r="A403" s="1467"/>
      <c r="B403" s="1468"/>
      <c r="C403" s="1469" t="s">
        <v>155</v>
      </c>
      <c r="D403" s="1613">
        <f t="shared" ref="D403:AH403" si="159">D401-D402</f>
        <v>3372.5900000000006</v>
      </c>
      <c r="E403" s="1614">
        <f t="shared" si="159"/>
        <v>-8.36</v>
      </c>
      <c r="F403" s="1614">
        <f t="shared" si="159"/>
        <v>0</v>
      </c>
      <c r="G403" s="1614">
        <f t="shared" si="159"/>
        <v>0</v>
      </c>
      <c r="H403" s="1613">
        <f t="shared" si="159"/>
        <v>3364.23</v>
      </c>
      <c r="I403" s="1614">
        <f t="shared" si="159"/>
        <v>3228.9099999999994</v>
      </c>
      <c r="J403" s="1613">
        <f t="shared" si="159"/>
        <v>3364.23</v>
      </c>
      <c r="K403" s="1614">
        <f t="shared" si="159"/>
        <v>3232.0299999999997</v>
      </c>
      <c r="L403" s="1613">
        <f t="shared" si="159"/>
        <v>3</v>
      </c>
      <c r="M403" s="1614">
        <f t="shared" si="159"/>
        <v>-5</v>
      </c>
      <c r="N403" s="1614">
        <f t="shared" si="159"/>
        <v>-45</v>
      </c>
      <c r="O403" s="1614">
        <f t="shared" si="159"/>
        <v>0</v>
      </c>
      <c r="P403" s="1613">
        <f t="shared" si="159"/>
        <v>3314.23</v>
      </c>
      <c r="Q403" s="1614">
        <f t="shared" si="159"/>
        <v>3163.8199999999997</v>
      </c>
      <c r="R403" s="1613">
        <f t="shared" si="159"/>
        <v>3346.73</v>
      </c>
      <c r="S403" s="1614">
        <f t="shared" si="159"/>
        <v>3220.69</v>
      </c>
      <c r="T403" s="1613">
        <f t="shared" si="159"/>
        <v>0</v>
      </c>
      <c r="U403" s="1614">
        <f t="shared" si="159"/>
        <v>0</v>
      </c>
      <c r="V403" s="1614">
        <f t="shared" si="159"/>
        <v>0</v>
      </c>
      <c r="W403" s="1614">
        <f t="shared" si="159"/>
        <v>23.17</v>
      </c>
      <c r="X403" s="1613">
        <f t="shared" si="159"/>
        <v>3337.4000000000005</v>
      </c>
      <c r="Y403" s="1614">
        <f t="shared" si="159"/>
        <v>3189.8999999999996</v>
      </c>
      <c r="Z403" s="1613">
        <f t="shared" si="159"/>
        <v>3338.4711111111114</v>
      </c>
      <c r="AA403" s="1614">
        <f t="shared" si="159"/>
        <v>3205.9900000000007</v>
      </c>
      <c r="AB403" s="1614">
        <f t="shared" si="159"/>
        <v>5</v>
      </c>
      <c r="AC403" s="1614">
        <f t="shared" si="159"/>
        <v>0</v>
      </c>
      <c r="AD403" s="1614">
        <f t="shared" si="159"/>
        <v>0</v>
      </c>
      <c r="AE403" s="1613">
        <f t="shared" si="159"/>
        <v>3342.4000000000005</v>
      </c>
      <c r="AF403" s="1614">
        <f t="shared" si="159"/>
        <v>3185.2699999999991</v>
      </c>
      <c r="AG403" s="1613">
        <f t="shared" si="159"/>
        <v>3339.4533333333338</v>
      </c>
      <c r="AH403" s="1614">
        <f t="shared" si="159"/>
        <v>3194.0699999999993</v>
      </c>
      <c r="AI403" s="1786"/>
      <c r="AJ403" s="1617">
        <f t="shared" si="144"/>
        <v>3364.2300000000005</v>
      </c>
      <c r="AK403" s="1614">
        <f>AK401-AK402</f>
        <v>3240.56</v>
      </c>
      <c r="AL403" s="722"/>
      <c r="AM403" s="723"/>
    </row>
    <row r="404" spans="1:39" s="1800" customFormat="1" ht="13.5" hidden="1" customHeight="1" thickBot="1">
      <c r="A404" s="1787"/>
      <c r="B404" s="1788"/>
      <c r="C404" s="1789" t="s">
        <v>296</v>
      </c>
      <c r="D404" s="202"/>
      <c r="E404" s="1790"/>
      <c r="F404" s="1790"/>
      <c r="G404" s="1790"/>
      <c r="H404" s="1791"/>
      <c r="I404" s="1790"/>
      <c r="J404" s="1791"/>
      <c r="K404" s="1790"/>
      <c r="L404" s="1792"/>
      <c r="M404" s="1790"/>
      <c r="N404" s="1790"/>
      <c r="O404" s="1790"/>
      <c r="P404" s="1793"/>
      <c r="Q404" s="1790"/>
      <c r="R404" s="1793"/>
      <c r="S404" s="1790"/>
      <c r="T404" s="1794"/>
      <c r="U404" s="1790"/>
      <c r="V404" s="1790"/>
      <c r="W404" s="1790"/>
      <c r="X404" s="1793"/>
      <c r="Y404" s="1790"/>
      <c r="Z404" s="1793"/>
      <c r="AA404" s="1790"/>
      <c r="AB404" s="1790"/>
      <c r="AC404" s="1790"/>
      <c r="AD404" s="1790"/>
      <c r="AE404" s="1793"/>
      <c r="AF404" s="1790"/>
      <c r="AG404" s="1795"/>
      <c r="AH404" s="1790"/>
      <c r="AI404" s="1796"/>
      <c r="AJ404" s="1797"/>
      <c r="AK404" s="1790"/>
      <c r="AL404" s="1798"/>
      <c r="AM404" s="1799"/>
    </row>
    <row r="405" spans="1:39" s="1806" customFormat="1" ht="16.5" thickBot="1">
      <c r="A405" s="1801"/>
      <c r="B405" s="1802"/>
      <c r="C405" s="1802" t="s">
        <v>297</v>
      </c>
      <c r="D405" s="1803"/>
      <c r="E405" s="1804"/>
      <c r="F405" s="1804"/>
      <c r="G405" s="1804"/>
      <c r="H405" s="1802"/>
      <c r="I405" s="1804"/>
      <c r="J405" s="1805"/>
      <c r="K405" s="1804"/>
      <c r="M405" s="1804"/>
      <c r="N405" s="1804"/>
      <c r="O405" s="1804"/>
      <c r="P405" s="1807"/>
      <c r="Q405" s="1804"/>
      <c r="R405" s="1804"/>
      <c r="S405" s="1804"/>
      <c r="T405" s="1808"/>
      <c r="U405" s="1804"/>
      <c r="V405" s="1804"/>
      <c r="W405" s="1804"/>
      <c r="X405" s="1804"/>
      <c r="Y405" s="1804"/>
      <c r="Z405" s="1804"/>
      <c r="AA405" s="1804"/>
      <c r="AB405" s="1804"/>
      <c r="AC405" s="1804"/>
      <c r="AD405" s="1804"/>
      <c r="AE405" s="1809"/>
      <c r="AF405" s="1804"/>
      <c r="AG405" s="1810"/>
      <c r="AH405" s="1804"/>
      <c r="AI405" s="1811"/>
      <c r="AJ405" s="1811"/>
      <c r="AK405" s="1804"/>
      <c r="AL405" s="1812"/>
      <c r="AM405" s="1813"/>
    </row>
    <row r="406" spans="1:39" ht="13.5" thickBot="1">
      <c r="A406" s="1814"/>
      <c r="C406" s="1815" t="s">
        <v>298</v>
      </c>
      <c r="E406" s="1817"/>
      <c r="F406" s="1817"/>
      <c r="G406" s="1817"/>
      <c r="I406" s="1817"/>
      <c r="K406" s="1817"/>
      <c r="AK406" s="1817"/>
    </row>
    <row r="407" spans="1:39" s="701" customFormat="1" ht="16.5" customHeight="1" thickBot="1">
      <c r="A407" s="1253"/>
      <c r="B407" s="1147"/>
      <c r="C407" s="362" t="s">
        <v>58</v>
      </c>
      <c r="D407" s="849">
        <f t="shared" ref="D407:AK407" si="160">D401-D365</f>
        <v>6251.24</v>
      </c>
      <c r="E407" s="849">
        <f t="shared" si="160"/>
        <v>29.4</v>
      </c>
      <c r="F407" s="849">
        <f t="shared" si="160"/>
        <v>0</v>
      </c>
      <c r="G407" s="849">
        <f t="shared" si="160"/>
        <v>0</v>
      </c>
      <c r="H407" s="849">
        <f t="shared" si="160"/>
        <v>6280.6399999999994</v>
      </c>
      <c r="I407" s="849">
        <f t="shared" si="160"/>
        <v>6117.91</v>
      </c>
      <c r="J407" s="849">
        <f t="shared" si="160"/>
        <v>6280.6399999999994</v>
      </c>
      <c r="K407" s="849">
        <f t="shared" si="160"/>
        <v>6122</v>
      </c>
      <c r="L407" s="849">
        <f t="shared" si="160"/>
        <v>3</v>
      </c>
      <c r="M407" s="849">
        <f t="shared" si="160"/>
        <v>-5</v>
      </c>
      <c r="N407" s="849">
        <f t="shared" si="160"/>
        <v>-45</v>
      </c>
      <c r="O407" s="849">
        <f t="shared" si="160"/>
        <v>-7.5</v>
      </c>
      <c r="P407" s="849">
        <f t="shared" si="160"/>
        <v>6223.1399999999994</v>
      </c>
      <c r="Q407" s="849">
        <f t="shared" si="160"/>
        <v>6054.57</v>
      </c>
      <c r="R407" s="849">
        <f t="shared" si="160"/>
        <v>6261.8899999999994</v>
      </c>
      <c r="S407" s="849">
        <f t="shared" si="160"/>
        <v>6108.53</v>
      </c>
      <c r="T407" s="849">
        <f t="shared" si="160"/>
        <v>0</v>
      </c>
      <c r="U407" s="849">
        <f t="shared" si="160"/>
        <v>0</v>
      </c>
      <c r="V407" s="849">
        <f t="shared" si="160"/>
        <v>0</v>
      </c>
      <c r="W407" s="849">
        <f t="shared" si="160"/>
        <v>28.950000000000003</v>
      </c>
      <c r="X407" s="849">
        <f t="shared" si="160"/>
        <v>6252.0899999999992</v>
      </c>
      <c r="Y407" s="849">
        <f t="shared" si="160"/>
        <v>6084.8099999999995</v>
      </c>
      <c r="Z407" s="849">
        <f t="shared" si="160"/>
        <v>6252.19</v>
      </c>
      <c r="AA407" s="849">
        <f t="shared" si="160"/>
        <v>6094.9100000000008</v>
      </c>
      <c r="AB407" s="849">
        <f t="shared" si="160"/>
        <v>5</v>
      </c>
      <c r="AC407" s="849">
        <f t="shared" si="160"/>
        <v>0</v>
      </c>
      <c r="AD407" s="849">
        <f t="shared" si="160"/>
        <v>0</v>
      </c>
      <c r="AE407" s="849">
        <f t="shared" si="160"/>
        <v>6257.0899999999992</v>
      </c>
      <c r="AF407" s="849">
        <f t="shared" si="160"/>
        <v>6107.98</v>
      </c>
      <c r="AG407" s="849">
        <f t="shared" si="160"/>
        <v>6253.415</v>
      </c>
      <c r="AH407" s="849">
        <f t="shared" si="160"/>
        <v>6096.8499999999995</v>
      </c>
      <c r="AI407" s="849">
        <f t="shared" si="160"/>
        <v>0</v>
      </c>
      <c r="AJ407" s="849">
        <f t="shared" si="160"/>
        <v>6280.6399999999994</v>
      </c>
      <c r="AK407" s="849">
        <f t="shared" si="160"/>
        <v>6130.9</v>
      </c>
      <c r="AL407" s="703"/>
      <c r="AM407" s="704"/>
    </row>
    <row r="408" spans="1:39" s="1806" customFormat="1" ht="16.5" thickBot="1">
      <c r="A408" s="1801"/>
      <c r="B408" s="1802"/>
      <c r="C408" s="1802" t="s">
        <v>297</v>
      </c>
      <c r="D408" s="1803"/>
      <c r="E408" s="1804"/>
      <c r="F408" s="1804"/>
      <c r="G408" s="1804"/>
      <c r="H408" s="1802"/>
      <c r="I408" s="1804"/>
      <c r="J408" s="1805"/>
      <c r="K408" s="1804"/>
      <c r="M408" s="1804"/>
      <c r="N408" s="1804"/>
      <c r="O408" s="1804"/>
      <c r="P408" s="1807"/>
      <c r="Q408" s="1804"/>
      <c r="R408" s="1804"/>
      <c r="S408" s="1804"/>
      <c r="T408" s="1808"/>
      <c r="U408" s="1804"/>
      <c r="V408" s="1804"/>
      <c r="W408" s="1804"/>
      <c r="X408" s="1804"/>
      <c r="Y408" s="1804"/>
      <c r="Z408" s="1804"/>
      <c r="AA408" s="1804"/>
      <c r="AB408" s="1804"/>
      <c r="AC408" s="1804"/>
      <c r="AD408" s="1804"/>
      <c r="AE408" s="1809"/>
      <c r="AF408" s="1811">
        <f>AF407/AE407*100</f>
        <v>97.616943339475711</v>
      </c>
      <c r="AG408" s="1810"/>
      <c r="AH408" s="1811">
        <f>AH407/AG407*100</f>
        <v>97.496328006377311</v>
      </c>
      <c r="AI408" s="1811"/>
      <c r="AJ408" s="1811"/>
      <c r="AK408" s="1811">
        <f>AK407/AJ407*100</f>
        <v>97.615848066439099</v>
      </c>
      <c r="AL408" s="1812"/>
      <c r="AM408" s="1813"/>
    </row>
    <row r="409" spans="1:39" s="1806" customFormat="1" ht="16.5" thickBot="1">
      <c r="A409" s="1801"/>
      <c r="B409" s="1802"/>
      <c r="C409" s="1802" t="s">
        <v>299</v>
      </c>
      <c r="D409" s="1803"/>
      <c r="E409" s="1804"/>
      <c r="F409" s="1804"/>
      <c r="G409" s="1804"/>
      <c r="H409" s="1802"/>
      <c r="I409" s="1804"/>
      <c r="J409" s="1805"/>
      <c r="K409" s="1804"/>
      <c r="M409" s="1804"/>
      <c r="N409" s="1804"/>
      <c r="O409" s="1804"/>
      <c r="P409" s="1807"/>
      <c r="Q409" s="1804"/>
      <c r="R409" s="1804"/>
      <c r="S409" s="1804"/>
      <c r="T409" s="1808"/>
      <c r="U409" s="1804"/>
      <c r="V409" s="1804"/>
      <c r="W409" s="1804"/>
      <c r="X409" s="1804"/>
      <c r="Y409" s="1804"/>
      <c r="Z409" s="1804"/>
      <c r="AA409" s="1804"/>
      <c r="AB409" s="1804"/>
      <c r="AC409" s="1804"/>
      <c r="AD409" s="1804"/>
      <c r="AE409" s="1809"/>
      <c r="AF409" s="1822">
        <f>AF407-AE407</f>
        <v>-149.10999999999967</v>
      </c>
      <c r="AG409" s="1810"/>
      <c r="AH409" s="1822">
        <f>AH407-AG407</f>
        <v>-156.56500000000051</v>
      </c>
      <c r="AI409" s="1811"/>
      <c r="AJ409" s="1811"/>
      <c r="AK409" s="1822">
        <f>AK407-AJ407</f>
        <v>-149.73999999999978</v>
      </c>
      <c r="AL409" s="1812"/>
      <c r="AM409" s="1813"/>
    </row>
    <row r="410" spans="1:39">
      <c r="C410" s="1824"/>
      <c r="D410" s="1825"/>
    </row>
    <row r="411" spans="1:39">
      <c r="C411" s="1824"/>
      <c r="D411" s="1825"/>
    </row>
    <row r="412" spans="1:39">
      <c r="C412" s="1824"/>
      <c r="D412" s="1825"/>
      <c r="J412" s="1826"/>
    </row>
    <row r="413" spans="1:39" s="1831" customFormat="1" ht="15">
      <c r="A413" s="1827"/>
      <c r="B413" s="1828"/>
      <c r="C413" s="1829" t="s">
        <v>300</v>
      </c>
      <c r="D413" s="1827"/>
      <c r="E413" s="1830"/>
      <c r="F413" s="1829"/>
      <c r="G413" s="1829"/>
      <c r="H413" s="1829"/>
      <c r="I413" s="1829"/>
      <c r="J413" s="1829" t="s">
        <v>301</v>
      </c>
      <c r="K413" s="1829"/>
      <c r="M413" s="1832"/>
      <c r="N413" s="1832"/>
      <c r="O413" s="1832"/>
      <c r="P413" s="1832"/>
      <c r="Q413" s="1833"/>
      <c r="R413" s="1832"/>
      <c r="S413" s="1833"/>
      <c r="T413" s="1834"/>
      <c r="U413" s="1832"/>
      <c r="V413" s="1832"/>
      <c r="W413" s="1832"/>
      <c r="X413" s="1832" t="s">
        <v>302</v>
      </c>
      <c r="Y413" s="1832"/>
      <c r="Z413" s="1832"/>
      <c r="AA413" s="1832"/>
      <c r="AB413" s="1832"/>
      <c r="AC413" s="1832"/>
      <c r="AD413" s="1832"/>
      <c r="AE413" s="1832"/>
      <c r="AF413" s="1832"/>
      <c r="AG413" s="1830" t="s">
        <v>301</v>
      </c>
      <c r="AH413" s="1832"/>
      <c r="AI413" s="1832"/>
      <c r="AJ413" s="1830"/>
      <c r="AK413" s="1830"/>
      <c r="AL413" s="1835"/>
      <c r="AM413" s="1835"/>
    </row>
    <row r="414" spans="1:39">
      <c r="C414" s="1824"/>
      <c r="D414" s="1825"/>
    </row>
    <row r="415" spans="1:39">
      <c r="C415" s="1824"/>
      <c r="D415" s="1825"/>
    </row>
    <row r="416" spans="1:39">
      <c r="C416" s="1824"/>
      <c r="D416" s="1825"/>
    </row>
    <row r="417" spans="3:4">
      <c r="C417" s="1824"/>
      <c r="D417" s="1825"/>
    </row>
    <row r="418" spans="3:4">
      <c r="C418" s="1824"/>
      <c r="D418" s="1825"/>
    </row>
    <row r="419" spans="3:4">
      <c r="C419" s="1824"/>
      <c r="D419" s="1825"/>
    </row>
    <row r="420" spans="3:4">
      <c r="C420" s="1824"/>
      <c r="D420" s="1825"/>
    </row>
    <row r="421" spans="3:4">
      <c r="C421" s="1824"/>
      <c r="D421" s="1825"/>
    </row>
    <row r="422" spans="3:4">
      <c r="C422" s="1824"/>
      <c r="D422" s="1825"/>
    </row>
    <row r="423" spans="3:4">
      <c r="D423" s="1825"/>
    </row>
    <row r="424" spans="3:4">
      <c r="D424" s="1825"/>
    </row>
    <row r="425" spans="3:4">
      <c r="D425" s="1825"/>
    </row>
    <row r="426" spans="3:4">
      <c r="D426" s="1825"/>
    </row>
    <row r="427" spans="3:4">
      <c r="D427" s="1825"/>
    </row>
    <row r="428" spans="3:4">
      <c r="D428" s="1825"/>
    </row>
    <row r="429" spans="3:4">
      <c r="D429" s="1825"/>
    </row>
    <row r="430" spans="3:4">
      <c r="D430" s="1825"/>
    </row>
    <row r="431" spans="3:4">
      <c r="D431" s="1825"/>
    </row>
    <row r="432" spans="3:4">
      <c r="D432" s="1825"/>
    </row>
    <row r="433" spans="4:4">
      <c r="D433" s="1825"/>
    </row>
    <row r="434" spans="4:4">
      <c r="D434" s="1825"/>
    </row>
    <row r="435" spans="4:4">
      <c r="D435" s="1825"/>
    </row>
    <row r="436" spans="4:4">
      <c r="D436" s="1825"/>
    </row>
    <row r="437" spans="4:4">
      <c r="D437" s="1825"/>
    </row>
    <row r="438" spans="4:4">
      <c r="D438" s="1825"/>
    </row>
    <row r="439" spans="4:4">
      <c r="D439" s="1825"/>
    </row>
    <row r="440" spans="4:4">
      <c r="D440" s="1825"/>
    </row>
    <row r="441" spans="4:4">
      <c r="D441" s="1825"/>
    </row>
    <row r="442" spans="4:4">
      <c r="D442" s="1825"/>
    </row>
    <row r="443" spans="4:4">
      <c r="D443" s="1825"/>
    </row>
    <row r="444" spans="4:4">
      <c r="D444" s="1825"/>
    </row>
    <row r="445" spans="4:4">
      <c r="D445" s="1825"/>
    </row>
    <row r="446" spans="4:4">
      <c r="D446" s="1825"/>
    </row>
    <row r="447" spans="4:4">
      <c r="D447" s="1825"/>
    </row>
    <row r="448" spans="4:4">
      <c r="D448" s="1825"/>
    </row>
    <row r="449" spans="4:4">
      <c r="D449" s="1825"/>
    </row>
    <row r="450" spans="4:4">
      <c r="D450" s="1825"/>
    </row>
    <row r="451" spans="4:4">
      <c r="D451" s="1825"/>
    </row>
    <row r="452" spans="4:4">
      <c r="D452" s="1825"/>
    </row>
    <row r="453" spans="4:4">
      <c r="D453" s="1825"/>
    </row>
    <row r="454" spans="4:4">
      <c r="D454" s="1825"/>
    </row>
    <row r="455" spans="4:4">
      <c r="D455" s="1825"/>
    </row>
    <row r="456" spans="4:4">
      <c r="D456" s="1825"/>
    </row>
    <row r="457" spans="4:4">
      <c r="D457" s="1825"/>
    </row>
    <row r="458" spans="4:4">
      <c r="D458" s="1825"/>
    </row>
    <row r="459" spans="4:4">
      <c r="D459" s="1825"/>
    </row>
    <row r="460" spans="4:4">
      <c r="D460" s="1825"/>
    </row>
    <row r="461" spans="4:4">
      <c r="D461" s="1825"/>
    </row>
    <row r="462" spans="4:4">
      <c r="D462" s="1825"/>
    </row>
    <row r="463" spans="4:4">
      <c r="D463" s="1825"/>
    </row>
    <row r="464" spans="4:4">
      <c r="D464" s="1825"/>
    </row>
    <row r="465" spans="4:4">
      <c r="D465" s="1825"/>
    </row>
    <row r="466" spans="4:4">
      <c r="D466" s="1825"/>
    </row>
    <row r="467" spans="4:4">
      <c r="D467" s="1825"/>
    </row>
    <row r="468" spans="4:4">
      <c r="D468" s="1825"/>
    </row>
    <row r="469" spans="4:4">
      <c r="D469" s="1825"/>
    </row>
    <row r="470" spans="4:4">
      <c r="D470" s="1825"/>
    </row>
    <row r="471" spans="4:4">
      <c r="D471" s="1825"/>
    </row>
    <row r="472" spans="4:4">
      <c r="D472" s="1825"/>
    </row>
    <row r="473" spans="4:4">
      <c r="D473" s="1825"/>
    </row>
    <row r="474" spans="4:4">
      <c r="D474" s="1825"/>
    </row>
    <row r="475" spans="4:4">
      <c r="D475" s="1825"/>
    </row>
    <row r="476" spans="4:4">
      <c r="D476" s="1825"/>
    </row>
    <row r="477" spans="4:4">
      <c r="D477" s="1825"/>
    </row>
    <row r="478" spans="4:4">
      <c r="D478" s="1825"/>
    </row>
    <row r="479" spans="4:4">
      <c r="D479" s="1825"/>
    </row>
    <row r="480" spans="4:4">
      <c r="D480" s="1825"/>
    </row>
    <row r="481" spans="4:4">
      <c r="D481" s="1825"/>
    </row>
    <row r="482" spans="4:4">
      <c r="D482" s="1825"/>
    </row>
    <row r="483" spans="4:4">
      <c r="D483" s="1825"/>
    </row>
    <row r="484" spans="4:4">
      <c r="D484" s="1825"/>
    </row>
    <row r="485" spans="4:4">
      <c r="D485" s="1825"/>
    </row>
    <row r="486" spans="4:4">
      <c r="D486" s="1825"/>
    </row>
    <row r="487" spans="4:4">
      <c r="D487" s="1825"/>
    </row>
    <row r="488" spans="4:4">
      <c r="D488" s="1825"/>
    </row>
    <row r="489" spans="4:4">
      <c r="D489" s="1825"/>
    </row>
    <row r="490" spans="4:4">
      <c r="D490" s="1825"/>
    </row>
    <row r="491" spans="4:4">
      <c r="D491" s="1825"/>
    </row>
    <row r="492" spans="4:4">
      <c r="D492" s="1825"/>
    </row>
    <row r="493" spans="4:4">
      <c r="D493" s="1825"/>
    </row>
    <row r="494" spans="4:4">
      <c r="D494" s="1825"/>
    </row>
    <row r="495" spans="4:4">
      <c r="D495" s="1825"/>
    </row>
    <row r="496" spans="4:4">
      <c r="D496" s="1825"/>
    </row>
    <row r="497" spans="4:4">
      <c r="D497" s="1825"/>
    </row>
    <row r="498" spans="4:4">
      <c r="D498" s="1825"/>
    </row>
    <row r="499" spans="4:4">
      <c r="D499" s="1825"/>
    </row>
    <row r="500" spans="4:4">
      <c r="D500" s="1825"/>
    </row>
    <row r="501" spans="4:4">
      <c r="D501" s="1825"/>
    </row>
    <row r="502" spans="4:4">
      <c r="D502" s="1825"/>
    </row>
    <row r="503" spans="4:4">
      <c r="D503" s="1825"/>
    </row>
    <row r="504" spans="4:4">
      <c r="D504" s="1825"/>
    </row>
    <row r="505" spans="4:4">
      <c r="D505" s="1825"/>
    </row>
    <row r="506" spans="4:4">
      <c r="D506" s="1825"/>
    </row>
    <row r="507" spans="4:4">
      <c r="D507" s="1825"/>
    </row>
    <row r="508" spans="4:4">
      <c r="D508" s="1825"/>
    </row>
    <row r="509" spans="4:4">
      <c r="D509" s="1825"/>
    </row>
    <row r="510" spans="4:4">
      <c r="D510" s="1825"/>
    </row>
    <row r="511" spans="4:4">
      <c r="D511" s="1825"/>
    </row>
    <row r="512" spans="4:4">
      <c r="D512" s="1825"/>
    </row>
    <row r="513" spans="4:4">
      <c r="D513" s="1825"/>
    </row>
    <row r="514" spans="4:4">
      <c r="D514" s="1825"/>
    </row>
    <row r="515" spans="4:4">
      <c r="D515" s="1825"/>
    </row>
    <row r="516" spans="4:4">
      <c r="D516" s="1825"/>
    </row>
    <row r="517" spans="4:4">
      <c r="D517" s="1825"/>
    </row>
    <row r="518" spans="4:4">
      <c r="D518" s="1825"/>
    </row>
    <row r="519" spans="4:4">
      <c r="D519" s="1825"/>
    </row>
    <row r="520" spans="4:4">
      <c r="D520" s="1825"/>
    </row>
    <row r="521" spans="4:4">
      <c r="D521" s="1825"/>
    </row>
    <row r="522" spans="4:4">
      <c r="D522" s="1825"/>
    </row>
    <row r="523" spans="4:4">
      <c r="D523" s="1825"/>
    </row>
    <row r="524" spans="4:4">
      <c r="D524" s="1825"/>
    </row>
    <row r="525" spans="4:4">
      <c r="D525" s="1825"/>
    </row>
    <row r="526" spans="4:4">
      <c r="D526" s="1825"/>
    </row>
    <row r="527" spans="4:4">
      <c r="D527" s="1825"/>
    </row>
    <row r="528" spans="4:4">
      <c r="D528" s="1825"/>
    </row>
    <row r="529" spans="4:4">
      <c r="D529" s="1825"/>
    </row>
    <row r="530" spans="4:4">
      <c r="D530" s="1825"/>
    </row>
    <row r="531" spans="4:4">
      <c r="D531" s="1825"/>
    </row>
    <row r="532" spans="4:4">
      <c r="D532" s="1825"/>
    </row>
    <row r="533" spans="4:4">
      <c r="D533" s="1825"/>
    </row>
    <row r="534" spans="4:4">
      <c r="D534" s="1825"/>
    </row>
    <row r="535" spans="4:4">
      <c r="D535" s="1825"/>
    </row>
    <row r="536" spans="4:4">
      <c r="D536" s="1825"/>
    </row>
    <row r="537" spans="4:4">
      <c r="D537" s="1825"/>
    </row>
    <row r="538" spans="4:4">
      <c r="D538" s="1825"/>
    </row>
    <row r="539" spans="4:4">
      <c r="D539" s="1825"/>
    </row>
    <row r="540" spans="4:4">
      <c r="D540" s="1825"/>
    </row>
    <row r="541" spans="4:4">
      <c r="D541" s="1825"/>
    </row>
    <row r="542" spans="4:4">
      <c r="D542" s="1825"/>
    </row>
    <row r="543" spans="4:4">
      <c r="D543" s="1825"/>
    </row>
    <row r="544" spans="4:4">
      <c r="D544" s="1825"/>
    </row>
    <row r="545" spans="4:4">
      <c r="D545" s="1825"/>
    </row>
    <row r="546" spans="4:4">
      <c r="D546" s="1825"/>
    </row>
    <row r="547" spans="4:4">
      <c r="D547" s="1825"/>
    </row>
    <row r="548" spans="4:4">
      <c r="D548" s="1825"/>
    </row>
    <row r="549" spans="4:4">
      <c r="D549" s="1825"/>
    </row>
    <row r="550" spans="4:4">
      <c r="D550" s="1825"/>
    </row>
    <row r="551" spans="4:4">
      <c r="D551" s="1825"/>
    </row>
    <row r="552" spans="4:4">
      <c r="D552" s="1825"/>
    </row>
    <row r="553" spans="4:4">
      <c r="D553" s="1825"/>
    </row>
    <row r="554" spans="4:4">
      <c r="D554" s="1825"/>
    </row>
    <row r="555" spans="4:4">
      <c r="D555" s="1825"/>
    </row>
    <row r="556" spans="4:4">
      <c r="D556" s="1825"/>
    </row>
    <row r="557" spans="4:4">
      <c r="D557" s="1825"/>
    </row>
    <row r="558" spans="4:4">
      <c r="D558" s="1825"/>
    </row>
    <row r="559" spans="4:4">
      <c r="D559" s="1825"/>
    </row>
    <row r="560" spans="4:4">
      <c r="D560" s="1825"/>
    </row>
    <row r="561" spans="4:4">
      <c r="D561" s="1825"/>
    </row>
    <row r="562" spans="4:4">
      <c r="D562" s="1825"/>
    </row>
    <row r="563" spans="4:4">
      <c r="D563" s="1825"/>
    </row>
    <row r="564" spans="4:4">
      <c r="D564" s="1825"/>
    </row>
    <row r="565" spans="4:4">
      <c r="D565" s="1825"/>
    </row>
    <row r="566" spans="4:4">
      <c r="D566" s="1825"/>
    </row>
    <row r="567" spans="4:4">
      <c r="D567" s="1825"/>
    </row>
    <row r="568" spans="4:4">
      <c r="D568" s="1825"/>
    </row>
    <row r="569" spans="4:4">
      <c r="D569" s="1825"/>
    </row>
    <row r="570" spans="4:4">
      <c r="D570" s="1825"/>
    </row>
    <row r="571" spans="4:4">
      <c r="D571" s="1825"/>
    </row>
    <row r="572" spans="4:4">
      <c r="D572" s="1825"/>
    </row>
    <row r="573" spans="4:4">
      <c r="D573" s="1825"/>
    </row>
    <row r="574" spans="4:4">
      <c r="D574" s="1825"/>
    </row>
    <row r="575" spans="4:4">
      <c r="D575" s="1825"/>
    </row>
    <row r="576" spans="4:4">
      <c r="D576" s="1825"/>
    </row>
    <row r="577" spans="4:4">
      <c r="D577" s="1825"/>
    </row>
    <row r="578" spans="4:4">
      <c r="D578" s="1825"/>
    </row>
    <row r="579" spans="4:4">
      <c r="D579" s="1825"/>
    </row>
    <row r="580" spans="4:4">
      <c r="D580" s="1825"/>
    </row>
    <row r="581" spans="4:4">
      <c r="D581" s="1825"/>
    </row>
    <row r="582" spans="4:4">
      <c r="D582" s="1825"/>
    </row>
    <row r="583" spans="4:4">
      <c r="D583" s="1825"/>
    </row>
    <row r="584" spans="4:4">
      <c r="D584" s="1825"/>
    </row>
    <row r="585" spans="4:4">
      <c r="D585" s="1825"/>
    </row>
    <row r="586" spans="4:4">
      <c r="D586" s="1825"/>
    </row>
    <row r="587" spans="4:4">
      <c r="D587" s="1825"/>
    </row>
    <row r="588" spans="4:4">
      <c r="D588" s="1825"/>
    </row>
    <row r="589" spans="4:4">
      <c r="D589" s="1825"/>
    </row>
    <row r="590" spans="4:4">
      <c r="D590" s="1825"/>
    </row>
    <row r="591" spans="4:4">
      <c r="D591" s="1825"/>
    </row>
    <row r="592" spans="4:4">
      <c r="D592" s="1825"/>
    </row>
    <row r="593" spans="4:4">
      <c r="D593" s="1825"/>
    </row>
    <row r="594" spans="4:4">
      <c r="D594" s="1825"/>
    </row>
    <row r="595" spans="4:4">
      <c r="D595" s="1825"/>
    </row>
    <row r="596" spans="4:4">
      <c r="D596" s="1825"/>
    </row>
    <row r="597" spans="4:4">
      <c r="D597" s="1825"/>
    </row>
    <row r="598" spans="4:4">
      <c r="D598" s="1825"/>
    </row>
    <row r="599" spans="4:4">
      <c r="D599" s="1825"/>
    </row>
    <row r="600" spans="4:4">
      <c r="D600" s="1825"/>
    </row>
    <row r="601" spans="4:4">
      <c r="D601" s="1825"/>
    </row>
    <row r="602" spans="4:4">
      <c r="D602" s="1825"/>
    </row>
    <row r="603" spans="4:4">
      <c r="D603" s="1825"/>
    </row>
    <row r="604" spans="4:4">
      <c r="D604" s="1825"/>
    </row>
    <row r="605" spans="4:4">
      <c r="D605" s="1825"/>
    </row>
    <row r="606" spans="4:4">
      <c r="D606" s="1825"/>
    </row>
    <row r="607" spans="4:4">
      <c r="D607" s="1825"/>
    </row>
    <row r="608" spans="4:4">
      <c r="D608" s="1825"/>
    </row>
    <row r="609" spans="4:4">
      <c r="D609" s="1825"/>
    </row>
    <row r="610" spans="4:4">
      <c r="D610" s="1825"/>
    </row>
    <row r="611" spans="4:4">
      <c r="D611" s="1825"/>
    </row>
    <row r="612" spans="4:4">
      <c r="D612" s="1825"/>
    </row>
    <row r="613" spans="4:4">
      <c r="D613" s="1825"/>
    </row>
    <row r="614" spans="4:4">
      <c r="D614" s="1825"/>
    </row>
    <row r="615" spans="4:4">
      <c r="D615" s="1825"/>
    </row>
    <row r="616" spans="4:4">
      <c r="D616" s="1825"/>
    </row>
    <row r="617" spans="4:4">
      <c r="D617" s="1825"/>
    </row>
    <row r="618" spans="4:4">
      <c r="D618" s="1825"/>
    </row>
    <row r="619" spans="4:4">
      <c r="D619" s="1825"/>
    </row>
    <row r="620" spans="4:4">
      <c r="D620" s="1825"/>
    </row>
    <row r="621" spans="4:4">
      <c r="D621" s="1825"/>
    </row>
    <row r="622" spans="4:4">
      <c r="D622" s="1825"/>
    </row>
    <row r="623" spans="4:4">
      <c r="D623" s="1825"/>
    </row>
    <row r="624" spans="4:4">
      <c r="D624" s="1825"/>
    </row>
    <row r="625" spans="4:4">
      <c r="D625" s="1825"/>
    </row>
    <row r="626" spans="4:4">
      <c r="D626" s="1825"/>
    </row>
    <row r="627" spans="4:4">
      <c r="D627" s="1825"/>
    </row>
    <row r="628" spans="4:4">
      <c r="D628" s="1825"/>
    </row>
    <row r="629" spans="4:4">
      <c r="D629" s="1825"/>
    </row>
    <row r="630" spans="4:4">
      <c r="D630" s="1825"/>
    </row>
    <row r="631" spans="4:4">
      <c r="D631" s="1825"/>
    </row>
    <row r="632" spans="4:4">
      <c r="D632" s="1825"/>
    </row>
    <row r="633" spans="4:4">
      <c r="D633" s="1825"/>
    </row>
    <row r="634" spans="4:4">
      <c r="D634" s="1825"/>
    </row>
    <row r="635" spans="4:4">
      <c r="D635" s="1825"/>
    </row>
    <row r="636" spans="4:4">
      <c r="D636" s="1825"/>
    </row>
    <row r="637" spans="4:4">
      <c r="D637" s="1825"/>
    </row>
    <row r="638" spans="4:4">
      <c r="D638" s="1825"/>
    </row>
    <row r="639" spans="4:4">
      <c r="D639" s="1825"/>
    </row>
    <row r="640" spans="4:4">
      <c r="D640" s="1825"/>
    </row>
    <row r="641" spans="4:4">
      <c r="D641" s="1825"/>
    </row>
    <row r="642" spans="4:4">
      <c r="D642" s="1825"/>
    </row>
    <row r="643" spans="4:4">
      <c r="D643" s="1825"/>
    </row>
    <row r="644" spans="4:4">
      <c r="D644" s="1825"/>
    </row>
    <row r="645" spans="4:4">
      <c r="D645" s="1825"/>
    </row>
    <row r="646" spans="4:4">
      <c r="D646" s="1825"/>
    </row>
    <row r="647" spans="4:4">
      <c r="D647" s="1825"/>
    </row>
    <row r="648" spans="4:4">
      <c r="D648" s="1825"/>
    </row>
    <row r="649" spans="4:4">
      <c r="D649" s="1825"/>
    </row>
    <row r="650" spans="4:4">
      <c r="D650" s="1825"/>
    </row>
    <row r="651" spans="4:4">
      <c r="D651" s="1825"/>
    </row>
    <row r="652" spans="4:4">
      <c r="D652" s="1825"/>
    </row>
    <row r="653" spans="4:4">
      <c r="D653" s="1825"/>
    </row>
    <row r="654" spans="4:4">
      <c r="D654" s="1825"/>
    </row>
    <row r="655" spans="4:4">
      <c r="D655" s="1825"/>
    </row>
    <row r="656" spans="4:4">
      <c r="D656" s="1825"/>
    </row>
    <row r="657" spans="4:4">
      <c r="D657" s="1825"/>
    </row>
    <row r="658" spans="4:4">
      <c r="D658" s="1825"/>
    </row>
    <row r="659" spans="4:4">
      <c r="D659" s="1825"/>
    </row>
    <row r="660" spans="4:4">
      <c r="D660" s="1825"/>
    </row>
    <row r="661" spans="4:4">
      <c r="D661" s="1825"/>
    </row>
    <row r="662" spans="4:4">
      <c r="D662" s="1825"/>
    </row>
    <row r="663" spans="4:4">
      <c r="D663" s="1825"/>
    </row>
    <row r="664" spans="4:4">
      <c r="D664" s="1825"/>
    </row>
    <row r="665" spans="4:4">
      <c r="D665" s="1825"/>
    </row>
    <row r="666" spans="4:4">
      <c r="D666" s="1825"/>
    </row>
    <row r="667" spans="4:4">
      <c r="D667" s="1825"/>
    </row>
    <row r="668" spans="4:4">
      <c r="D668" s="1825"/>
    </row>
    <row r="669" spans="4:4">
      <c r="D669" s="1825"/>
    </row>
    <row r="670" spans="4:4">
      <c r="D670" s="1825"/>
    </row>
    <row r="671" spans="4:4">
      <c r="D671" s="1825"/>
    </row>
    <row r="672" spans="4:4">
      <c r="D672" s="1825"/>
    </row>
    <row r="673" spans="4:4">
      <c r="D673" s="1825"/>
    </row>
    <row r="674" spans="4:4">
      <c r="D674" s="1825"/>
    </row>
    <row r="675" spans="4:4">
      <c r="D675" s="1825"/>
    </row>
    <row r="676" spans="4:4">
      <c r="D676" s="1825"/>
    </row>
    <row r="677" spans="4:4">
      <c r="D677" s="1825"/>
    </row>
    <row r="678" spans="4:4">
      <c r="D678" s="1825"/>
    </row>
    <row r="679" spans="4:4">
      <c r="D679" s="1825"/>
    </row>
    <row r="680" spans="4:4">
      <c r="D680" s="1825"/>
    </row>
    <row r="681" spans="4:4">
      <c r="D681" s="1825"/>
    </row>
    <row r="682" spans="4:4">
      <c r="D682" s="1825"/>
    </row>
    <row r="683" spans="4:4">
      <c r="D683" s="1825"/>
    </row>
    <row r="684" spans="4:4">
      <c r="D684" s="1825"/>
    </row>
    <row r="685" spans="4:4">
      <c r="D685" s="1825"/>
    </row>
    <row r="686" spans="4:4">
      <c r="D686" s="1825"/>
    </row>
    <row r="687" spans="4:4">
      <c r="D687" s="1825"/>
    </row>
    <row r="688" spans="4:4">
      <c r="D688" s="1825"/>
    </row>
    <row r="689" spans="4:4">
      <c r="D689" s="1825"/>
    </row>
    <row r="690" spans="4:4">
      <c r="D690" s="1825"/>
    </row>
    <row r="691" spans="4:4">
      <c r="D691" s="1825"/>
    </row>
    <row r="692" spans="4:4">
      <c r="D692" s="1825"/>
    </row>
    <row r="693" spans="4:4">
      <c r="D693" s="1825"/>
    </row>
    <row r="694" spans="4:4">
      <c r="D694" s="1825"/>
    </row>
    <row r="695" spans="4:4">
      <c r="D695" s="1825"/>
    </row>
    <row r="696" spans="4:4">
      <c r="D696" s="1825"/>
    </row>
    <row r="697" spans="4:4">
      <c r="D697" s="1825"/>
    </row>
    <row r="698" spans="4:4">
      <c r="D698" s="1825"/>
    </row>
    <row r="699" spans="4:4">
      <c r="D699" s="1825"/>
    </row>
    <row r="700" spans="4:4">
      <c r="D700" s="1825"/>
    </row>
    <row r="701" spans="4:4">
      <c r="D701" s="1825"/>
    </row>
    <row r="702" spans="4:4">
      <c r="D702" s="1825"/>
    </row>
    <row r="703" spans="4:4">
      <c r="D703" s="1825"/>
    </row>
    <row r="704" spans="4:4">
      <c r="D704" s="1825"/>
    </row>
    <row r="705" spans="4:4">
      <c r="D705" s="1825"/>
    </row>
    <row r="706" spans="4:4">
      <c r="D706" s="1825"/>
    </row>
    <row r="707" spans="4:4">
      <c r="D707" s="1825"/>
    </row>
    <row r="708" spans="4:4">
      <c r="D708" s="1825"/>
    </row>
    <row r="709" spans="4:4">
      <c r="D709" s="1825"/>
    </row>
    <row r="710" spans="4:4">
      <c r="D710" s="1825"/>
    </row>
    <row r="711" spans="4:4">
      <c r="D711" s="1825"/>
    </row>
    <row r="712" spans="4:4">
      <c r="D712" s="1825"/>
    </row>
    <row r="713" spans="4:4">
      <c r="D713" s="1825"/>
    </row>
    <row r="714" spans="4:4">
      <c r="D714" s="1825"/>
    </row>
    <row r="715" spans="4:4">
      <c r="D715" s="1825"/>
    </row>
    <row r="716" spans="4:4">
      <c r="D716" s="1825"/>
    </row>
    <row r="717" spans="4:4">
      <c r="D717" s="1825"/>
    </row>
    <row r="718" spans="4:4">
      <c r="D718" s="1825"/>
    </row>
    <row r="719" spans="4:4">
      <c r="D719" s="1825"/>
    </row>
    <row r="720" spans="4:4">
      <c r="D720" s="1825"/>
    </row>
    <row r="721" spans="4:4">
      <c r="D721" s="1825"/>
    </row>
    <row r="722" spans="4:4">
      <c r="D722" s="1825"/>
    </row>
    <row r="723" spans="4:4">
      <c r="D723" s="1825"/>
    </row>
    <row r="724" spans="4:4">
      <c r="D724" s="1825"/>
    </row>
    <row r="725" spans="4:4">
      <c r="D725" s="1825"/>
    </row>
    <row r="726" spans="4:4">
      <c r="D726" s="1825"/>
    </row>
    <row r="727" spans="4:4">
      <c r="D727" s="1825"/>
    </row>
    <row r="728" spans="4:4">
      <c r="D728" s="1825"/>
    </row>
    <row r="729" spans="4:4">
      <c r="D729" s="1825"/>
    </row>
    <row r="730" spans="4:4">
      <c r="D730" s="1825"/>
    </row>
    <row r="731" spans="4:4">
      <c r="D731" s="1825"/>
    </row>
    <row r="732" spans="4:4">
      <c r="D732" s="1825"/>
    </row>
    <row r="733" spans="4:4">
      <c r="D733" s="1825"/>
    </row>
    <row r="734" spans="4:4">
      <c r="D734" s="1825"/>
    </row>
    <row r="735" spans="4:4">
      <c r="D735" s="1825"/>
    </row>
    <row r="736" spans="4:4">
      <c r="D736" s="1825"/>
    </row>
    <row r="737" spans="4:4">
      <c r="D737" s="1825"/>
    </row>
    <row r="738" spans="4:4">
      <c r="D738" s="1825"/>
    </row>
    <row r="739" spans="4:4">
      <c r="D739" s="1825"/>
    </row>
    <row r="740" spans="4:4">
      <c r="D740" s="1825"/>
    </row>
    <row r="741" spans="4:4">
      <c r="D741" s="1825"/>
    </row>
    <row r="742" spans="4:4">
      <c r="D742" s="1825"/>
    </row>
    <row r="743" spans="4:4">
      <c r="D743" s="1825"/>
    </row>
    <row r="744" spans="4:4">
      <c r="D744" s="1825"/>
    </row>
    <row r="745" spans="4:4">
      <c r="D745" s="1825"/>
    </row>
    <row r="746" spans="4:4">
      <c r="D746" s="1825"/>
    </row>
    <row r="747" spans="4:4">
      <c r="D747" s="1825"/>
    </row>
    <row r="748" spans="4:4">
      <c r="D748" s="1825"/>
    </row>
    <row r="749" spans="4:4">
      <c r="D749" s="1825"/>
    </row>
    <row r="750" spans="4:4">
      <c r="D750" s="1825"/>
    </row>
    <row r="751" spans="4:4">
      <c r="D751" s="1825"/>
    </row>
    <row r="752" spans="4:4">
      <c r="D752" s="1825"/>
    </row>
    <row r="753" spans="4:4">
      <c r="D753" s="1825"/>
    </row>
    <row r="754" spans="4:4">
      <c r="D754" s="1825"/>
    </row>
    <row r="755" spans="4:4">
      <c r="D755" s="1825"/>
    </row>
    <row r="756" spans="4:4">
      <c r="D756" s="1825"/>
    </row>
    <row r="757" spans="4:4">
      <c r="D757" s="1825"/>
    </row>
    <row r="758" spans="4:4">
      <c r="D758" s="1825"/>
    </row>
    <row r="759" spans="4:4">
      <c r="D759" s="1825"/>
    </row>
    <row r="760" spans="4:4">
      <c r="D760" s="1825"/>
    </row>
    <row r="761" spans="4:4">
      <c r="D761" s="1825"/>
    </row>
    <row r="762" spans="4:4">
      <c r="D762" s="1825"/>
    </row>
    <row r="763" spans="4:4">
      <c r="D763" s="1825"/>
    </row>
    <row r="764" spans="4:4">
      <c r="D764" s="1825"/>
    </row>
    <row r="765" spans="4:4">
      <c r="D765" s="1825"/>
    </row>
    <row r="766" spans="4:4">
      <c r="D766" s="1825"/>
    </row>
    <row r="767" spans="4:4">
      <c r="D767" s="1825"/>
    </row>
    <row r="768" spans="4:4">
      <c r="D768" s="1825"/>
    </row>
    <row r="769" spans="4:4">
      <c r="D769" s="1825"/>
    </row>
    <row r="770" spans="4:4">
      <c r="D770" s="1825"/>
    </row>
    <row r="771" spans="4:4">
      <c r="D771" s="1825"/>
    </row>
    <row r="772" spans="4:4">
      <c r="D772" s="1825"/>
    </row>
    <row r="773" spans="4:4">
      <c r="D773" s="1825"/>
    </row>
    <row r="774" spans="4:4">
      <c r="D774" s="1825"/>
    </row>
    <row r="775" spans="4:4">
      <c r="D775" s="1825"/>
    </row>
    <row r="776" spans="4:4">
      <c r="D776" s="1825"/>
    </row>
    <row r="777" spans="4:4">
      <c r="D777" s="1825"/>
    </row>
    <row r="778" spans="4:4">
      <c r="D778" s="1825"/>
    </row>
    <row r="779" spans="4:4">
      <c r="D779" s="1825"/>
    </row>
    <row r="780" spans="4:4">
      <c r="D780" s="1825"/>
    </row>
    <row r="781" spans="4:4">
      <c r="D781" s="1825"/>
    </row>
    <row r="782" spans="4:4">
      <c r="D782" s="1825"/>
    </row>
    <row r="783" spans="4:4">
      <c r="D783" s="1825"/>
    </row>
    <row r="784" spans="4:4">
      <c r="D784" s="1825"/>
    </row>
    <row r="785" spans="4:4">
      <c r="D785" s="1825"/>
    </row>
    <row r="786" spans="4:4">
      <c r="D786" s="1825"/>
    </row>
    <row r="787" spans="4:4">
      <c r="D787" s="1825"/>
    </row>
    <row r="788" spans="4:4">
      <c r="D788" s="1825"/>
    </row>
    <row r="789" spans="4:4">
      <c r="D789" s="1825"/>
    </row>
    <row r="790" spans="4:4">
      <c r="D790" s="1825"/>
    </row>
    <row r="791" spans="4:4">
      <c r="D791" s="1825"/>
    </row>
    <row r="792" spans="4:4">
      <c r="D792" s="1825"/>
    </row>
    <row r="793" spans="4:4">
      <c r="D793" s="1825"/>
    </row>
    <row r="794" spans="4:4">
      <c r="D794" s="1825"/>
    </row>
    <row r="795" spans="4:4">
      <c r="D795" s="1825"/>
    </row>
    <row r="796" spans="4:4">
      <c r="D796" s="1825"/>
    </row>
    <row r="797" spans="4:4">
      <c r="D797" s="1825"/>
    </row>
    <row r="798" spans="4:4">
      <c r="D798" s="1825"/>
    </row>
    <row r="799" spans="4:4">
      <c r="D799" s="1825"/>
    </row>
    <row r="800" spans="4:4">
      <c r="D800" s="1825"/>
    </row>
    <row r="801" spans="4:4">
      <c r="D801" s="1825"/>
    </row>
    <row r="802" spans="4:4">
      <c r="D802" s="1825"/>
    </row>
    <row r="803" spans="4:4">
      <c r="D803" s="1825"/>
    </row>
    <row r="804" spans="4:4">
      <c r="D804" s="1825"/>
    </row>
    <row r="805" spans="4:4">
      <c r="D805" s="1825"/>
    </row>
    <row r="806" spans="4:4">
      <c r="D806" s="1825"/>
    </row>
    <row r="807" spans="4:4">
      <c r="D807" s="1825"/>
    </row>
    <row r="808" spans="4:4">
      <c r="D808" s="1825"/>
    </row>
    <row r="809" spans="4:4">
      <c r="D809" s="1825"/>
    </row>
    <row r="810" spans="4:4">
      <c r="D810" s="1825"/>
    </row>
    <row r="811" spans="4:4">
      <c r="D811" s="1825"/>
    </row>
    <row r="812" spans="4:4">
      <c r="D812" s="1825"/>
    </row>
    <row r="813" spans="4:4">
      <c r="D813" s="1825"/>
    </row>
    <row r="814" spans="4:4">
      <c r="D814" s="1825"/>
    </row>
    <row r="815" spans="4:4">
      <c r="D815" s="1825"/>
    </row>
    <row r="816" spans="4:4">
      <c r="D816" s="1825"/>
    </row>
    <row r="817" spans="4:4">
      <c r="D817" s="1825"/>
    </row>
    <row r="818" spans="4:4">
      <c r="D818" s="1825"/>
    </row>
    <row r="819" spans="4:4">
      <c r="D819" s="1825"/>
    </row>
    <row r="820" spans="4:4">
      <c r="D820" s="1825"/>
    </row>
    <row r="821" spans="4:4">
      <c r="D821" s="1825"/>
    </row>
    <row r="822" spans="4:4">
      <c r="D822" s="1825"/>
    </row>
    <row r="823" spans="4:4">
      <c r="D823" s="1825"/>
    </row>
    <row r="824" spans="4:4">
      <c r="D824" s="1825"/>
    </row>
    <row r="825" spans="4:4">
      <c r="D825" s="1825"/>
    </row>
    <row r="826" spans="4:4">
      <c r="D826" s="1825"/>
    </row>
    <row r="827" spans="4:4">
      <c r="D827" s="1825"/>
    </row>
    <row r="828" spans="4:4">
      <c r="D828" s="1825"/>
    </row>
    <row r="829" spans="4:4">
      <c r="D829" s="1825"/>
    </row>
    <row r="830" spans="4:4">
      <c r="D830" s="1825"/>
    </row>
    <row r="831" spans="4:4">
      <c r="D831" s="1825"/>
    </row>
    <row r="832" spans="4:4">
      <c r="D832" s="1825"/>
    </row>
    <row r="833" spans="4:4">
      <c r="D833" s="1825"/>
    </row>
    <row r="834" spans="4:4">
      <c r="D834" s="1825"/>
    </row>
    <row r="835" spans="4:4">
      <c r="D835" s="1825"/>
    </row>
    <row r="836" spans="4:4">
      <c r="D836" s="1825"/>
    </row>
    <row r="837" spans="4:4">
      <c r="D837" s="1825"/>
    </row>
    <row r="838" spans="4:4">
      <c r="D838" s="1825"/>
    </row>
    <row r="839" spans="4:4">
      <c r="D839" s="1825"/>
    </row>
    <row r="840" spans="4:4">
      <c r="D840" s="1825"/>
    </row>
    <row r="841" spans="4:4">
      <c r="D841" s="1825"/>
    </row>
    <row r="842" spans="4:4">
      <c r="D842" s="1825"/>
    </row>
    <row r="843" spans="4:4">
      <c r="D843" s="1825"/>
    </row>
    <row r="844" spans="4:4">
      <c r="D844" s="1825"/>
    </row>
    <row r="845" spans="4:4">
      <c r="D845" s="1825"/>
    </row>
    <row r="846" spans="4:4">
      <c r="D846" s="1825"/>
    </row>
    <row r="847" spans="4:4">
      <c r="D847" s="1825"/>
    </row>
    <row r="848" spans="4:4">
      <c r="D848" s="1825"/>
    </row>
    <row r="849" spans="4:4">
      <c r="D849" s="1825"/>
    </row>
    <row r="850" spans="4:4">
      <c r="D850" s="1825"/>
    </row>
    <row r="851" spans="4:4">
      <c r="D851" s="1825"/>
    </row>
    <row r="852" spans="4:4">
      <c r="D852" s="1825"/>
    </row>
    <row r="853" spans="4:4">
      <c r="D853" s="1825"/>
    </row>
    <row r="854" spans="4:4">
      <c r="D854" s="1825"/>
    </row>
    <row r="855" spans="4:4">
      <c r="D855" s="1825"/>
    </row>
    <row r="856" spans="4:4">
      <c r="D856" s="1825"/>
    </row>
    <row r="857" spans="4:4">
      <c r="D857" s="1825"/>
    </row>
    <row r="858" spans="4:4">
      <c r="D858" s="1825"/>
    </row>
    <row r="859" spans="4:4">
      <c r="D859" s="1825"/>
    </row>
    <row r="860" spans="4:4">
      <c r="D860" s="1825"/>
    </row>
    <row r="861" spans="4:4">
      <c r="D861" s="1825"/>
    </row>
    <row r="862" spans="4:4">
      <c r="D862" s="1825"/>
    </row>
    <row r="863" spans="4:4">
      <c r="D863" s="1825"/>
    </row>
    <row r="864" spans="4:4">
      <c r="D864" s="1825"/>
    </row>
    <row r="865" spans="4:4">
      <c r="D865" s="1825"/>
    </row>
    <row r="866" spans="4:4">
      <c r="D866" s="1825"/>
    </row>
    <row r="867" spans="4:4">
      <c r="D867" s="1825"/>
    </row>
    <row r="868" spans="4:4">
      <c r="D868" s="1825"/>
    </row>
    <row r="869" spans="4:4">
      <c r="D869" s="1825"/>
    </row>
    <row r="870" spans="4:4">
      <c r="D870" s="1825"/>
    </row>
    <row r="871" spans="4:4">
      <c r="D871" s="1825"/>
    </row>
    <row r="872" spans="4:4">
      <c r="D872" s="1825"/>
    </row>
    <row r="873" spans="4:4">
      <c r="D873" s="1825"/>
    </row>
    <row r="874" spans="4:4">
      <c r="D874" s="1825"/>
    </row>
    <row r="875" spans="4:4">
      <c r="D875" s="1825"/>
    </row>
    <row r="876" spans="4:4">
      <c r="D876" s="1825"/>
    </row>
    <row r="877" spans="4:4">
      <c r="D877" s="1825"/>
    </row>
    <row r="878" spans="4:4">
      <c r="D878" s="1825"/>
    </row>
    <row r="879" spans="4:4">
      <c r="D879" s="1825"/>
    </row>
    <row r="880" spans="4:4">
      <c r="D880" s="1825"/>
    </row>
    <row r="881" spans="4:4">
      <c r="D881" s="1825"/>
    </row>
    <row r="882" spans="4:4">
      <c r="D882" s="1825"/>
    </row>
    <row r="883" spans="4:4">
      <c r="D883" s="1825"/>
    </row>
    <row r="884" spans="4:4">
      <c r="D884" s="1825"/>
    </row>
    <row r="885" spans="4:4">
      <c r="D885" s="1825"/>
    </row>
    <row r="886" spans="4:4">
      <c r="D886" s="1825"/>
    </row>
    <row r="887" spans="4:4">
      <c r="D887" s="1825"/>
    </row>
    <row r="888" spans="4:4">
      <c r="D888" s="1825"/>
    </row>
    <row r="889" spans="4:4">
      <c r="D889" s="1825"/>
    </row>
    <row r="890" spans="4:4">
      <c r="D890" s="1825"/>
    </row>
    <row r="891" spans="4:4">
      <c r="D891" s="1825"/>
    </row>
    <row r="892" spans="4:4">
      <c r="D892" s="1825"/>
    </row>
    <row r="893" spans="4:4">
      <c r="D893" s="1825"/>
    </row>
    <row r="894" spans="4:4">
      <c r="D894" s="1825"/>
    </row>
    <row r="895" spans="4:4">
      <c r="D895" s="1825"/>
    </row>
    <row r="896" spans="4:4">
      <c r="D896" s="1825"/>
    </row>
    <row r="897" spans="4:4">
      <c r="D897" s="1825"/>
    </row>
    <row r="898" spans="4:4">
      <c r="D898" s="1825"/>
    </row>
    <row r="899" spans="4:4">
      <c r="D899" s="1825"/>
    </row>
    <row r="900" spans="4:4">
      <c r="D900" s="1825"/>
    </row>
    <row r="901" spans="4:4">
      <c r="D901" s="1825"/>
    </row>
    <row r="902" spans="4:4">
      <c r="D902" s="1825"/>
    </row>
    <row r="903" spans="4:4">
      <c r="D903" s="1825"/>
    </row>
    <row r="904" spans="4:4">
      <c r="D904" s="1825"/>
    </row>
    <row r="905" spans="4:4">
      <c r="D905" s="1825"/>
    </row>
    <row r="906" spans="4:4">
      <c r="D906" s="1825"/>
    </row>
    <row r="907" spans="4:4">
      <c r="D907" s="1825"/>
    </row>
    <row r="908" spans="4:4">
      <c r="D908" s="1825"/>
    </row>
    <row r="909" spans="4:4">
      <c r="D909" s="1825"/>
    </row>
    <row r="910" spans="4:4">
      <c r="D910" s="1825"/>
    </row>
    <row r="911" spans="4:4">
      <c r="D911" s="1825"/>
    </row>
    <row r="912" spans="4:4">
      <c r="D912" s="1825"/>
    </row>
    <row r="913" spans="4:4">
      <c r="D913" s="1825"/>
    </row>
    <row r="914" spans="4:4">
      <c r="D914" s="1825"/>
    </row>
    <row r="915" spans="4:4">
      <c r="D915" s="1825"/>
    </row>
    <row r="916" spans="4:4">
      <c r="D916" s="1825"/>
    </row>
    <row r="917" spans="4:4">
      <c r="D917" s="1825"/>
    </row>
    <row r="918" spans="4:4">
      <c r="D918" s="1825"/>
    </row>
    <row r="919" spans="4:4">
      <c r="D919" s="1825"/>
    </row>
    <row r="920" spans="4:4">
      <c r="D920" s="1825"/>
    </row>
    <row r="921" spans="4:4">
      <c r="D921" s="1825"/>
    </row>
    <row r="922" spans="4:4">
      <c r="D922" s="1825"/>
    </row>
    <row r="923" spans="4:4">
      <c r="D923" s="1825"/>
    </row>
    <row r="924" spans="4:4">
      <c r="D924" s="1825"/>
    </row>
    <row r="925" spans="4:4">
      <c r="D925" s="1825"/>
    </row>
    <row r="926" spans="4:4">
      <c r="D926" s="1825"/>
    </row>
    <row r="927" spans="4:4">
      <c r="D927" s="1825"/>
    </row>
    <row r="928" spans="4:4">
      <c r="D928" s="1825"/>
    </row>
    <row r="929" spans="4:4">
      <c r="D929" s="1825"/>
    </row>
    <row r="930" spans="4:4">
      <c r="D930" s="1825"/>
    </row>
    <row r="931" spans="4:4">
      <c r="D931" s="1825"/>
    </row>
    <row r="932" spans="4:4">
      <c r="D932" s="1825"/>
    </row>
    <row r="933" spans="4:4">
      <c r="D933" s="1825"/>
    </row>
    <row r="934" spans="4:4">
      <c r="D934" s="1825"/>
    </row>
    <row r="935" spans="4:4">
      <c r="D935" s="1825"/>
    </row>
    <row r="936" spans="4:4">
      <c r="D936" s="1825"/>
    </row>
    <row r="937" spans="4:4">
      <c r="D937" s="1825"/>
    </row>
    <row r="938" spans="4:4">
      <c r="D938" s="1825"/>
    </row>
    <row r="939" spans="4:4">
      <c r="D939" s="1825"/>
    </row>
    <row r="940" spans="4:4">
      <c r="D940" s="1825"/>
    </row>
    <row r="941" spans="4:4">
      <c r="D941" s="1825"/>
    </row>
    <row r="942" spans="4:4">
      <c r="D942" s="1825"/>
    </row>
    <row r="943" spans="4:4">
      <c r="D943" s="1825"/>
    </row>
    <row r="944" spans="4:4">
      <c r="D944" s="1825"/>
    </row>
    <row r="945" spans="4:4">
      <c r="D945" s="1825"/>
    </row>
    <row r="946" spans="4:4">
      <c r="D946" s="1825"/>
    </row>
    <row r="947" spans="4:4">
      <c r="D947" s="1825"/>
    </row>
    <row r="948" spans="4:4">
      <c r="D948" s="1825"/>
    </row>
    <row r="949" spans="4:4">
      <c r="D949" s="1825"/>
    </row>
    <row r="950" spans="4:4">
      <c r="D950" s="1825"/>
    </row>
    <row r="951" spans="4:4">
      <c r="D951" s="1825"/>
    </row>
    <row r="952" spans="4:4">
      <c r="D952" s="1825"/>
    </row>
    <row r="953" spans="4:4">
      <c r="D953" s="1825"/>
    </row>
    <row r="954" spans="4:4">
      <c r="D954" s="1825"/>
    </row>
    <row r="955" spans="4:4">
      <c r="D955" s="1825"/>
    </row>
    <row r="956" spans="4:4">
      <c r="D956" s="1825"/>
    </row>
    <row r="957" spans="4:4">
      <c r="D957" s="1825"/>
    </row>
    <row r="958" spans="4:4">
      <c r="D958" s="1825"/>
    </row>
    <row r="959" spans="4:4">
      <c r="D959" s="1825"/>
    </row>
    <row r="960" spans="4:4">
      <c r="D960" s="1825"/>
    </row>
    <row r="961" spans="4:4">
      <c r="D961" s="1825"/>
    </row>
    <row r="962" spans="4:4">
      <c r="D962" s="1825"/>
    </row>
    <row r="963" spans="4:4">
      <c r="D963" s="1825"/>
    </row>
    <row r="964" spans="4:4">
      <c r="D964" s="1825"/>
    </row>
    <row r="965" spans="4:4">
      <c r="D965" s="1825"/>
    </row>
    <row r="966" spans="4:4">
      <c r="D966" s="1825"/>
    </row>
    <row r="967" spans="4:4">
      <c r="D967" s="1825"/>
    </row>
    <row r="968" spans="4:4">
      <c r="D968" s="1825"/>
    </row>
    <row r="969" spans="4:4">
      <c r="D969" s="1825"/>
    </row>
    <row r="970" spans="4:4">
      <c r="D970" s="1825"/>
    </row>
    <row r="971" spans="4:4">
      <c r="D971" s="1825"/>
    </row>
    <row r="972" spans="4:4">
      <c r="D972" s="1825"/>
    </row>
    <row r="973" spans="4:4">
      <c r="D973" s="1825"/>
    </row>
    <row r="974" spans="4:4">
      <c r="D974" s="1825"/>
    </row>
    <row r="975" spans="4:4">
      <c r="D975" s="1825"/>
    </row>
    <row r="976" spans="4:4">
      <c r="D976" s="1825"/>
    </row>
    <row r="977" spans="4:4">
      <c r="D977" s="1825"/>
    </row>
    <row r="978" spans="4:4">
      <c r="D978" s="1825"/>
    </row>
    <row r="979" spans="4:4">
      <c r="D979" s="1825"/>
    </row>
    <row r="980" spans="4:4">
      <c r="D980" s="1825"/>
    </row>
    <row r="981" spans="4:4">
      <c r="D981" s="1825"/>
    </row>
    <row r="982" spans="4:4">
      <c r="D982" s="1825"/>
    </row>
    <row r="983" spans="4:4">
      <c r="D983" s="1825"/>
    </row>
    <row r="984" spans="4:4">
      <c r="D984" s="1825"/>
    </row>
    <row r="985" spans="4:4">
      <c r="D985" s="1825"/>
    </row>
    <row r="986" spans="4:4">
      <c r="D986" s="1825"/>
    </row>
    <row r="987" spans="4:4">
      <c r="D987" s="1825"/>
    </row>
    <row r="988" spans="4:4">
      <c r="D988" s="1825"/>
    </row>
    <row r="989" spans="4:4">
      <c r="D989" s="1825"/>
    </row>
    <row r="990" spans="4:4">
      <c r="D990" s="1825"/>
    </row>
    <row r="991" spans="4:4">
      <c r="D991" s="1825"/>
    </row>
    <row r="992" spans="4:4">
      <c r="D992" s="1825"/>
    </row>
    <row r="993" spans="4:4">
      <c r="D993" s="1825"/>
    </row>
    <row r="994" spans="4:4">
      <c r="D994" s="1825"/>
    </row>
    <row r="995" spans="4:4">
      <c r="D995" s="1825"/>
    </row>
    <row r="996" spans="4:4">
      <c r="D996" s="1825"/>
    </row>
    <row r="997" spans="4:4">
      <c r="D997" s="1825"/>
    </row>
    <row r="998" spans="4:4">
      <c r="D998" s="1825"/>
    </row>
    <row r="999" spans="4:4">
      <c r="D999" s="1825"/>
    </row>
    <row r="1000" spans="4:4">
      <c r="D1000" s="1825"/>
    </row>
    <row r="1001" spans="4:4">
      <c r="D1001" s="1825"/>
    </row>
    <row r="1002" spans="4:4">
      <c r="D1002" s="1825"/>
    </row>
    <row r="1003" spans="4:4">
      <c r="D1003" s="1825"/>
    </row>
    <row r="1004" spans="4:4">
      <c r="D1004" s="1825"/>
    </row>
    <row r="1005" spans="4:4">
      <c r="D1005" s="1825"/>
    </row>
    <row r="1006" spans="4:4">
      <c r="D1006" s="1825"/>
    </row>
    <row r="1007" spans="4:4">
      <c r="D1007" s="1825"/>
    </row>
    <row r="1008" spans="4:4">
      <c r="D1008" s="1825"/>
    </row>
    <row r="1009" spans="4:4">
      <c r="D1009" s="1825"/>
    </row>
    <row r="1010" spans="4:4">
      <c r="D1010" s="1825"/>
    </row>
    <row r="1011" spans="4:4">
      <c r="D1011" s="1825"/>
    </row>
    <row r="1012" spans="4:4">
      <c r="D1012" s="1825"/>
    </row>
    <row r="1013" spans="4:4">
      <c r="D1013" s="1825"/>
    </row>
    <row r="1014" spans="4:4">
      <c r="D1014" s="1825"/>
    </row>
    <row r="1015" spans="4:4">
      <c r="D1015" s="1825"/>
    </row>
    <row r="1016" spans="4:4">
      <c r="D1016" s="1825"/>
    </row>
    <row r="1017" spans="4:4">
      <c r="D1017" s="1825"/>
    </row>
    <row r="1018" spans="4:4">
      <c r="D1018" s="1825"/>
    </row>
    <row r="1019" spans="4:4">
      <c r="D1019" s="1825"/>
    </row>
    <row r="1020" spans="4:4">
      <c r="D1020" s="1825"/>
    </row>
    <row r="1021" spans="4:4">
      <c r="D1021" s="1825"/>
    </row>
    <row r="1022" spans="4:4">
      <c r="D1022" s="1825"/>
    </row>
    <row r="1023" spans="4:4">
      <c r="D1023" s="1825"/>
    </row>
    <row r="1024" spans="4:4">
      <c r="D1024" s="1825"/>
    </row>
    <row r="1025" spans="4:4">
      <c r="D1025" s="1825"/>
    </row>
    <row r="1026" spans="4:4">
      <c r="D1026" s="1825"/>
    </row>
    <row r="1027" spans="4:4">
      <c r="D1027" s="1825"/>
    </row>
    <row r="1028" spans="4:4">
      <c r="D1028" s="1825"/>
    </row>
    <row r="1029" spans="4:4">
      <c r="D1029" s="1825"/>
    </row>
    <row r="1030" spans="4:4">
      <c r="D1030" s="1825"/>
    </row>
    <row r="1031" spans="4:4">
      <c r="D1031" s="1825"/>
    </row>
    <row r="1032" spans="4:4">
      <c r="D1032" s="1825"/>
    </row>
    <row r="1033" spans="4:4">
      <c r="D1033" s="1825"/>
    </row>
    <row r="1034" spans="4:4">
      <c r="D1034" s="1825"/>
    </row>
    <row r="1035" spans="4:4">
      <c r="D1035" s="1825"/>
    </row>
    <row r="1036" spans="4:4">
      <c r="D1036" s="1825"/>
    </row>
    <row r="1037" spans="4:4">
      <c r="D1037" s="1825"/>
    </row>
    <row r="1038" spans="4:4">
      <c r="D1038" s="1825"/>
    </row>
    <row r="1039" spans="4:4">
      <c r="D1039" s="1825"/>
    </row>
    <row r="1040" spans="4:4">
      <c r="D1040" s="1825"/>
    </row>
    <row r="1041" spans="4:4">
      <c r="D1041" s="1825"/>
    </row>
    <row r="1042" spans="4:4">
      <c r="D1042" s="1825"/>
    </row>
    <row r="1043" spans="4:4">
      <c r="D1043" s="1825"/>
    </row>
    <row r="1044" spans="4:4">
      <c r="D1044" s="1825"/>
    </row>
    <row r="1045" spans="4:4">
      <c r="D1045" s="1825"/>
    </row>
    <row r="1046" spans="4:4">
      <c r="D1046" s="1825"/>
    </row>
    <row r="1047" spans="4:4">
      <c r="D1047" s="1825"/>
    </row>
    <row r="1048" spans="4:4">
      <c r="D1048" s="1825"/>
    </row>
    <row r="1049" spans="4:4">
      <c r="D1049" s="1825"/>
    </row>
    <row r="1050" spans="4:4">
      <c r="D1050" s="1825"/>
    </row>
    <row r="1051" spans="4:4">
      <c r="D1051" s="1825"/>
    </row>
    <row r="1052" spans="4:4">
      <c r="D1052" s="1825"/>
    </row>
    <row r="1053" spans="4:4">
      <c r="D1053" s="1825"/>
    </row>
    <row r="1054" spans="4:4">
      <c r="D1054" s="1825"/>
    </row>
    <row r="1055" spans="4:4">
      <c r="D1055" s="1825"/>
    </row>
    <row r="1056" spans="4:4">
      <c r="D1056" s="1825"/>
    </row>
    <row r="1057" spans="4:4">
      <c r="D1057" s="1825"/>
    </row>
    <row r="1058" spans="4:4">
      <c r="D1058" s="1825"/>
    </row>
    <row r="1059" spans="4:4">
      <c r="D1059" s="1825"/>
    </row>
    <row r="1060" spans="4:4">
      <c r="D1060" s="1825"/>
    </row>
    <row r="1061" spans="4:4">
      <c r="D1061" s="1825"/>
    </row>
    <row r="1062" spans="4:4">
      <c r="D1062" s="1825"/>
    </row>
    <row r="1063" spans="4:4">
      <c r="D1063" s="1825"/>
    </row>
    <row r="1064" spans="4:4">
      <c r="D1064" s="1825"/>
    </row>
    <row r="1065" spans="4:4">
      <c r="D1065" s="1825"/>
    </row>
    <row r="1066" spans="4:4">
      <c r="D1066" s="1825"/>
    </row>
    <row r="1067" spans="4:4">
      <c r="D1067" s="1825"/>
    </row>
    <row r="1068" spans="4:4">
      <c r="D1068" s="1825"/>
    </row>
    <row r="1069" spans="4:4">
      <c r="D1069" s="1825"/>
    </row>
    <row r="1070" spans="4:4">
      <c r="D1070" s="1825"/>
    </row>
    <row r="1071" spans="4:4">
      <c r="D1071" s="1825"/>
    </row>
    <row r="1072" spans="4:4">
      <c r="D1072" s="1825"/>
    </row>
    <row r="1073" spans="4:4">
      <c r="D1073" s="1825"/>
    </row>
    <row r="1074" spans="4:4">
      <c r="D1074" s="1825"/>
    </row>
    <row r="1075" spans="4:4">
      <c r="D1075" s="1825"/>
    </row>
    <row r="1076" spans="4:4">
      <c r="D1076" s="1825"/>
    </row>
    <row r="1077" spans="4:4">
      <c r="D1077" s="1825"/>
    </row>
    <row r="1078" spans="4:4">
      <c r="D1078" s="1825"/>
    </row>
    <row r="1079" spans="4:4">
      <c r="D1079" s="1825"/>
    </row>
    <row r="1080" spans="4:4">
      <c r="D1080" s="1825"/>
    </row>
    <row r="1081" spans="4:4">
      <c r="D1081" s="1825"/>
    </row>
    <row r="1082" spans="4:4">
      <c r="D1082" s="1825"/>
    </row>
    <row r="1083" spans="4:4">
      <c r="D1083" s="1825"/>
    </row>
    <row r="1084" spans="4:4">
      <c r="D1084" s="1825"/>
    </row>
    <row r="1085" spans="4:4">
      <c r="D1085" s="1825"/>
    </row>
    <row r="1086" spans="4:4">
      <c r="D1086" s="1825"/>
    </row>
    <row r="1087" spans="4:4">
      <c r="D1087" s="1825"/>
    </row>
    <row r="1088" spans="4:4">
      <c r="D1088" s="1825"/>
    </row>
    <row r="1089" spans="4:4">
      <c r="D1089" s="1825"/>
    </row>
    <row r="1090" spans="4:4">
      <c r="D1090" s="1825"/>
    </row>
    <row r="1091" spans="4:4">
      <c r="D1091" s="1825"/>
    </row>
    <row r="1092" spans="4:4">
      <c r="D1092" s="1825"/>
    </row>
    <row r="1093" spans="4:4">
      <c r="D1093" s="1825"/>
    </row>
    <row r="1094" spans="4:4">
      <c r="D1094" s="1825"/>
    </row>
    <row r="1095" spans="4:4">
      <c r="D1095" s="1825"/>
    </row>
    <row r="1096" spans="4:4">
      <c r="D1096" s="1825"/>
    </row>
    <row r="1097" spans="4:4">
      <c r="D1097" s="1825"/>
    </row>
    <row r="1098" spans="4:4">
      <c r="D1098" s="1825"/>
    </row>
    <row r="1099" spans="4:4">
      <c r="D1099" s="1825"/>
    </row>
    <row r="1100" spans="4:4">
      <c r="D1100" s="1825"/>
    </row>
    <row r="1101" spans="4:4">
      <c r="D1101" s="1825"/>
    </row>
    <row r="1102" spans="4:4">
      <c r="D1102" s="1825"/>
    </row>
    <row r="1103" spans="4:4">
      <c r="D1103" s="1825"/>
    </row>
    <row r="1104" spans="4:4">
      <c r="D1104" s="1825"/>
    </row>
    <row r="1105" spans="4:4">
      <c r="D1105" s="1825"/>
    </row>
    <row r="1106" spans="4:4">
      <c r="D1106" s="1825"/>
    </row>
    <row r="1107" spans="4:4">
      <c r="D1107" s="1825"/>
    </row>
    <row r="1108" spans="4:4">
      <c r="D1108" s="1825"/>
    </row>
    <row r="1109" spans="4:4">
      <c r="D1109" s="1825"/>
    </row>
    <row r="1110" spans="4:4">
      <c r="D1110" s="1825"/>
    </row>
    <row r="1111" spans="4:4">
      <c r="D1111" s="1825"/>
    </row>
    <row r="1112" spans="4:4">
      <c r="D1112" s="1825"/>
    </row>
    <row r="1113" spans="4:4">
      <c r="D1113" s="1825"/>
    </row>
    <row r="1114" spans="4:4">
      <c r="D1114" s="1825"/>
    </row>
    <row r="1115" spans="4:4">
      <c r="D1115" s="1825"/>
    </row>
    <row r="1116" spans="4:4">
      <c r="D1116" s="1825"/>
    </row>
    <row r="1117" spans="4:4">
      <c r="D1117" s="1825"/>
    </row>
    <row r="1118" spans="4:4">
      <c r="D1118" s="1825"/>
    </row>
    <row r="1119" spans="4:4">
      <c r="D1119" s="1825"/>
    </row>
    <row r="1120" spans="4:4">
      <c r="D1120" s="1825"/>
    </row>
    <row r="1121" spans="4:4">
      <c r="D1121" s="1825"/>
    </row>
    <row r="1122" spans="4:4">
      <c r="D1122" s="1825"/>
    </row>
    <row r="1123" spans="4:4">
      <c r="D1123" s="1825"/>
    </row>
    <row r="1124" spans="4:4">
      <c r="D1124" s="1825"/>
    </row>
    <row r="1125" spans="4:4">
      <c r="D1125" s="1825"/>
    </row>
    <row r="1126" spans="4:4">
      <c r="D1126" s="1825"/>
    </row>
    <row r="1127" spans="4:4">
      <c r="D1127" s="1825"/>
    </row>
    <row r="1128" spans="4:4">
      <c r="D1128" s="1825"/>
    </row>
    <row r="1129" spans="4:4">
      <c r="D1129" s="1825"/>
    </row>
    <row r="1130" spans="4:4">
      <c r="D1130" s="1825"/>
    </row>
    <row r="1131" spans="4:4">
      <c r="D1131" s="1825"/>
    </row>
    <row r="1132" spans="4:4">
      <c r="D1132" s="1825"/>
    </row>
    <row r="1133" spans="4:4">
      <c r="D1133" s="1825"/>
    </row>
    <row r="1134" spans="4:4">
      <c r="D1134" s="1825"/>
    </row>
    <row r="1135" spans="4:4">
      <c r="D1135" s="1825"/>
    </row>
    <row r="1136" spans="4:4">
      <c r="D1136" s="1825"/>
    </row>
    <row r="1137" spans="4:4">
      <c r="D1137" s="1825"/>
    </row>
    <row r="1138" spans="4:4">
      <c r="D1138" s="1825"/>
    </row>
    <row r="1139" spans="4:4">
      <c r="D1139" s="1825"/>
    </row>
    <row r="1140" spans="4:4">
      <c r="D1140" s="1825"/>
    </row>
    <row r="1141" spans="4:4">
      <c r="D1141" s="1825"/>
    </row>
    <row r="1142" spans="4:4">
      <c r="D1142" s="1825"/>
    </row>
    <row r="1143" spans="4:4">
      <c r="D1143" s="1825"/>
    </row>
    <row r="1144" spans="4:4">
      <c r="D1144" s="1825"/>
    </row>
    <row r="1145" spans="4:4">
      <c r="D1145" s="1825"/>
    </row>
    <row r="1146" spans="4:4">
      <c r="D1146" s="1825"/>
    </row>
    <row r="1147" spans="4:4">
      <c r="D1147" s="1825"/>
    </row>
    <row r="1148" spans="4:4">
      <c r="D1148" s="1825"/>
    </row>
    <row r="1149" spans="4:4">
      <c r="D1149" s="1825"/>
    </row>
    <row r="1150" spans="4:4">
      <c r="D1150" s="1825"/>
    </row>
    <row r="1151" spans="4:4">
      <c r="D1151" s="1825"/>
    </row>
    <row r="1152" spans="4:4">
      <c r="D1152" s="1825"/>
    </row>
    <row r="1153" spans="4:4">
      <c r="D1153" s="1825"/>
    </row>
    <row r="1154" spans="4:4">
      <c r="D1154" s="1825"/>
    </row>
    <row r="1155" spans="4:4">
      <c r="D1155" s="1825"/>
    </row>
    <row r="1156" spans="4:4">
      <c r="D1156" s="1825"/>
    </row>
    <row r="1157" spans="4:4">
      <c r="D1157" s="1825"/>
    </row>
    <row r="1158" spans="4:4">
      <c r="D1158" s="1825"/>
    </row>
    <row r="1159" spans="4:4">
      <c r="D1159" s="1825"/>
    </row>
    <row r="1160" spans="4:4">
      <c r="D1160" s="1825"/>
    </row>
    <row r="1161" spans="4:4">
      <c r="D1161" s="1825"/>
    </row>
    <row r="1162" spans="4:4">
      <c r="D1162" s="1825"/>
    </row>
    <row r="1163" spans="4:4">
      <c r="D1163" s="1825"/>
    </row>
    <row r="1164" spans="4:4">
      <c r="D1164" s="1825"/>
    </row>
    <row r="1165" spans="4:4">
      <c r="D1165" s="1825"/>
    </row>
    <row r="1166" spans="4:4">
      <c r="D1166" s="1825"/>
    </row>
    <row r="1167" spans="4:4">
      <c r="D1167" s="1825"/>
    </row>
    <row r="1168" spans="4:4">
      <c r="D1168" s="1825"/>
    </row>
    <row r="1169" spans="4:4">
      <c r="D1169" s="1825"/>
    </row>
    <row r="1170" spans="4:4">
      <c r="D1170" s="1825"/>
    </row>
    <row r="1171" spans="4:4">
      <c r="D1171" s="1825"/>
    </row>
    <row r="1172" spans="4:4">
      <c r="D1172" s="1825"/>
    </row>
    <row r="1173" spans="4:4">
      <c r="D1173" s="1825"/>
    </row>
    <row r="1174" spans="4:4">
      <c r="D1174" s="1825"/>
    </row>
    <row r="1175" spans="4:4">
      <c r="D1175" s="1825"/>
    </row>
    <row r="1176" spans="4:4">
      <c r="D1176" s="1825"/>
    </row>
    <row r="1177" spans="4:4">
      <c r="D1177" s="1825"/>
    </row>
    <row r="1178" spans="4:4">
      <c r="D1178" s="1825"/>
    </row>
    <row r="1179" spans="4:4">
      <c r="D1179" s="1825"/>
    </row>
    <row r="1180" spans="4:4">
      <c r="D1180" s="1825"/>
    </row>
    <row r="1181" spans="4:4">
      <c r="D1181" s="1825"/>
    </row>
    <row r="1182" spans="4:4">
      <c r="D1182" s="1825"/>
    </row>
    <row r="1183" spans="4:4">
      <c r="D1183" s="1825"/>
    </row>
    <row r="1184" spans="4:4">
      <c r="D1184" s="1825"/>
    </row>
    <row r="1185" spans="4:4">
      <c r="D1185" s="1825"/>
    </row>
    <row r="1186" spans="4:4">
      <c r="D1186" s="1825"/>
    </row>
    <row r="1187" spans="4:4">
      <c r="D1187" s="1825"/>
    </row>
    <row r="1188" spans="4:4">
      <c r="D1188" s="1825"/>
    </row>
    <row r="1189" spans="4:4">
      <c r="D1189" s="1825"/>
    </row>
    <row r="1190" spans="4:4">
      <c r="D1190" s="1825"/>
    </row>
    <row r="1191" spans="4:4">
      <c r="D1191" s="1825"/>
    </row>
    <row r="1192" spans="4:4">
      <c r="D1192" s="1825"/>
    </row>
    <row r="1193" spans="4:4">
      <c r="D1193" s="1825"/>
    </row>
    <row r="1194" spans="4:4">
      <c r="D1194" s="1825"/>
    </row>
    <row r="1195" spans="4:4">
      <c r="D1195" s="1825"/>
    </row>
    <row r="1196" spans="4:4">
      <c r="D1196" s="1825"/>
    </row>
    <row r="1197" spans="4:4">
      <c r="D1197" s="1825"/>
    </row>
    <row r="1198" spans="4:4">
      <c r="D1198" s="1825"/>
    </row>
    <row r="1199" spans="4:4">
      <c r="D1199" s="1825"/>
    </row>
    <row r="1200" spans="4:4">
      <c r="D1200" s="1825"/>
    </row>
    <row r="1201" spans="4:4">
      <c r="D1201" s="1825"/>
    </row>
    <row r="1202" spans="4:4">
      <c r="D1202" s="1825"/>
    </row>
    <row r="1203" spans="4:4">
      <c r="D1203" s="1825"/>
    </row>
    <row r="1204" spans="4:4">
      <c r="D1204" s="1825"/>
    </row>
    <row r="1205" spans="4:4">
      <c r="D1205" s="1825"/>
    </row>
    <row r="1206" spans="4:4">
      <c r="D1206" s="1825"/>
    </row>
    <row r="1207" spans="4:4">
      <c r="D1207" s="1825"/>
    </row>
    <row r="1208" spans="4:4">
      <c r="D1208" s="1825"/>
    </row>
    <row r="1209" spans="4:4">
      <c r="D1209" s="1825"/>
    </row>
    <row r="1210" spans="4:4">
      <c r="D1210" s="1825"/>
    </row>
    <row r="1211" spans="4:4">
      <c r="D1211" s="1825"/>
    </row>
    <row r="1212" spans="4:4">
      <c r="D1212" s="1825"/>
    </row>
    <row r="1213" spans="4:4">
      <c r="D1213" s="1825"/>
    </row>
    <row r="1214" spans="4:4">
      <c r="D1214" s="1825"/>
    </row>
    <row r="1215" spans="4:4">
      <c r="D1215" s="1825"/>
    </row>
    <row r="1216" spans="4:4">
      <c r="D1216" s="1825"/>
    </row>
    <row r="1217" spans="4:4">
      <c r="D1217" s="1825"/>
    </row>
    <row r="1218" spans="4:4">
      <c r="D1218" s="1825"/>
    </row>
    <row r="1219" spans="4:4">
      <c r="D1219" s="1825"/>
    </row>
    <row r="1220" spans="4:4">
      <c r="D1220" s="1825"/>
    </row>
    <row r="1221" spans="4:4">
      <c r="D1221" s="1825"/>
    </row>
    <row r="1222" spans="4:4">
      <c r="D1222" s="1825"/>
    </row>
    <row r="1223" spans="4:4">
      <c r="D1223" s="1825"/>
    </row>
    <row r="1224" spans="4:4">
      <c r="D1224" s="1825"/>
    </row>
    <row r="1225" spans="4:4">
      <c r="D1225" s="1825"/>
    </row>
    <row r="1226" spans="4:4">
      <c r="D1226" s="1825"/>
    </row>
    <row r="1227" spans="4:4">
      <c r="D1227" s="1825"/>
    </row>
    <row r="1228" spans="4:4">
      <c r="D1228" s="1825"/>
    </row>
    <row r="1229" spans="4:4">
      <c r="D1229" s="1825"/>
    </row>
    <row r="1230" spans="4:4">
      <c r="D1230" s="1825"/>
    </row>
    <row r="1231" spans="4:4">
      <c r="D1231" s="1825"/>
    </row>
    <row r="1232" spans="4:4">
      <c r="D1232" s="1825"/>
    </row>
    <row r="1233" spans="4:4">
      <c r="D1233" s="1825"/>
    </row>
    <row r="1234" spans="4:4">
      <c r="D1234" s="1825"/>
    </row>
    <row r="1235" spans="4:4">
      <c r="D1235" s="1825"/>
    </row>
    <row r="1236" spans="4:4">
      <c r="D1236" s="1825"/>
    </row>
    <row r="1237" spans="4:4">
      <c r="D1237" s="1825"/>
    </row>
    <row r="1238" spans="4:4">
      <c r="D1238" s="1825"/>
    </row>
    <row r="1239" spans="4:4">
      <c r="D1239" s="1825"/>
    </row>
    <row r="1240" spans="4:4">
      <c r="D1240" s="1825"/>
    </row>
    <row r="1241" spans="4:4">
      <c r="D1241" s="1825"/>
    </row>
    <row r="1242" spans="4:4">
      <c r="D1242" s="1825"/>
    </row>
    <row r="1243" spans="4:4">
      <c r="D1243" s="1825"/>
    </row>
    <row r="1244" spans="4:4">
      <c r="D1244" s="1825"/>
    </row>
    <row r="1245" spans="4:4">
      <c r="D1245" s="1825"/>
    </row>
    <row r="1246" spans="4:4">
      <c r="D1246" s="1825"/>
    </row>
    <row r="1247" spans="4:4">
      <c r="D1247" s="1825"/>
    </row>
    <row r="1248" spans="4:4">
      <c r="D1248" s="1825"/>
    </row>
    <row r="1249" spans="4:4">
      <c r="D1249" s="1825"/>
    </row>
    <row r="1250" spans="4:4">
      <c r="D1250" s="1825"/>
    </row>
    <row r="1251" spans="4:4">
      <c r="D1251" s="1825"/>
    </row>
    <row r="1252" spans="4:4">
      <c r="D1252" s="1825"/>
    </row>
    <row r="1253" spans="4:4">
      <c r="D1253" s="1825"/>
    </row>
    <row r="1254" spans="4:4">
      <c r="D1254" s="1825"/>
    </row>
    <row r="1255" spans="4:4">
      <c r="D1255" s="1825"/>
    </row>
    <row r="1256" spans="4:4">
      <c r="D1256" s="1825"/>
    </row>
    <row r="1257" spans="4:4">
      <c r="D1257" s="1825"/>
    </row>
    <row r="1258" spans="4:4">
      <c r="D1258" s="1825"/>
    </row>
    <row r="1259" spans="4:4">
      <c r="D1259" s="1825"/>
    </row>
    <row r="1260" spans="4:4">
      <c r="D1260" s="1825"/>
    </row>
    <row r="1261" spans="4:4">
      <c r="D1261" s="1825"/>
    </row>
    <row r="1262" spans="4:4">
      <c r="D1262" s="1825"/>
    </row>
    <row r="1263" spans="4:4">
      <c r="D1263" s="1825"/>
    </row>
    <row r="1264" spans="4:4">
      <c r="D1264" s="1825"/>
    </row>
    <row r="1265" spans="4:4">
      <c r="D1265" s="1825"/>
    </row>
    <row r="1266" spans="4:4">
      <c r="D1266" s="1825"/>
    </row>
    <row r="1267" spans="4:4">
      <c r="D1267" s="1825"/>
    </row>
    <row r="1268" spans="4:4">
      <c r="D1268" s="1825"/>
    </row>
    <row r="1269" spans="4:4">
      <c r="D1269" s="1825"/>
    </row>
    <row r="1270" spans="4:4">
      <c r="D1270" s="1825"/>
    </row>
    <row r="1271" spans="4:4">
      <c r="D1271" s="1825"/>
    </row>
    <row r="1272" spans="4:4">
      <c r="D1272" s="1825"/>
    </row>
    <row r="1273" spans="4:4">
      <c r="D1273" s="1825"/>
    </row>
    <row r="1274" spans="4:4">
      <c r="D1274" s="1825"/>
    </row>
    <row r="1275" spans="4:4">
      <c r="D1275" s="1825"/>
    </row>
    <row r="1276" spans="4:4">
      <c r="D1276" s="1825"/>
    </row>
    <row r="1277" spans="4:4">
      <c r="D1277" s="1825"/>
    </row>
    <row r="1278" spans="4:4">
      <c r="D1278" s="1825"/>
    </row>
    <row r="1279" spans="4:4">
      <c r="D1279" s="1825"/>
    </row>
    <row r="1280" spans="4:4">
      <c r="D1280" s="1825"/>
    </row>
    <row r="1281" spans="4:4">
      <c r="D1281" s="1825"/>
    </row>
    <row r="1282" spans="4:4">
      <c r="D1282" s="1825"/>
    </row>
    <row r="1283" spans="4:4">
      <c r="D1283" s="1825"/>
    </row>
    <row r="1284" spans="4:4">
      <c r="D1284" s="1825"/>
    </row>
    <row r="1285" spans="4:4">
      <c r="D1285" s="1825"/>
    </row>
    <row r="1286" spans="4:4">
      <c r="D1286" s="1825"/>
    </row>
    <row r="1287" spans="4:4">
      <c r="D1287" s="1825"/>
    </row>
    <row r="1288" spans="4:4">
      <c r="D1288" s="1825"/>
    </row>
    <row r="1289" spans="4:4">
      <c r="D1289" s="1825"/>
    </row>
    <row r="1290" spans="4:4">
      <c r="D1290" s="1825"/>
    </row>
    <row r="1291" spans="4:4">
      <c r="D1291" s="1825"/>
    </row>
    <row r="1292" spans="4:4">
      <c r="D1292" s="1825"/>
    </row>
    <row r="1293" spans="4:4">
      <c r="D1293" s="1825"/>
    </row>
    <row r="1294" spans="4:4">
      <c r="D1294" s="1825"/>
    </row>
    <row r="1295" spans="4:4">
      <c r="D1295" s="1825"/>
    </row>
    <row r="1296" spans="4:4">
      <c r="D1296" s="1825"/>
    </row>
    <row r="1297" spans="4:4">
      <c r="D1297" s="1825"/>
    </row>
    <row r="1298" spans="4:4">
      <c r="D1298" s="1825"/>
    </row>
    <row r="1299" spans="4:4">
      <c r="D1299" s="1825"/>
    </row>
    <row r="1300" spans="4:4">
      <c r="D1300" s="1825"/>
    </row>
    <row r="1301" spans="4:4">
      <c r="D1301" s="1825"/>
    </row>
    <row r="1302" spans="4:4">
      <c r="D1302" s="1825"/>
    </row>
    <row r="1303" spans="4:4">
      <c r="D1303" s="1825"/>
    </row>
    <row r="1304" spans="4:4">
      <c r="D1304" s="1825"/>
    </row>
    <row r="1305" spans="4:4">
      <c r="D1305" s="1825"/>
    </row>
    <row r="1306" spans="4:4">
      <c r="D1306" s="1825"/>
    </row>
    <row r="1307" spans="4:4">
      <c r="D1307" s="1825"/>
    </row>
    <row r="1308" spans="4:4">
      <c r="D1308" s="1825"/>
    </row>
    <row r="1309" spans="4:4">
      <c r="D1309" s="1825"/>
    </row>
    <row r="1310" spans="4:4">
      <c r="D1310" s="1825"/>
    </row>
    <row r="1311" spans="4:4">
      <c r="D1311" s="1825"/>
    </row>
    <row r="1312" spans="4:4">
      <c r="D1312" s="1825"/>
    </row>
    <row r="1313" spans="4:4">
      <c r="D1313" s="1825"/>
    </row>
    <row r="1314" spans="4:4">
      <c r="D1314" s="1825"/>
    </row>
    <row r="1315" spans="4:4">
      <c r="D1315" s="1825"/>
    </row>
    <row r="1316" spans="4:4">
      <c r="D1316" s="1825"/>
    </row>
    <row r="1317" spans="4:4">
      <c r="D1317" s="1825"/>
    </row>
    <row r="1318" spans="4:4">
      <c r="D1318" s="1825"/>
    </row>
    <row r="1319" spans="4:4">
      <c r="D1319" s="1825"/>
    </row>
    <row r="1320" spans="4:4">
      <c r="D1320" s="1825"/>
    </row>
    <row r="1321" spans="4:4">
      <c r="D1321" s="1825"/>
    </row>
    <row r="1322" spans="4:4">
      <c r="D1322" s="1825"/>
    </row>
    <row r="1323" spans="4:4">
      <c r="D1323" s="1825"/>
    </row>
    <row r="1324" spans="4:4">
      <c r="D1324" s="1825"/>
    </row>
    <row r="1325" spans="4:4">
      <c r="D1325" s="1825"/>
    </row>
    <row r="1326" spans="4:4">
      <c r="D1326" s="1825"/>
    </row>
    <row r="1327" spans="4:4">
      <c r="D1327" s="1825"/>
    </row>
    <row r="1328" spans="4:4">
      <c r="D1328" s="1825"/>
    </row>
    <row r="1329" spans="4:4">
      <c r="D1329" s="1825"/>
    </row>
    <row r="1330" spans="4:4">
      <c r="D1330" s="1825"/>
    </row>
    <row r="1331" spans="4:4">
      <c r="D1331" s="1825"/>
    </row>
    <row r="1332" spans="4:4">
      <c r="D1332" s="1825"/>
    </row>
    <row r="1333" spans="4:4">
      <c r="D1333" s="1825"/>
    </row>
    <row r="1334" spans="4:4">
      <c r="D1334" s="1825"/>
    </row>
    <row r="1335" spans="4:4">
      <c r="D1335" s="1825"/>
    </row>
    <row r="1336" spans="4:4">
      <c r="D1336" s="1825"/>
    </row>
    <row r="1337" spans="4:4">
      <c r="D1337" s="1825"/>
    </row>
    <row r="1338" spans="4:4">
      <c r="D1338" s="1825"/>
    </row>
    <row r="1339" spans="4:4">
      <c r="D1339" s="1825"/>
    </row>
    <row r="1340" spans="4:4">
      <c r="D1340" s="1825"/>
    </row>
    <row r="1341" spans="4:4">
      <c r="D1341" s="1825"/>
    </row>
    <row r="1342" spans="4:4">
      <c r="D1342" s="1825"/>
    </row>
    <row r="1343" spans="4:4">
      <c r="D1343" s="1825"/>
    </row>
    <row r="1344" spans="4:4">
      <c r="D1344" s="1825"/>
    </row>
    <row r="1345" spans="4:4">
      <c r="D1345" s="1825"/>
    </row>
    <row r="1346" spans="4:4">
      <c r="D1346" s="1825"/>
    </row>
    <row r="1347" spans="4:4">
      <c r="D1347" s="1825"/>
    </row>
    <row r="1348" spans="4:4">
      <c r="D1348" s="1825"/>
    </row>
    <row r="1349" spans="4:4">
      <c r="D1349" s="1825"/>
    </row>
    <row r="1350" spans="4:4">
      <c r="D1350" s="1825"/>
    </row>
    <row r="1351" spans="4:4">
      <c r="D1351" s="1825"/>
    </row>
    <row r="1352" spans="4:4">
      <c r="D1352" s="1825"/>
    </row>
    <row r="1353" spans="4:4">
      <c r="D1353" s="1825"/>
    </row>
    <row r="1354" spans="4:4">
      <c r="D1354" s="1825"/>
    </row>
    <row r="1355" spans="4:4">
      <c r="D1355" s="1825"/>
    </row>
    <row r="1356" spans="4:4">
      <c r="D1356" s="1825"/>
    </row>
    <row r="1357" spans="4:4">
      <c r="D1357" s="1825"/>
    </row>
    <row r="1358" spans="4:4">
      <c r="D1358" s="1825"/>
    </row>
    <row r="1359" spans="4:4">
      <c r="D1359" s="1825"/>
    </row>
    <row r="1360" spans="4:4">
      <c r="D1360" s="1825"/>
    </row>
    <row r="1361" spans="4:4">
      <c r="D1361" s="1825"/>
    </row>
    <row r="1362" spans="4:4">
      <c r="D1362" s="1825"/>
    </row>
    <row r="1363" spans="4:4">
      <c r="D1363" s="1825"/>
    </row>
    <row r="1364" spans="4:4">
      <c r="D1364" s="1825"/>
    </row>
    <row r="1365" spans="4:4">
      <c r="D1365" s="1825"/>
    </row>
    <row r="1366" spans="4:4">
      <c r="D1366" s="1825"/>
    </row>
    <row r="1367" spans="4:4">
      <c r="D1367" s="1825"/>
    </row>
    <row r="1368" spans="4:4">
      <c r="D1368" s="1825"/>
    </row>
    <row r="1369" spans="4:4">
      <c r="D1369" s="1825"/>
    </row>
    <row r="1370" spans="4:4">
      <c r="D1370" s="1825"/>
    </row>
    <row r="1371" spans="4:4">
      <c r="D1371" s="1825"/>
    </row>
    <row r="1372" spans="4:4">
      <c r="D1372" s="1825"/>
    </row>
    <row r="1373" spans="4:4">
      <c r="D1373" s="1825"/>
    </row>
    <row r="1374" spans="4:4">
      <c r="D1374" s="1825"/>
    </row>
    <row r="1375" spans="4:4">
      <c r="D1375" s="1825"/>
    </row>
    <row r="1376" spans="4:4">
      <c r="D1376" s="1825"/>
    </row>
    <row r="1377" spans="4:4">
      <c r="D1377" s="1825"/>
    </row>
    <row r="1378" spans="4:4">
      <c r="D1378" s="1825"/>
    </row>
    <row r="1379" spans="4:4">
      <c r="D1379" s="1825"/>
    </row>
    <row r="1380" spans="4:4">
      <c r="D1380" s="1825"/>
    </row>
    <row r="1381" spans="4:4">
      <c r="D1381" s="1825"/>
    </row>
    <row r="1382" spans="4:4">
      <c r="D1382" s="1825"/>
    </row>
    <row r="1383" spans="4:4">
      <c r="D1383" s="1825"/>
    </row>
    <row r="1384" spans="4:4">
      <c r="D1384" s="1825"/>
    </row>
    <row r="1385" spans="4:4">
      <c r="D1385" s="1825"/>
    </row>
    <row r="1386" spans="4:4">
      <c r="D1386" s="1825"/>
    </row>
    <row r="1387" spans="4:4">
      <c r="D1387" s="1825"/>
    </row>
    <row r="1388" spans="4:4">
      <c r="D1388" s="1825"/>
    </row>
    <row r="1389" spans="4:4">
      <c r="D1389" s="1825"/>
    </row>
    <row r="1390" spans="4:4">
      <c r="D1390" s="1825"/>
    </row>
    <row r="1391" spans="4:4">
      <c r="D1391" s="1825"/>
    </row>
    <row r="1392" spans="4:4">
      <c r="D1392" s="1825"/>
    </row>
    <row r="1393" spans="4:4">
      <c r="D1393" s="1825"/>
    </row>
    <row r="1394" spans="4:4">
      <c r="D1394" s="1825"/>
    </row>
    <row r="1395" spans="4:4">
      <c r="D1395" s="1825"/>
    </row>
    <row r="1396" spans="4:4">
      <c r="D1396" s="1825"/>
    </row>
    <row r="1397" spans="4:4">
      <c r="D1397" s="1825"/>
    </row>
    <row r="1398" spans="4:4">
      <c r="D1398" s="1825"/>
    </row>
    <row r="1399" spans="4:4">
      <c r="D1399" s="1825"/>
    </row>
    <row r="1400" spans="4:4">
      <c r="D1400" s="1825"/>
    </row>
    <row r="1401" spans="4:4">
      <c r="D1401" s="1825"/>
    </row>
    <row r="1402" spans="4:4">
      <c r="D1402" s="1825"/>
    </row>
    <row r="1403" spans="4:4">
      <c r="D1403" s="1825"/>
    </row>
    <row r="1404" spans="4:4">
      <c r="D1404" s="1825"/>
    </row>
    <row r="1405" spans="4:4">
      <c r="D1405" s="1825"/>
    </row>
    <row r="1406" spans="4:4">
      <c r="D1406" s="1825"/>
    </row>
    <row r="1407" spans="4:4">
      <c r="D1407" s="1825"/>
    </row>
    <row r="1408" spans="4:4">
      <c r="D1408" s="1825"/>
    </row>
    <row r="1409" spans="4:4">
      <c r="D1409" s="1825"/>
    </row>
    <row r="1410" spans="4:4">
      <c r="D1410" s="1825"/>
    </row>
    <row r="1411" spans="4:4">
      <c r="D1411" s="1825"/>
    </row>
    <row r="1412" spans="4:4">
      <c r="D1412" s="1825"/>
    </row>
    <row r="1413" spans="4:4">
      <c r="D1413" s="1825"/>
    </row>
    <row r="1414" spans="4:4">
      <c r="D1414" s="1825"/>
    </row>
    <row r="1415" spans="4:4">
      <c r="D1415" s="1825"/>
    </row>
    <row r="1416" spans="4:4">
      <c r="D1416" s="1825"/>
    </row>
    <row r="1417" spans="4:4">
      <c r="D1417" s="1825"/>
    </row>
    <row r="1418" spans="4:4">
      <c r="D1418" s="1825"/>
    </row>
    <row r="1419" spans="4:4">
      <c r="D1419" s="1825"/>
    </row>
    <row r="1420" spans="4:4">
      <c r="D1420" s="1825"/>
    </row>
    <row r="1421" spans="4:4">
      <c r="D1421" s="1825"/>
    </row>
    <row r="1422" spans="4:4">
      <c r="D1422" s="1825"/>
    </row>
    <row r="1423" spans="4:4">
      <c r="D1423" s="1825"/>
    </row>
    <row r="1424" spans="4:4">
      <c r="D1424" s="1825"/>
    </row>
    <row r="1425" spans="4:4">
      <c r="D1425" s="1825"/>
    </row>
    <row r="1426" spans="4:4">
      <c r="D1426" s="1825"/>
    </row>
    <row r="1427" spans="4:4">
      <c r="D1427" s="1825"/>
    </row>
    <row r="1428" spans="4:4">
      <c r="D1428" s="1825"/>
    </row>
    <row r="1429" spans="4:4">
      <c r="D1429" s="1825"/>
    </row>
    <row r="1430" spans="4:4">
      <c r="D1430" s="1825"/>
    </row>
    <row r="1431" spans="4:4">
      <c r="D1431" s="1825"/>
    </row>
    <row r="1432" spans="4:4">
      <c r="D1432" s="1825"/>
    </row>
    <row r="1433" spans="4:4">
      <c r="D1433" s="1825"/>
    </row>
    <row r="1434" spans="4:4">
      <c r="D1434" s="1825"/>
    </row>
    <row r="1435" spans="4:4">
      <c r="D1435" s="1825"/>
    </row>
    <row r="1436" spans="4:4">
      <c r="D1436" s="1825"/>
    </row>
    <row r="1437" spans="4:4">
      <c r="D1437" s="1825"/>
    </row>
    <row r="1438" spans="4:4">
      <c r="D1438" s="1825"/>
    </row>
    <row r="1439" spans="4:4">
      <c r="D1439" s="1825"/>
    </row>
    <row r="1440" spans="4:4">
      <c r="D1440" s="1825"/>
    </row>
    <row r="1441" spans="4:4">
      <c r="D1441" s="1825"/>
    </row>
    <row r="1442" spans="4:4">
      <c r="D1442" s="1825"/>
    </row>
    <row r="1443" spans="4:4">
      <c r="D1443" s="1825"/>
    </row>
    <row r="1444" spans="4:4">
      <c r="D1444" s="1825"/>
    </row>
    <row r="1445" spans="4:4">
      <c r="D1445" s="1825"/>
    </row>
    <row r="1446" spans="4:4">
      <c r="D1446" s="1825"/>
    </row>
    <row r="1447" spans="4:4">
      <c r="D1447" s="1825"/>
    </row>
    <row r="1448" spans="4:4">
      <c r="D1448" s="1825"/>
    </row>
    <row r="1449" spans="4:4">
      <c r="D1449" s="1825"/>
    </row>
    <row r="1450" spans="4:4">
      <c r="D1450" s="1825"/>
    </row>
    <row r="1451" spans="4:4">
      <c r="D1451" s="1825"/>
    </row>
    <row r="1452" spans="4:4">
      <c r="D1452" s="1825"/>
    </row>
    <row r="1453" spans="4:4">
      <c r="D1453" s="1825"/>
    </row>
    <row r="1454" spans="4:4">
      <c r="D1454" s="1825"/>
    </row>
    <row r="1455" spans="4:4">
      <c r="D1455" s="1825"/>
    </row>
    <row r="1456" spans="4:4">
      <c r="D1456" s="1825"/>
    </row>
    <row r="1457" spans="4:4">
      <c r="D1457" s="1825"/>
    </row>
    <row r="1458" spans="4:4">
      <c r="D1458" s="1825"/>
    </row>
    <row r="1459" spans="4:4">
      <c r="D1459" s="1825"/>
    </row>
    <row r="1460" spans="4:4">
      <c r="D1460" s="1825"/>
    </row>
    <row r="1461" spans="4:4">
      <c r="D1461" s="1825"/>
    </row>
    <row r="1462" spans="4:4">
      <c r="D1462" s="1825"/>
    </row>
    <row r="1463" spans="4:4">
      <c r="D1463" s="1825"/>
    </row>
    <row r="1464" spans="4:4">
      <c r="D1464" s="1825"/>
    </row>
    <row r="1465" spans="4:4">
      <c r="D1465" s="1825"/>
    </row>
    <row r="1466" spans="4:4">
      <c r="D1466" s="1825"/>
    </row>
    <row r="1467" spans="4:4">
      <c r="D1467" s="1825"/>
    </row>
    <row r="1468" spans="4:4">
      <c r="D1468" s="1825"/>
    </row>
    <row r="1469" spans="4:4">
      <c r="D1469" s="1825"/>
    </row>
    <row r="1470" spans="4:4">
      <c r="D1470" s="1825"/>
    </row>
    <row r="1471" spans="4:4">
      <c r="D1471" s="1825"/>
    </row>
    <row r="1472" spans="4:4">
      <c r="D1472" s="1825"/>
    </row>
    <row r="1473" spans="4:4">
      <c r="D1473" s="1825"/>
    </row>
    <row r="1474" spans="4:4">
      <c r="D1474" s="1825"/>
    </row>
    <row r="1475" spans="4:4">
      <c r="D1475" s="1825"/>
    </row>
    <row r="1476" spans="4:4">
      <c r="D1476" s="1825"/>
    </row>
    <row r="1477" spans="4:4">
      <c r="D1477" s="1825"/>
    </row>
    <row r="1478" spans="4:4">
      <c r="D1478" s="1825"/>
    </row>
    <row r="1479" spans="4:4">
      <c r="D1479" s="1825"/>
    </row>
    <row r="1480" spans="4:4">
      <c r="D1480" s="1825"/>
    </row>
    <row r="1481" spans="4:4">
      <c r="D1481" s="1825"/>
    </row>
    <row r="1482" spans="4:4">
      <c r="D1482" s="1825"/>
    </row>
    <row r="1483" spans="4:4">
      <c r="D1483" s="1825"/>
    </row>
    <row r="1484" spans="4:4">
      <c r="D1484" s="1825"/>
    </row>
    <row r="1485" spans="4:4">
      <c r="D1485" s="1825"/>
    </row>
    <row r="1486" spans="4:4">
      <c r="D1486" s="1825"/>
    </row>
    <row r="1487" spans="4:4">
      <c r="D1487" s="1825"/>
    </row>
    <row r="1488" spans="4:4">
      <c r="D1488" s="1825"/>
    </row>
    <row r="1489" spans="4:4">
      <c r="D1489" s="1825"/>
    </row>
    <row r="1490" spans="4:4">
      <c r="D1490" s="1825"/>
    </row>
    <row r="1491" spans="4:4">
      <c r="D1491" s="1825"/>
    </row>
    <row r="1492" spans="4:4">
      <c r="D1492" s="1825"/>
    </row>
    <row r="1493" spans="4:4">
      <c r="D1493" s="1825"/>
    </row>
    <row r="1494" spans="4:4">
      <c r="D1494" s="1825"/>
    </row>
    <row r="1495" spans="4:4">
      <c r="D1495" s="1825"/>
    </row>
    <row r="1496" spans="4:4">
      <c r="D1496" s="1825"/>
    </row>
    <row r="1497" spans="4:4">
      <c r="D1497" s="1825"/>
    </row>
    <row r="1498" spans="4:4">
      <c r="D1498" s="1825"/>
    </row>
    <row r="1499" spans="4:4">
      <c r="D1499" s="1825"/>
    </row>
    <row r="1500" spans="4:4">
      <c r="D1500" s="1825"/>
    </row>
    <row r="1501" spans="4:4">
      <c r="D1501" s="1825"/>
    </row>
    <row r="1502" spans="4:4">
      <c r="D1502" s="1825"/>
    </row>
    <row r="1503" spans="4:4">
      <c r="D1503" s="1825"/>
    </row>
    <row r="1504" spans="4:4">
      <c r="D1504" s="1825"/>
    </row>
    <row r="1505" spans="4:4">
      <c r="D1505" s="1825"/>
    </row>
    <row r="1506" spans="4:4">
      <c r="D1506" s="1825"/>
    </row>
    <row r="1507" spans="4:4">
      <c r="D1507" s="1825"/>
    </row>
    <row r="1508" spans="4:4">
      <c r="D1508" s="1825"/>
    </row>
    <row r="1509" spans="4:4">
      <c r="D1509" s="1825"/>
    </row>
    <row r="1510" spans="4:4">
      <c r="D1510" s="1825"/>
    </row>
    <row r="1511" spans="4:4">
      <c r="D1511" s="1825"/>
    </row>
    <row r="1512" spans="4:4">
      <c r="D1512" s="1825"/>
    </row>
    <row r="1513" spans="4:4">
      <c r="D1513" s="1825"/>
    </row>
    <row r="1514" spans="4:4">
      <c r="D1514" s="1825"/>
    </row>
    <row r="1515" spans="4:4">
      <c r="D1515" s="1825"/>
    </row>
    <row r="1516" spans="4:4">
      <c r="D1516" s="1825"/>
    </row>
    <row r="1517" spans="4:4">
      <c r="D1517" s="1825"/>
    </row>
    <row r="1518" spans="4:4">
      <c r="D1518" s="1825"/>
    </row>
    <row r="1519" spans="4:4">
      <c r="D1519" s="1825"/>
    </row>
    <row r="1520" spans="4:4">
      <c r="D1520" s="1825"/>
    </row>
    <row r="1521" spans="4:4">
      <c r="D1521" s="1825"/>
    </row>
    <row r="1522" spans="4:4">
      <c r="D1522" s="1825"/>
    </row>
    <row r="1523" spans="4:4">
      <c r="D1523" s="1825"/>
    </row>
    <row r="1524" spans="4:4">
      <c r="D1524" s="1825"/>
    </row>
    <row r="1525" spans="4:4">
      <c r="D1525" s="1825"/>
    </row>
    <row r="1526" spans="4:4">
      <c r="D1526" s="1825"/>
    </row>
    <row r="1527" spans="4:4">
      <c r="D1527" s="1825"/>
    </row>
    <row r="1528" spans="4:4">
      <c r="D1528" s="1825"/>
    </row>
    <row r="1529" spans="4:4">
      <c r="D1529" s="1825"/>
    </row>
    <row r="1530" spans="4:4">
      <c r="D1530" s="1825"/>
    </row>
    <row r="1531" spans="4:4">
      <c r="D1531" s="1825"/>
    </row>
    <row r="1532" spans="4:4">
      <c r="D1532" s="1825"/>
    </row>
    <row r="1533" spans="4:4">
      <c r="D1533" s="1825"/>
    </row>
    <row r="1534" spans="4:4">
      <c r="D1534" s="1825"/>
    </row>
    <row r="1535" spans="4:4">
      <c r="D1535" s="1825"/>
    </row>
    <row r="1536" spans="4:4">
      <c r="D1536" s="1825"/>
    </row>
    <row r="1537" spans="4:4">
      <c r="D1537" s="1825"/>
    </row>
    <row r="1538" spans="4:4">
      <c r="D1538" s="1825"/>
    </row>
    <row r="1539" spans="4:4">
      <c r="D1539" s="1825"/>
    </row>
    <row r="1540" spans="4:4">
      <c r="D1540" s="1825"/>
    </row>
    <row r="1541" spans="4:4">
      <c r="D1541" s="1825"/>
    </row>
    <row r="1542" spans="4:4">
      <c r="D1542" s="1825"/>
    </row>
    <row r="1543" spans="4:4">
      <c r="D1543" s="1825"/>
    </row>
    <row r="1544" spans="4:4">
      <c r="D1544" s="1825"/>
    </row>
    <row r="1545" spans="4:4">
      <c r="D1545" s="1825"/>
    </row>
    <row r="1546" spans="4:4">
      <c r="D1546" s="1825"/>
    </row>
    <row r="1547" spans="4:4">
      <c r="D1547" s="1825"/>
    </row>
    <row r="1548" spans="4:4">
      <c r="D1548" s="1825"/>
    </row>
    <row r="1549" spans="4:4">
      <c r="D1549" s="1825"/>
    </row>
    <row r="1550" spans="4:4">
      <c r="D1550" s="1825"/>
    </row>
    <row r="1551" spans="4:4">
      <c r="D1551" s="1825"/>
    </row>
    <row r="1552" spans="4:4">
      <c r="D1552" s="1825"/>
    </row>
    <row r="1553" spans="4:4">
      <c r="D1553" s="1825"/>
    </row>
    <row r="1554" spans="4:4">
      <c r="D1554" s="1825"/>
    </row>
    <row r="1555" spans="4:4">
      <c r="D1555" s="1825"/>
    </row>
    <row r="1556" spans="4:4">
      <c r="D1556" s="1825"/>
    </row>
    <row r="1557" spans="4:4">
      <c r="D1557" s="1825"/>
    </row>
    <row r="1558" spans="4:4">
      <c r="D1558" s="1825"/>
    </row>
    <row r="1559" spans="4:4">
      <c r="D1559" s="1825"/>
    </row>
    <row r="1560" spans="4:4">
      <c r="D1560" s="1825"/>
    </row>
    <row r="1561" spans="4:4">
      <c r="D1561" s="1825"/>
    </row>
    <row r="1562" spans="4:4">
      <c r="D1562" s="1825"/>
    </row>
    <row r="1563" spans="4:4">
      <c r="D1563" s="1825"/>
    </row>
    <row r="1564" spans="4:4">
      <c r="D1564" s="1825"/>
    </row>
    <row r="1565" spans="4:4">
      <c r="D1565" s="1825"/>
    </row>
    <row r="1566" spans="4:4">
      <c r="D1566" s="1825"/>
    </row>
    <row r="1567" spans="4:4">
      <c r="D1567" s="1825"/>
    </row>
    <row r="1568" spans="4:4">
      <c r="D1568" s="1825"/>
    </row>
    <row r="1569" spans="4:4">
      <c r="D1569" s="1825"/>
    </row>
    <row r="1570" spans="4:4">
      <c r="D1570" s="1825"/>
    </row>
    <row r="1571" spans="4:4">
      <c r="D1571" s="1825"/>
    </row>
    <row r="1572" spans="4:4">
      <c r="D1572" s="1825"/>
    </row>
    <row r="1573" spans="4:4">
      <c r="D1573" s="1825"/>
    </row>
    <row r="1574" spans="4:4">
      <c r="D1574" s="1825"/>
    </row>
    <row r="1575" spans="4:4">
      <c r="D1575" s="1825"/>
    </row>
    <row r="1576" spans="4:4">
      <c r="D1576" s="1825"/>
    </row>
    <row r="1577" spans="4:4">
      <c r="D1577" s="1825"/>
    </row>
    <row r="1578" spans="4:4">
      <c r="D1578" s="1825"/>
    </row>
    <row r="1579" spans="4:4">
      <c r="D1579" s="1825"/>
    </row>
    <row r="1580" spans="4:4">
      <c r="D1580" s="1825"/>
    </row>
    <row r="1581" spans="4:4">
      <c r="D1581" s="1825"/>
    </row>
    <row r="1582" spans="4:4">
      <c r="D1582" s="1825"/>
    </row>
    <row r="1583" spans="4:4">
      <c r="D1583" s="1825"/>
    </row>
    <row r="1584" spans="4:4">
      <c r="D1584" s="1825"/>
    </row>
    <row r="1585" spans="4:4">
      <c r="D1585" s="1825"/>
    </row>
    <row r="1586" spans="4:4">
      <c r="D1586" s="1825"/>
    </row>
    <row r="1587" spans="4:4">
      <c r="D1587" s="1825"/>
    </row>
    <row r="1588" spans="4:4">
      <c r="D1588" s="1825"/>
    </row>
    <row r="1589" spans="4:4">
      <c r="D1589" s="1825"/>
    </row>
    <row r="1590" spans="4:4">
      <c r="D1590" s="1825"/>
    </row>
    <row r="1591" spans="4:4">
      <c r="D1591" s="1825"/>
    </row>
    <row r="1592" spans="4:4">
      <c r="D1592" s="1825"/>
    </row>
    <row r="1593" spans="4:4">
      <c r="D1593" s="1825"/>
    </row>
    <row r="1594" spans="4:4">
      <c r="D1594" s="1825"/>
    </row>
    <row r="1595" spans="4:4">
      <c r="D1595" s="1825"/>
    </row>
    <row r="1596" spans="4:4">
      <c r="D1596" s="1825"/>
    </row>
    <row r="1597" spans="4:4">
      <c r="D1597" s="1825"/>
    </row>
    <row r="1598" spans="4:4">
      <c r="D1598" s="1825"/>
    </row>
    <row r="1599" spans="4:4">
      <c r="D1599" s="1825"/>
    </row>
    <row r="1600" spans="4:4">
      <c r="D1600" s="1825"/>
    </row>
    <row r="1601" spans="4:4">
      <c r="D1601" s="1825"/>
    </row>
    <row r="1602" spans="4:4">
      <c r="D1602" s="1825"/>
    </row>
    <row r="1603" spans="4:4">
      <c r="D1603" s="1825"/>
    </row>
    <row r="1604" spans="4:4">
      <c r="D1604" s="1825"/>
    </row>
    <row r="1605" spans="4:4">
      <c r="D1605" s="1825"/>
    </row>
    <row r="1606" spans="4:4">
      <c r="D1606" s="1825"/>
    </row>
    <row r="1607" spans="4:4">
      <c r="D1607" s="1825"/>
    </row>
    <row r="1608" spans="4:4">
      <c r="D1608" s="1825"/>
    </row>
    <row r="1609" spans="4:4">
      <c r="D1609" s="1825"/>
    </row>
    <row r="1610" spans="4:4">
      <c r="D1610" s="1825"/>
    </row>
    <row r="1611" spans="4:4">
      <c r="D1611" s="1825"/>
    </row>
    <row r="1612" spans="4:4">
      <c r="D1612" s="1825"/>
    </row>
    <row r="1613" spans="4:4">
      <c r="D1613" s="1825"/>
    </row>
    <row r="1614" spans="4:4">
      <c r="D1614" s="1825"/>
    </row>
    <row r="1615" spans="4:4">
      <c r="D1615" s="1825"/>
    </row>
    <row r="1616" spans="4:4">
      <c r="D1616" s="1825"/>
    </row>
    <row r="1617" spans="4:4">
      <c r="D1617" s="1825"/>
    </row>
    <row r="1618" spans="4:4">
      <c r="D1618" s="1825"/>
    </row>
    <row r="1619" spans="4:4">
      <c r="D1619" s="1825"/>
    </row>
    <row r="1620" spans="4:4">
      <c r="D1620" s="1825"/>
    </row>
    <row r="1621" spans="4:4">
      <c r="D1621" s="1825"/>
    </row>
    <row r="1622" spans="4:4">
      <c r="D1622" s="1825"/>
    </row>
    <row r="1623" spans="4:4">
      <c r="D1623" s="1825"/>
    </row>
    <row r="1624" spans="4:4">
      <c r="D1624" s="1825"/>
    </row>
    <row r="1625" spans="4:4">
      <c r="D1625" s="1825"/>
    </row>
    <row r="1626" spans="4:4">
      <c r="D1626" s="1825"/>
    </row>
    <row r="1627" spans="4:4">
      <c r="D1627" s="1825"/>
    </row>
    <row r="1628" spans="4:4">
      <c r="D1628" s="1825"/>
    </row>
    <row r="1629" spans="4:4">
      <c r="D1629" s="1825"/>
    </row>
    <row r="1630" spans="4:4">
      <c r="D1630" s="1825"/>
    </row>
    <row r="1631" spans="4:4">
      <c r="D1631" s="1825"/>
    </row>
    <row r="1632" spans="4:4">
      <c r="D1632" s="1825"/>
    </row>
    <row r="1633" spans="4:4">
      <c r="D1633" s="1825"/>
    </row>
    <row r="1634" spans="4:4">
      <c r="D1634" s="1825"/>
    </row>
    <row r="1635" spans="4:4">
      <c r="D1635" s="1825"/>
    </row>
    <row r="1636" spans="4:4">
      <c r="D1636" s="1825"/>
    </row>
    <row r="1637" spans="4:4">
      <c r="D1637" s="1825"/>
    </row>
    <row r="1638" spans="4:4">
      <c r="D1638" s="1825"/>
    </row>
    <row r="1639" spans="4:4">
      <c r="D1639" s="1825"/>
    </row>
    <row r="1640" spans="4:4">
      <c r="D1640" s="1825"/>
    </row>
    <row r="1641" spans="4:4">
      <c r="D1641" s="1825"/>
    </row>
    <row r="1642" spans="4:4">
      <c r="D1642" s="1825"/>
    </row>
    <row r="1643" spans="4:4">
      <c r="D1643" s="1825"/>
    </row>
    <row r="1644" spans="4:4">
      <c r="D1644" s="1825"/>
    </row>
    <row r="1645" spans="4:4">
      <c r="D1645" s="1825"/>
    </row>
    <row r="1646" spans="4:4">
      <c r="D1646" s="1825"/>
    </row>
    <row r="1647" spans="4:4">
      <c r="D1647" s="1825"/>
    </row>
    <row r="1648" spans="4:4">
      <c r="D1648" s="1825"/>
    </row>
    <row r="1649" spans="4:4">
      <c r="D1649" s="1825"/>
    </row>
    <row r="1650" spans="4:4">
      <c r="D1650" s="1825"/>
    </row>
    <row r="1651" spans="4:4">
      <c r="D1651" s="1825"/>
    </row>
    <row r="1652" spans="4:4">
      <c r="D1652" s="1825"/>
    </row>
    <row r="1653" spans="4:4">
      <c r="D1653" s="1825"/>
    </row>
    <row r="1654" spans="4:4">
      <c r="D1654" s="1825"/>
    </row>
    <row r="1655" spans="4:4">
      <c r="D1655" s="1825"/>
    </row>
    <row r="1656" spans="4:4">
      <c r="D1656" s="1825"/>
    </row>
    <row r="1657" spans="4:4">
      <c r="D1657" s="1825"/>
    </row>
    <row r="1658" spans="4:4">
      <c r="D1658" s="1825"/>
    </row>
    <row r="1659" spans="4:4">
      <c r="D1659" s="1825"/>
    </row>
    <row r="1660" spans="4:4">
      <c r="D1660" s="1825"/>
    </row>
    <row r="1661" spans="4:4">
      <c r="D1661" s="1825"/>
    </row>
    <row r="1662" spans="4:4">
      <c r="D1662" s="1825"/>
    </row>
    <row r="1663" spans="4:4">
      <c r="D1663" s="1825"/>
    </row>
    <row r="1664" spans="4:4">
      <c r="D1664" s="1825"/>
    </row>
    <row r="1665" spans="4:4">
      <c r="D1665" s="1825"/>
    </row>
    <row r="1666" spans="4:4">
      <c r="D1666" s="1825"/>
    </row>
    <row r="1667" spans="4:4">
      <c r="D1667" s="1825"/>
    </row>
    <row r="1668" spans="4:4">
      <c r="D1668" s="1825"/>
    </row>
    <row r="1669" spans="4:4">
      <c r="D1669" s="1825"/>
    </row>
    <row r="1670" spans="4:4">
      <c r="D1670" s="1825"/>
    </row>
    <row r="1671" spans="4:4">
      <c r="D1671" s="1825"/>
    </row>
    <row r="1672" spans="4:4">
      <c r="D1672" s="1825"/>
    </row>
    <row r="1673" spans="4:4">
      <c r="D1673" s="1825"/>
    </row>
    <row r="1674" spans="4:4">
      <c r="D1674" s="1825"/>
    </row>
    <row r="1675" spans="4:4">
      <c r="D1675" s="1825"/>
    </row>
    <row r="1676" spans="4:4">
      <c r="D1676" s="1825"/>
    </row>
    <row r="1677" spans="4:4">
      <c r="D1677" s="1825"/>
    </row>
    <row r="1678" spans="4:4">
      <c r="D1678" s="1825"/>
    </row>
    <row r="1679" spans="4:4">
      <c r="D1679" s="1825"/>
    </row>
    <row r="1680" spans="4:4">
      <c r="D1680" s="1825"/>
    </row>
    <row r="1681" spans="4:4">
      <c r="D1681" s="1825"/>
    </row>
    <row r="1682" spans="4:4">
      <c r="D1682" s="1825"/>
    </row>
    <row r="1683" spans="4:4">
      <c r="D1683" s="1825"/>
    </row>
    <row r="1684" spans="4:4">
      <c r="D1684" s="1825"/>
    </row>
    <row r="1685" spans="4:4">
      <c r="D1685" s="1825"/>
    </row>
    <row r="1686" spans="4:4">
      <c r="D1686" s="1825"/>
    </row>
    <row r="1687" spans="4:4">
      <c r="D1687" s="1825"/>
    </row>
    <row r="1688" spans="4:4">
      <c r="D1688" s="1825"/>
    </row>
    <row r="1689" spans="4:4">
      <c r="D1689" s="1825"/>
    </row>
    <row r="1690" spans="4:4">
      <c r="D1690" s="1825"/>
    </row>
    <row r="1691" spans="4:4">
      <c r="D1691" s="1825"/>
    </row>
    <row r="1692" spans="4:4">
      <c r="D1692" s="1825"/>
    </row>
    <row r="1693" spans="4:4">
      <c r="D1693" s="1825"/>
    </row>
    <row r="1694" spans="4:4">
      <c r="D1694" s="1825"/>
    </row>
    <row r="1695" spans="4:4">
      <c r="D1695" s="1825"/>
    </row>
    <row r="1696" spans="4:4">
      <c r="D1696" s="1825"/>
    </row>
    <row r="1697" spans="4:4">
      <c r="D1697" s="1825"/>
    </row>
    <row r="1698" spans="4:4">
      <c r="D1698" s="1825"/>
    </row>
    <row r="1699" spans="4:4">
      <c r="D1699" s="1825"/>
    </row>
    <row r="1700" spans="4:4">
      <c r="D1700" s="1825"/>
    </row>
    <row r="1701" spans="4:4">
      <c r="D1701" s="1825"/>
    </row>
    <row r="1702" spans="4:4">
      <c r="D1702" s="1825"/>
    </row>
    <row r="1703" spans="4:4">
      <c r="D1703" s="1825"/>
    </row>
    <row r="1704" spans="4:4">
      <c r="D1704" s="1825"/>
    </row>
    <row r="1705" spans="4:4">
      <c r="D1705" s="1825"/>
    </row>
    <row r="1706" spans="4:4">
      <c r="D1706" s="1825"/>
    </row>
    <row r="1707" spans="4:4">
      <c r="D1707" s="1825"/>
    </row>
    <row r="1708" spans="4:4">
      <c r="D1708" s="1825"/>
    </row>
    <row r="1709" spans="4:4">
      <c r="D1709" s="1825"/>
    </row>
    <row r="1710" spans="4:4">
      <c r="D1710" s="1825"/>
    </row>
    <row r="1711" spans="4:4">
      <c r="D1711" s="1825"/>
    </row>
    <row r="1712" spans="4:4">
      <c r="D1712" s="1825"/>
    </row>
    <row r="1713" spans="4:4">
      <c r="D1713" s="1825"/>
    </row>
    <row r="1714" spans="4:4">
      <c r="D1714" s="1825"/>
    </row>
    <row r="1715" spans="4:4">
      <c r="D1715" s="1825"/>
    </row>
    <row r="1716" spans="4:4">
      <c r="D1716" s="1825"/>
    </row>
    <row r="1717" spans="4:4">
      <c r="D1717" s="1825"/>
    </row>
    <row r="1718" spans="4:4">
      <c r="D1718" s="1825"/>
    </row>
    <row r="1719" spans="4:4">
      <c r="D1719" s="1825"/>
    </row>
    <row r="1720" spans="4:4">
      <c r="D1720" s="1825"/>
    </row>
    <row r="1721" spans="4:4">
      <c r="D1721" s="1825"/>
    </row>
    <row r="1722" spans="4:4">
      <c r="D1722" s="1825"/>
    </row>
    <row r="1723" spans="4:4">
      <c r="D1723" s="1825"/>
    </row>
    <row r="1724" spans="4:4">
      <c r="D1724" s="1825"/>
    </row>
    <row r="1725" spans="4:4">
      <c r="D1725" s="1825"/>
    </row>
    <row r="1726" spans="4:4">
      <c r="D1726" s="1825"/>
    </row>
    <row r="1727" spans="4:4">
      <c r="D1727" s="1825"/>
    </row>
    <row r="1728" spans="4:4">
      <c r="D1728" s="1825"/>
    </row>
    <row r="1729" spans="4:4">
      <c r="D1729" s="1825"/>
    </row>
    <row r="1730" spans="4:4">
      <c r="D1730" s="1825"/>
    </row>
    <row r="1731" spans="4:4">
      <c r="D1731" s="1825"/>
    </row>
    <row r="1732" spans="4:4">
      <c r="D1732" s="1825"/>
    </row>
    <row r="1733" spans="4:4">
      <c r="D1733" s="1825"/>
    </row>
    <row r="1734" spans="4:4">
      <c r="D1734" s="1825"/>
    </row>
    <row r="1735" spans="4:4">
      <c r="D1735" s="1825"/>
    </row>
    <row r="1736" spans="4:4">
      <c r="D1736" s="1825"/>
    </row>
    <row r="1737" spans="4:4">
      <c r="D1737" s="1825"/>
    </row>
    <row r="1738" spans="4:4">
      <c r="D1738" s="1825"/>
    </row>
    <row r="1739" spans="4:4">
      <c r="D1739" s="1825"/>
    </row>
    <row r="1740" spans="4:4">
      <c r="D1740" s="1825"/>
    </row>
    <row r="1741" spans="4:4">
      <c r="D1741" s="1825"/>
    </row>
    <row r="1742" spans="4:4">
      <c r="D1742" s="1825"/>
    </row>
    <row r="1743" spans="4:4">
      <c r="D1743" s="1825"/>
    </row>
    <row r="1744" spans="4:4">
      <c r="D1744" s="1825"/>
    </row>
    <row r="1745" spans="4:4">
      <c r="D1745" s="1825"/>
    </row>
    <row r="1746" spans="4:4">
      <c r="D1746" s="1825"/>
    </row>
    <row r="1747" spans="4:4">
      <c r="D1747" s="1825"/>
    </row>
    <row r="1748" spans="4:4">
      <c r="D1748" s="1825"/>
    </row>
    <row r="1749" spans="4:4">
      <c r="D1749" s="1825"/>
    </row>
    <row r="1750" spans="4:4">
      <c r="D1750" s="1825"/>
    </row>
    <row r="1751" spans="4:4">
      <c r="D1751" s="1825"/>
    </row>
    <row r="1752" spans="4:4">
      <c r="D1752" s="1825"/>
    </row>
    <row r="1753" spans="4:4">
      <c r="D1753" s="1825"/>
    </row>
    <row r="1754" spans="4:4">
      <c r="D1754" s="1825"/>
    </row>
    <row r="1755" spans="4:4">
      <c r="D1755" s="1825"/>
    </row>
    <row r="1756" spans="4:4">
      <c r="D1756" s="1825"/>
    </row>
    <row r="1757" spans="4:4">
      <c r="D1757" s="1825"/>
    </row>
    <row r="1758" spans="4:4">
      <c r="D1758" s="1825"/>
    </row>
    <row r="1759" spans="4:4">
      <c r="D1759" s="1825"/>
    </row>
    <row r="1760" spans="4:4">
      <c r="D1760" s="1825"/>
    </row>
    <row r="1761" spans="4:4">
      <c r="D1761" s="1825"/>
    </row>
    <row r="1762" spans="4:4">
      <c r="D1762" s="1825"/>
    </row>
    <row r="1763" spans="4:4">
      <c r="D1763" s="1825"/>
    </row>
    <row r="1764" spans="4:4">
      <c r="D1764" s="1825"/>
    </row>
    <row r="1765" spans="4:4">
      <c r="D1765" s="1825"/>
    </row>
    <row r="1766" spans="4:4">
      <c r="D1766" s="1825"/>
    </row>
    <row r="1767" spans="4:4">
      <c r="D1767" s="1825"/>
    </row>
    <row r="1768" spans="4:4">
      <c r="D1768" s="1825"/>
    </row>
    <row r="1769" spans="4:4">
      <c r="D1769" s="1825"/>
    </row>
    <row r="1770" spans="4:4">
      <c r="D1770" s="1825"/>
    </row>
    <row r="1771" spans="4:4">
      <c r="D1771" s="1825"/>
    </row>
    <row r="1772" spans="4:4">
      <c r="D1772" s="1825"/>
    </row>
    <row r="1773" spans="4:4">
      <c r="D1773" s="1825"/>
    </row>
    <row r="1774" spans="4:4">
      <c r="D1774" s="1825"/>
    </row>
    <row r="1775" spans="4:4">
      <c r="D1775" s="1825"/>
    </row>
    <row r="1776" spans="4:4">
      <c r="D1776" s="1825"/>
    </row>
    <row r="1777" spans="4:4">
      <c r="D1777" s="1825"/>
    </row>
    <row r="1778" spans="4:4">
      <c r="D1778" s="1825"/>
    </row>
    <row r="1779" spans="4:4">
      <c r="D1779" s="1825"/>
    </row>
    <row r="1780" spans="4:4">
      <c r="D1780" s="1825"/>
    </row>
    <row r="1781" spans="4:4">
      <c r="D1781" s="1825"/>
    </row>
    <row r="1782" spans="4:4">
      <c r="D1782" s="1825"/>
    </row>
    <row r="1783" spans="4:4">
      <c r="D1783" s="1825"/>
    </row>
    <row r="1784" spans="4:4">
      <c r="D1784" s="1825"/>
    </row>
    <row r="1785" spans="4:4">
      <c r="D1785" s="1825"/>
    </row>
    <row r="1786" spans="4:4">
      <c r="D1786" s="1825"/>
    </row>
    <row r="1787" spans="4:4">
      <c r="D1787" s="1825"/>
    </row>
    <row r="1788" spans="4:4">
      <c r="D1788" s="1825"/>
    </row>
    <row r="1789" spans="4:4">
      <c r="D1789" s="1825"/>
    </row>
    <row r="1790" spans="4:4">
      <c r="D1790" s="1825"/>
    </row>
    <row r="1791" spans="4:4">
      <c r="D1791" s="1825"/>
    </row>
    <row r="1792" spans="4:4">
      <c r="D1792" s="1825"/>
    </row>
    <row r="1793" spans="4:4">
      <c r="D1793" s="1825"/>
    </row>
    <row r="1794" spans="4:4">
      <c r="D1794" s="1825"/>
    </row>
    <row r="1795" spans="4:4">
      <c r="D1795" s="1825"/>
    </row>
    <row r="1796" spans="4:4">
      <c r="D1796" s="1825"/>
    </row>
    <row r="1797" spans="4:4">
      <c r="D1797" s="1825"/>
    </row>
    <row r="1798" spans="4:4">
      <c r="D1798" s="1825"/>
    </row>
    <row r="1799" spans="4:4">
      <c r="D1799" s="1825"/>
    </row>
    <row r="1800" spans="4:4">
      <c r="D1800" s="1825"/>
    </row>
    <row r="1801" spans="4:4">
      <c r="D1801" s="1825"/>
    </row>
    <row r="1802" spans="4:4">
      <c r="D1802" s="1825"/>
    </row>
    <row r="1803" spans="4:4">
      <c r="D1803" s="1825"/>
    </row>
    <row r="1804" spans="4:4">
      <c r="D1804" s="1825"/>
    </row>
    <row r="1805" spans="4:4">
      <c r="D1805" s="1825"/>
    </row>
    <row r="1806" spans="4:4">
      <c r="D1806" s="1825"/>
    </row>
    <row r="1807" spans="4:4">
      <c r="D1807" s="1825"/>
    </row>
    <row r="1808" spans="4:4">
      <c r="D1808" s="1825"/>
    </row>
    <row r="1809" spans="4:4">
      <c r="D1809" s="1825"/>
    </row>
    <row r="1810" spans="4:4">
      <c r="D1810" s="1825"/>
    </row>
    <row r="1811" spans="4:4">
      <c r="D1811" s="1825"/>
    </row>
    <row r="1812" spans="4:4">
      <c r="D1812" s="1825"/>
    </row>
    <row r="1813" spans="4:4">
      <c r="D1813" s="1825"/>
    </row>
    <row r="1814" spans="4:4">
      <c r="D1814" s="1825"/>
    </row>
    <row r="1815" spans="4:4">
      <c r="D1815" s="1825"/>
    </row>
    <row r="1816" spans="4:4">
      <c r="D1816" s="1825"/>
    </row>
    <row r="1817" spans="4:4">
      <c r="D1817" s="1825"/>
    </row>
    <row r="1818" spans="4:4">
      <c r="D1818" s="1825"/>
    </row>
    <row r="1819" spans="4:4">
      <c r="D1819" s="1825"/>
    </row>
    <row r="1820" spans="4:4">
      <c r="D1820" s="1825"/>
    </row>
    <row r="1821" spans="4:4">
      <c r="D1821" s="1825"/>
    </row>
    <row r="1822" spans="4:4">
      <c r="D1822" s="1825"/>
    </row>
    <row r="1823" spans="4:4">
      <c r="D1823" s="1825"/>
    </row>
    <row r="1824" spans="4:4">
      <c r="D1824" s="1825"/>
    </row>
    <row r="1825" spans="4:4">
      <c r="D1825" s="1825"/>
    </row>
    <row r="1826" spans="4:4">
      <c r="D1826" s="1825"/>
    </row>
    <row r="1827" spans="4:4">
      <c r="D1827" s="1825"/>
    </row>
    <row r="1828" spans="4:4">
      <c r="D1828" s="1825"/>
    </row>
    <row r="1829" spans="4:4">
      <c r="D1829" s="1825"/>
    </row>
    <row r="1830" spans="4:4">
      <c r="D1830" s="1825"/>
    </row>
    <row r="1831" spans="4:4">
      <c r="D1831" s="1825"/>
    </row>
    <row r="1832" spans="4:4">
      <c r="D1832" s="1825"/>
    </row>
    <row r="1833" spans="4:4">
      <c r="D1833" s="1825"/>
    </row>
    <row r="1834" spans="4:4">
      <c r="D1834" s="1825"/>
    </row>
    <row r="1835" spans="4:4">
      <c r="D1835" s="1825"/>
    </row>
    <row r="1836" spans="4:4">
      <c r="D1836" s="1825"/>
    </row>
    <row r="1837" spans="4:4">
      <c r="D1837" s="1825"/>
    </row>
    <row r="1838" spans="4:4">
      <c r="D1838" s="1825"/>
    </row>
    <row r="1839" spans="4:4">
      <c r="D1839" s="1825"/>
    </row>
    <row r="1840" spans="4:4">
      <c r="D1840" s="1825"/>
    </row>
    <row r="1841" spans="4:4">
      <c r="D1841" s="1825"/>
    </row>
    <row r="1842" spans="4:4">
      <c r="D1842" s="1825"/>
    </row>
    <row r="1843" spans="4:4">
      <c r="D1843" s="1825"/>
    </row>
    <row r="1844" spans="4:4">
      <c r="D1844" s="1825"/>
    </row>
    <row r="1845" spans="4:4">
      <c r="D1845" s="1825"/>
    </row>
    <row r="1846" spans="4:4">
      <c r="D1846" s="1825"/>
    </row>
    <row r="1847" spans="4:4">
      <c r="D1847" s="1825"/>
    </row>
    <row r="1848" spans="4:4">
      <c r="D1848" s="1825"/>
    </row>
    <row r="1849" spans="4:4">
      <c r="D1849" s="1825"/>
    </row>
    <row r="1850" spans="4:4">
      <c r="D1850" s="1825"/>
    </row>
    <row r="1851" spans="4:4">
      <c r="D1851" s="1825"/>
    </row>
    <row r="1852" spans="4:4">
      <c r="D1852" s="1825"/>
    </row>
    <row r="1853" spans="4:4">
      <c r="D1853" s="1825"/>
    </row>
    <row r="1854" spans="4:4">
      <c r="D1854" s="1825"/>
    </row>
    <row r="1855" spans="4:4">
      <c r="D1855" s="1825"/>
    </row>
    <row r="1856" spans="4:4">
      <c r="D1856" s="1825"/>
    </row>
    <row r="1857" spans="4:4">
      <c r="D1857" s="1825"/>
    </row>
    <row r="1858" spans="4:4">
      <c r="D1858" s="1825"/>
    </row>
    <row r="1859" spans="4:4">
      <c r="D1859" s="1825"/>
    </row>
    <row r="1860" spans="4:4">
      <c r="D1860" s="1825"/>
    </row>
    <row r="1861" spans="4:4">
      <c r="D1861" s="1825"/>
    </row>
    <row r="1862" spans="4:4">
      <c r="D1862" s="1825"/>
    </row>
    <row r="1863" spans="4:4">
      <c r="D1863" s="1825"/>
    </row>
    <row r="1864" spans="4:4">
      <c r="D1864" s="1825"/>
    </row>
    <row r="1865" spans="4:4">
      <c r="D1865" s="1825"/>
    </row>
    <row r="1866" spans="4:4">
      <c r="D1866" s="1825"/>
    </row>
    <row r="1867" spans="4:4">
      <c r="D1867" s="1825"/>
    </row>
    <row r="1868" spans="4:4">
      <c r="D1868" s="1825"/>
    </row>
    <row r="1869" spans="4:4">
      <c r="D1869" s="1825"/>
    </row>
    <row r="1870" spans="4:4">
      <c r="D1870" s="1825"/>
    </row>
    <row r="1871" spans="4:4">
      <c r="D1871" s="1825"/>
    </row>
    <row r="1872" spans="4:4">
      <c r="D1872" s="1825"/>
    </row>
    <row r="1873" spans="4:4">
      <c r="D1873" s="1825"/>
    </row>
    <row r="1874" spans="4:4">
      <c r="D1874" s="1825"/>
    </row>
    <row r="1875" spans="4:4">
      <c r="D1875" s="1825"/>
    </row>
    <row r="1876" spans="4:4">
      <c r="D1876" s="1825"/>
    </row>
    <row r="1877" spans="4:4">
      <c r="D1877" s="1825"/>
    </row>
    <row r="1878" spans="4:4">
      <c r="D1878" s="1825"/>
    </row>
    <row r="1879" spans="4:4">
      <c r="D1879" s="1825"/>
    </row>
    <row r="1880" spans="4:4">
      <c r="D1880" s="1825"/>
    </row>
    <row r="1881" spans="4:4">
      <c r="D1881" s="1825"/>
    </row>
    <row r="1882" spans="4:4">
      <c r="D1882" s="1825"/>
    </row>
    <row r="1883" spans="4:4">
      <c r="D1883" s="1825"/>
    </row>
    <row r="1884" spans="4:4">
      <c r="D1884" s="1825"/>
    </row>
    <row r="1885" spans="4:4">
      <c r="D1885" s="1825"/>
    </row>
    <row r="1886" spans="4:4">
      <c r="D1886" s="1825"/>
    </row>
    <row r="1887" spans="4:4">
      <c r="D1887" s="1825"/>
    </row>
    <row r="1888" spans="4:4">
      <c r="D1888" s="1825"/>
    </row>
    <row r="1889" spans="4:4">
      <c r="D1889" s="1825"/>
    </row>
    <row r="1890" spans="4:4">
      <c r="D1890" s="1825"/>
    </row>
    <row r="1891" spans="4:4">
      <c r="D1891" s="1825"/>
    </row>
    <row r="1892" spans="4:4">
      <c r="D1892" s="1825"/>
    </row>
    <row r="1893" spans="4:4">
      <c r="D1893" s="1825"/>
    </row>
    <row r="1894" spans="4:4">
      <c r="D1894" s="1825"/>
    </row>
    <row r="1895" spans="4:4">
      <c r="D1895" s="1825"/>
    </row>
    <row r="1896" spans="4:4">
      <c r="D1896" s="1825"/>
    </row>
    <row r="1897" spans="4:4">
      <c r="D1897" s="1825"/>
    </row>
    <row r="1898" spans="4:4">
      <c r="D1898" s="1825"/>
    </row>
    <row r="1899" spans="4:4">
      <c r="D1899" s="1825"/>
    </row>
    <row r="1900" spans="4:4">
      <c r="D1900" s="1825"/>
    </row>
    <row r="1901" spans="4:4">
      <c r="D1901" s="1825"/>
    </row>
    <row r="1902" spans="4:4">
      <c r="D1902" s="1825"/>
    </row>
    <row r="1903" spans="4:4">
      <c r="D1903" s="1825"/>
    </row>
    <row r="1904" spans="4:4">
      <c r="D1904" s="1825"/>
    </row>
    <row r="1905" spans="4:4">
      <c r="D1905" s="1825"/>
    </row>
    <row r="1906" spans="4:4">
      <c r="D1906" s="1825"/>
    </row>
    <row r="1907" spans="4:4">
      <c r="D1907" s="1825"/>
    </row>
    <row r="1908" spans="4:4">
      <c r="D1908" s="1825"/>
    </row>
    <row r="1909" spans="4:4">
      <c r="D1909" s="1825"/>
    </row>
    <row r="1910" spans="4:4">
      <c r="D1910" s="1825"/>
    </row>
    <row r="1911" spans="4:4">
      <c r="D1911" s="1825"/>
    </row>
    <row r="1912" spans="4:4">
      <c r="D1912" s="1825"/>
    </row>
    <row r="1913" spans="4:4">
      <c r="D1913" s="1825"/>
    </row>
    <row r="1914" spans="4:4">
      <c r="D1914" s="1825"/>
    </row>
    <row r="1915" spans="4:4">
      <c r="D1915" s="1825"/>
    </row>
    <row r="1916" spans="4:4">
      <c r="D1916" s="1825"/>
    </row>
    <row r="1917" spans="4:4">
      <c r="D1917" s="1825"/>
    </row>
    <row r="1918" spans="4:4">
      <c r="D1918" s="1825"/>
    </row>
    <row r="1919" spans="4:4">
      <c r="D1919" s="1825"/>
    </row>
    <row r="1920" spans="4:4">
      <c r="D1920" s="1825"/>
    </row>
    <row r="1921" spans="4:4">
      <c r="D1921" s="1825"/>
    </row>
    <row r="1922" spans="4:4">
      <c r="D1922" s="1825"/>
    </row>
    <row r="1923" spans="4:4">
      <c r="D1923" s="1825"/>
    </row>
    <row r="1924" spans="4:4">
      <c r="D1924" s="1825"/>
    </row>
    <row r="1925" spans="4:4">
      <c r="D1925" s="1825"/>
    </row>
    <row r="1926" spans="4:4">
      <c r="D1926" s="1825"/>
    </row>
    <row r="1927" spans="4:4">
      <c r="D1927" s="1825"/>
    </row>
    <row r="1928" spans="4:4">
      <c r="D1928" s="1825"/>
    </row>
    <row r="1929" spans="4:4">
      <c r="D1929" s="1825"/>
    </row>
    <row r="1930" spans="4:4">
      <c r="D1930" s="1825"/>
    </row>
    <row r="1931" spans="4:4">
      <c r="D1931" s="1825"/>
    </row>
    <row r="1932" spans="4:4">
      <c r="D1932" s="1825"/>
    </row>
    <row r="1933" spans="4:4">
      <c r="D1933" s="1825"/>
    </row>
    <row r="1934" spans="4:4">
      <c r="D1934" s="1825"/>
    </row>
    <row r="1935" spans="4:4">
      <c r="D1935" s="1825"/>
    </row>
    <row r="1936" spans="4:4">
      <c r="D1936" s="1825"/>
    </row>
    <row r="1937" spans="4:4">
      <c r="D1937" s="1825"/>
    </row>
    <row r="1938" spans="4:4">
      <c r="D1938" s="1825"/>
    </row>
    <row r="1939" spans="4:4">
      <c r="D1939" s="1825"/>
    </row>
    <row r="1940" spans="4:4">
      <c r="D1940" s="1825"/>
    </row>
    <row r="1941" spans="4:4">
      <c r="D1941" s="1825"/>
    </row>
    <row r="1942" spans="4:4">
      <c r="D1942" s="1825"/>
    </row>
    <row r="1943" spans="4:4">
      <c r="D1943" s="1825"/>
    </row>
    <row r="1944" spans="4:4">
      <c r="D1944" s="1825"/>
    </row>
    <row r="1945" spans="4:4">
      <c r="D1945" s="1825"/>
    </row>
    <row r="1946" spans="4:4">
      <c r="D1946" s="1825"/>
    </row>
    <row r="1947" spans="4:4">
      <c r="D1947" s="1825"/>
    </row>
    <row r="1948" spans="4:4">
      <c r="D1948" s="1825"/>
    </row>
    <row r="1949" spans="4:4">
      <c r="D1949" s="1825"/>
    </row>
    <row r="1950" spans="4:4">
      <c r="D1950" s="1825"/>
    </row>
    <row r="1951" spans="4:4">
      <c r="D1951" s="1825"/>
    </row>
    <row r="1952" spans="4:4">
      <c r="D1952" s="1825"/>
    </row>
    <row r="1953" spans="4:4">
      <c r="D1953" s="1825"/>
    </row>
    <row r="1954" spans="4:4">
      <c r="D1954" s="1825"/>
    </row>
    <row r="1955" spans="4:4">
      <c r="D1955" s="1825"/>
    </row>
    <row r="1956" spans="4:4">
      <c r="D1956" s="1825"/>
    </row>
    <row r="1957" spans="4:4">
      <c r="D1957" s="1825"/>
    </row>
    <row r="1958" spans="4:4">
      <c r="D1958" s="1825"/>
    </row>
    <row r="1959" spans="4:4">
      <c r="D1959" s="1825"/>
    </row>
    <row r="1960" spans="4:4">
      <c r="D1960" s="1825"/>
    </row>
    <row r="1961" spans="4:4">
      <c r="D1961" s="1825"/>
    </row>
    <row r="1962" spans="4:4">
      <c r="D1962" s="1825"/>
    </row>
    <row r="1963" spans="4:4">
      <c r="D1963" s="1825"/>
    </row>
    <row r="1964" spans="4:4">
      <c r="D1964" s="1825"/>
    </row>
    <row r="1965" spans="4:4">
      <c r="D1965" s="1825"/>
    </row>
    <row r="1966" spans="4:4">
      <c r="D1966" s="1825"/>
    </row>
    <row r="1967" spans="4:4">
      <c r="D1967" s="1825"/>
    </row>
    <row r="1968" spans="4:4">
      <c r="D1968" s="1825"/>
    </row>
    <row r="1969" spans="4:4">
      <c r="D1969" s="1825"/>
    </row>
    <row r="1970" spans="4:4">
      <c r="D1970" s="1825"/>
    </row>
    <row r="1971" spans="4:4">
      <c r="D1971" s="1825"/>
    </row>
    <row r="1972" spans="4:4">
      <c r="D1972" s="1825"/>
    </row>
    <row r="1973" spans="4:4">
      <c r="D1973" s="1825"/>
    </row>
    <row r="1974" spans="4:4">
      <c r="D1974" s="1825"/>
    </row>
    <row r="1975" spans="4:4">
      <c r="D1975" s="1825"/>
    </row>
    <row r="1976" spans="4:4">
      <c r="D1976" s="1825"/>
    </row>
    <row r="1977" spans="4:4">
      <c r="D1977" s="1825"/>
    </row>
    <row r="1978" spans="4:4">
      <c r="D1978" s="1825"/>
    </row>
    <row r="1979" spans="4:4">
      <c r="D1979" s="1825"/>
    </row>
    <row r="1980" spans="4:4">
      <c r="D1980" s="1825"/>
    </row>
    <row r="1981" spans="4:4">
      <c r="D1981" s="1825"/>
    </row>
    <row r="1982" spans="4:4">
      <c r="D1982" s="1825"/>
    </row>
    <row r="1983" spans="4:4">
      <c r="D1983" s="1825"/>
    </row>
    <row r="1984" spans="4:4">
      <c r="D1984" s="1825"/>
    </row>
    <row r="1985" spans="4:4">
      <c r="D1985" s="1825"/>
    </row>
    <row r="1986" spans="4:4">
      <c r="D1986" s="1825"/>
    </row>
    <row r="1987" spans="4:4">
      <c r="D1987" s="1825"/>
    </row>
    <row r="1988" spans="4:4">
      <c r="D1988" s="1825"/>
    </row>
    <row r="1989" spans="4:4">
      <c r="D1989" s="1825"/>
    </row>
    <row r="1990" spans="4:4">
      <c r="D1990" s="1825"/>
    </row>
    <row r="1991" spans="4:4">
      <c r="D1991" s="1825"/>
    </row>
    <row r="1992" spans="4:4">
      <c r="D1992" s="1825"/>
    </row>
    <row r="1993" spans="4:4">
      <c r="D1993" s="1825"/>
    </row>
    <row r="1994" spans="4:4">
      <c r="D1994" s="1825"/>
    </row>
    <row r="1995" spans="4:4">
      <c r="D1995" s="1825"/>
    </row>
    <row r="1996" spans="4:4">
      <c r="D1996" s="1825"/>
    </row>
    <row r="1997" spans="4:4">
      <c r="D1997" s="1825"/>
    </row>
    <row r="1998" spans="4:4">
      <c r="D1998" s="1825"/>
    </row>
    <row r="1999" spans="4:4">
      <c r="D1999" s="1825"/>
    </row>
    <row r="2000" spans="4:4">
      <c r="D2000" s="1825"/>
    </row>
    <row r="2001" spans="4:4">
      <c r="D2001" s="1825"/>
    </row>
    <row r="2002" spans="4:4">
      <c r="D2002" s="1825"/>
    </row>
    <row r="2003" spans="4:4">
      <c r="D2003" s="1825"/>
    </row>
    <row r="2004" spans="4:4">
      <c r="D2004" s="1825"/>
    </row>
    <row r="2005" spans="4:4">
      <c r="D2005" s="1825"/>
    </row>
    <row r="2006" spans="4:4">
      <c r="D2006" s="1825"/>
    </row>
    <row r="2007" spans="4:4">
      <c r="D2007" s="1825"/>
    </row>
    <row r="2008" spans="4:4">
      <c r="D2008" s="1825"/>
    </row>
    <row r="2009" spans="4:4">
      <c r="D2009" s="1825"/>
    </row>
    <row r="2010" spans="4:4">
      <c r="D2010" s="1825"/>
    </row>
    <row r="2011" spans="4:4">
      <c r="D2011" s="1825"/>
    </row>
    <row r="2012" spans="4:4">
      <c r="D2012" s="1825"/>
    </row>
    <row r="2013" spans="4:4">
      <c r="D2013" s="1825"/>
    </row>
    <row r="2014" spans="4:4">
      <c r="D2014" s="1825"/>
    </row>
    <row r="2015" spans="4:4">
      <c r="D2015" s="1825"/>
    </row>
    <row r="2016" spans="4:4">
      <c r="D2016" s="1825"/>
    </row>
    <row r="2017" spans="4:4">
      <c r="D2017" s="1825"/>
    </row>
    <row r="2018" spans="4:4">
      <c r="D2018" s="1825"/>
    </row>
    <row r="2019" spans="4:4">
      <c r="D2019" s="1825"/>
    </row>
    <row r="2020" spans="4:4">
      <c r="D2020" s="1825"/>
    </row>
    <row r="2021" spans="4:4">
      <c r="D2021" s="1825"/>
    </row>
    <row r="2022" spans="4:4">
      <c r="D2022" s="1825"/>
    </row>
    <row r="2023" spans="4:4">
      <c r="D2023" s="1825"/>
    </row>
    <row r="2024" spans="4:4">
      <c r="D2024" s="1825"/>
    </row>
    <row r="2025" spans="4:4">
      <c r="D2025" s="1825"/>
    </row>
    <row r="2026" spans="4:4">
      <c r="D2026" s="1825"/>
    </row>
    <row r="2027" spans="4:4">
      <c r="D2027" s="1825"/>
    </row>
    <row r="2028" spans="4:4">
      <c r="D2028" s="1825"/>
    </row>
    <row r="2029" spans="4:4">
      <c r="D2029" s="1825"/>
    </row>
    <row r="2030" spans="4:4">
      <c r="D2030" s="1825"/>
    </row>
    <row r="2031" spans="4:4">
      <c r="D2031" s="1825"/>
    </row>
    <row r="2032" spans="4:4">
      <c r="D2032" s="1825"/>
    </row>
    <row r="2033" spans="4:4">
      <c r="D2033" s="1825"/>
    </row>
    <row r="2034" spans="4:4">
      <c r="D2034" s="1825"/>
    </row>
    <row r="2035" spans="4:4">
      <c r="D2035" s="1825"/>
    </row>
    <row r="2036" spans="4:4">
      <c r="D2036" s="1825"/>
    </row>
    <row r="2037" spans="4:4">
      <c r="D2037" s="1825"/>
    </row>
    <row r="2038" spans="4:4">
      <c r="D2038" s="1825"/>
    </row>
    <row r="2039" spans="4:4">
      <c r="D2039" s="1825"/>
    </row>
    <row r="2040" spans="4:4">
      <c r="D2040" s="1825"/>
    </row>
    <row r="2041" spans="4:4">
      <c r="D2041" s="1825"/>
    </row>
    <row r="2042" spans="4:4">
      <c r="D2042" s="1825"/>
    </row>
    <row r="2043" spans="4:4">
      <c r="D2043" s="1825"/>
    </row>
    <row r="2044" spans="4:4">
      <c r="D2044" s="1825"/>
    </row>
    <row r="2045" spans="4:4">
      <c r="D2045" s="1825"/>
    </row>
    <row r="2046" spans="4:4">
      <c r="D2046" s="1825"/>
    </row>
    <row r="2047" spans="4:4">
      <c r="D2047" s="1825"/>
    </row>
    <row r="2048" spans="4:4">
      <c r="D2048" s="1825"/>
    </row>
    <row r="2049" spans="4:4">
      <c r="D2049" s="1825"/>
    </row>
    <row r="2050" spans="4:4">
      <c r="D2050" s="1825"/>
    </row>
    <row r="2051" spans="4:4">
      <c r="D2051" s="1825"/>
    </row>
    <row r="2052" spans="4:4">
      <c r="D2052" s="1825"/>
    </row>
    <row r="2053" spans="4:4">
      <c r="D2053" s="1825"/>
    </row>
    <row r="2054" spans="4:4">
      <c r="D2054" s="1825"/>
    </row>
    <row r="2055" spans="4:4">
      <c r="D2055" s="1825"/>
    </row>
    <row r="2056" spans="4:4">
      <c r="D2056" s="1825"/>
    </row>
    <row r="2057" spans="4:4">
      <c r="D2057" s="1825"/>
    </row>
    <row r="2058" spans="4:4">
      <c r="D2058" s="1825"/>
    </row>
    <row r="2059" spans="4:4">
      <c r="D2059" s="1825"/>
    </row>
    <row r="2060" spans="4:4">
      <c r="D2060" s="1825"/>
    </row>
    <row r="2061" spans="4:4">
      <c r="D2061" s="1825"/>
    </row>
    <row r="2062" spans="4:4">
      <c r="D2062" s="1825"/>
    </row>
    <row r="2063" spans="4:4">
      <c r="D2063" s="1825"/>
    </row>
    <row r="2064" spans="4:4">
      <c r="D2064" s="1825"/>
    </row>
    <row r="2065" spans="4:4">
      <c r="D2065" s="1825"/>
    </row>
    <row r="2066" spans="4:4">
      <c r="D2066" s="1825"/>
    </row>
    <row r="2067" spans="4:4">
      <c r="D2067" s="1825"/>
    </row>
    <row r="2068" spans="4:4">
      <c r="D2068" s="1825"/>
    </row>
    <row r="2069" spans="4:4">
      <c r="D2069" s="1825"/>
    </row>
    <row r="2070" spans="4:4">
      <c r="D2070" s="1825"/>
    </row>
    <row r="2071" spans="4:4">
      <c r="D2071" s="1825"/>
    </row>
    <row r="2072" spans="4:4">
      <c r="D2072" s="1825"/>
    </row>
    <row r="2073" spans="4:4">
      <c r="D2073" s="1825"/>
    </row>
    <row r="2074" spans="4:4">
      <c r="D2074" s="1825"/>
    </row>
    <row r="2075" spans="4:4">
      <c r="D2075" s="1825"/>
    </row>
    <row r="2076" spans="4:4">
      <c r="D2076" s="1825"/>
    </row>
    <row r="2077" spans="4:4">
      <c r="D2077" s="1825"/>
    </row>
    <row r="2078" spans="4:4">
      <c r="D2078" s="1825"/>
    </row>
    <row r="2079" spans="4:4">
      <c r="D2079" s="1825"/>
    </row>
    <row r="2080" spans="4:4">
      <c r="D2080" s="1825"/>
    </row>
    <row r="2081" spans="4:4">
      <c r="D2081" s="1825"/>
    </row>
    <row r="2082" spans="4:4">
      <c r="D2082" s="1825"/>
    </row>
    <row r="2083" spans="4:4">
      <c r="D2083" s="1825"/>
    </row>
    <row r="2084" spans="4:4">
      <c r="D2084" s="1825"/>
    </row>
    <row r="2085" spans="4:4">
      <c r="D2085" s="1825"/>
    </row>
    <row r="2086" spans="4:4">
      <c r="D2086" s="1825"/>
    </row>
    <row r="2087" spans="4:4">
      <c r="D2087" s="1825"/>
    </row>
    <row r="2088" spans="4:4">
      <c r="D2088" s="1825"/>
    </row>
    <row r="2089" spans="4:4">
      <c r="D2089" s="1825"/>
    </row>
    <row r="2090" spans="4:4">
      <c r="D2090" s="1825"/>
    </row>
    <row r="2091" spans="4:4">
      <c r="D2091" s="1825"/>
    </row>
    <row r="2092" spans="4:4">
      <c r="D2092" s="1825"/>
    </row>
    <row r="2093" spans="4:4">
      <c r="D2093" s="1825"/>
    </row>
    <row r="2094" spans="4:4">
      <c r="D2094" s="1825"/>
    </row>
    <row r="2095" spans="4:4">
      <c r="D2095" s="1825"/>
    </row>
    <row r="2096" spans="4:4">
      <c r="D2096" s="1825"/>
    </row>
    <row r="2097" spans="4:4">
      <c r="D2097" s="1825"/>
    </row>
    <row r="2098" spans="4:4">
      <c r="D2098" s="1825"/>
    </row>
    <row r="2099" spans="4:4">
      <c r="D2099" s="1825"/>
    </row>
    <row r="2100" spans="4:4">
      <c r="D2100" s="1825"/>
    </row>
    <row r="2101" spans="4:4">
      <c r="D2101" s="1825"/>
    </row>
    <row r="2102" spans="4:4">
      <c r="D2102" s="1825"/>
    </row>
    <row r="2103" spans="4:4">
      <c r="D2103" s="1825"/>
    </row>
    <row r="2104" spans="4:4">
      <c r="D2104" s="1825"/>
    </row>
    <row r="2105" spans="4:4">
      <c r="D2105" s="1825"/>
    </row>
    <row r="2106" spans="4:4">
      <c r="D2106" s="1825"/>
    </row>
    <row r="2107" spans="4:4">
      <c r="D2107" s="1825"/>
    </row>
    <row r="2108" spans="4:4">
      <c r="D2108" s="1825"/>
    </row>
    <row r="2109" spans="4:4">
      <c r="D2109" s="1825"/>
    </row>
    <row r="2110" spans="4:4">
      <c r="D2110" s="1825"/>
    </row>
    <row r="2111" spans="4:4">
      <c r="D2111" s="1825"/>
    </row>
    <row r="2112" spans="4:4">
      <c r="D2112" s="1825"/>
    </row>
    <row r="2113" spans="4:4">
      <c r="D2113" s="1825"/>
    </row>
    <row r="2114" spans="4:4">
      <c r="D2114" s="1825"/>
    </row>
    <row r="2115" spans="4:4">
      <c r="D2115" s="1825"/>
    </row>
    <row r="2116" spans="4:4">
      <c r="D2116" s="1825"/>
    </row>
    <row r="2117" spans="4:4">
      <c r="D2117" s="1825"/>
    </row>
    <row r="2118" spans="4:4">
      <c r="D2118" s="1825"/>
    </row>
    <row r="2119" spans="4:4">
      <c r="D2119" s="1825"/>
    </row>
    <row r="2120" spans="4:4">
      <c r="D2120" s="1825"/>
    </row>
    <row r="2121" spans="4:4">
      <c r="D2121" s="1825"/>
    </row>
    <row r="2122" spans="4:4">
      <c r="D2122" s="1825"/>
    </row>
    <row r="2123" spans="4:4">
      <c r="D2123" s="1825"/>
    </row>
    <row r="2124" spans="4:4">
      <c r="D2124" s="1825"/>
    </row>
    <row r="2125" spans="4:4">
      <c r="D2125" s="1825"/>
    </row>
    <row r="2126" spans="4:4">
      <c r="D2126" s="1825"/>
    </row>
    <row r="2127" spans="4:4">
      <c r="D2127" s="1825"/>
    </row>
    <row r="2128" spans="4:4">
      <c r="D2128" s="1825"/>
    </row>
    <row r="2129" spans="4:4">
      <c r="D2129" s="1825"/>
    </row>
    <row r="2130" spans="4:4">
      <c r="D2130" s="1825"/>
    </row>
    <row r="2131" spans="4:4">
      <c r="D2131" s="1825"/>
    </row>
    <row r="2132" spans="4:4">
      <c r="D2132" s="1825"/>
    </row>
    <row r="2133" spans="4:4">
      <c r="D2133" s="1825"/>
    </row>
    <row r="2134" spans="4:4">
      <c r="D2134" s="1825"/>
    </row>
    <row r="2135" spans="4:4">
      <c r="D2135" s="1825"/>
    </row>
    <row r="2136" spans="4:4">
      <c r="D2136" s="1825"/>
    </row>
    <row r="2137" spans="4:4">
      <c r="D2137" s="1825"/>
    </row>
    <row r="2138" spans="4:4">
      <c r="D2138" s="1825"/>
    </row>
    <row r="2139" spans="4:4">
      <c r="D2139" s="1825"/>
    </row>
    <row r="2140" spans="4:4">
      <c r="D2140" s="1825"/>
    </row>
    <row r="2141" spans="4:4">
      <c r="D2141" s="1825"/>
    </row>
    <row r="2142" spans="4:4">
      <c r="D2142" s="1825"/>
    </row>
    <row r="2143" spans="4:4">
      <c r="D2143" s="1825"/>
    </row>
    <row r="2144" spans="4:4">
      <c r="D2144" s="1825"/>
    </row>
    <row r="2145" spans="4:4">
      <c r="D2145" s="1825"/>
    </row>
    <row r="2146" spans="4:4">
      <c r="D2146" s="1825"/>
    </row>
    <row r="2147" spans="4:4">
      <c r="D2147" s="1825"/>
    </row>
    <row r="2148" spans="4:4">
      <c r="D2148" s="1825"/>
    </row>
    <row r="2149" spans="4:4">
      <c r="D2149" s="1825"/>
    </row>
    <row r="2150" spans="4:4">
      <c r="D2150" s="1825"/>
    </row>
    <row r="2151" spans="4:4">
      <c r="D2151" s="1825"/>
    </row>
    <row r="2152" spans="4:4">
      <c r="D2152" s="1825"/>
    </row>
    <row r="2153" spans="4:4">
      <c r="D2153" s="1825"/>
    </row>
    <row r="2154" spans="4:4">
      <c r="D2154" s="1825"/>
    </row>
    <row r="2155" spans="4:4">
      <c r="D2155" s="1825"/>
    </row>
    <row r="2156" spans="4:4">
      <c r="D2156" s="1825"/>
    </row>
    <row r="2157" spans="4:4">
      <c r="D2157" s="1825"/>
    </row>
    <row r="2158" spans="4:4">
      <c r="D2158" s="1825"/>
    </row>
    <row r="2159" spans="4:4">
      <c r="D2159" s="1825"/>
    </row>
    <row r="2160" spans="4:4">
      <c r="D2160" s="1825"/>
    </row>
    <row r="2161" spans="4:4">
      <c r="D2161" s="1825"/>
    </row>
    <row r="2162" spans="4:4">
      <c r="D2162" s="1825"/>
    </row>
    <row r="2163" spans="4:4">
      <c r="D2163" s="1825"/>
    </row>
    <row r="2164" spans="4:4">
      <c r="D2164" s="1825"/>
    </row>
    <row r="2165" spans="4:4">
      <c r="D2165" s="1825"/>
    </row>
    <row r="2166" spans="4:4">
      <c r="D2166" s="1825"/>
    </row>
    <row r="2167" spans="4:4">
      <c r="D2167" s="1825"/>
    </row>
    <row r="2168" spans="4:4">
      <c r="D2168" s="1825"/>
    </row>
    <row r="2169" spans="4:4">
      <c r="D2169" s="1825"/>
    </row>
    <row r="2170" spans="4:4">
      <c r="D2170" s="1825"/>
    </row>
    <row r="2171" spans="4:4">
      <c r="D2171" s="1825"/>
    </row>
    <row r="2172" spans="4:4">
      <c r="D2172" s="1825"/>
    </row>
    <row r="2173" spans="4:4">
      <c r="D2173" s="1825"/>
    </row>
    <row r="2174" spans="4:4">
      <c r="D2174" s="1825"/>
    </row>
    <row r="2175" spans="4:4">
      <c r="D2175" s="1825"/>
    </row>
    <row r="2176" spans="4:4">
      <c r="D2176" s="1825"/>
    </row>
    <row r="2177" spans="4:4">
      <c r="D2177" s="1825"/>
    </row>
    <row r="2178" spans="4:4">
      <c r="D2178" s="1825"/>
    </row>
    <row r="2179" spans="4:4">
      <c r="D2179" s="1825"/>
    </row>
    <row r="2180" spans="4:4">
      <c r="D2180" s="1825"/>
    </row>
    <row r="2181" spans="4:4">
      <c r="D2181" s="1825"/>
    </row>
    <row r="2182" spans="4:4">
      <c r="D2182" s="1825"/>
    </row>
    <row r="2183" spans="4:4">
      <c r="D2183" s="1825"/>
    </row>
    <row r="2184" spans="4:4">
      <c r="D2184" s="1825"/>
    </row>
    <row r="2185" spans="4:4">
      <c r="D2185" s="1825"/>
    </row>
    <row r="2186" spans="4:4">
      <c r="D2186" s="1825"/>
    </row>
    <row r="2187" spans="4:4">
      <c r="D2187" s="1825"/>
    </row>
    <row r="2188" spans="4:4">
      <c r="D2188" s="1825"/>
    </row>
    <row r="2189" spans="4:4">
      <c r="D2189" s="1825"/>
    </row>
    <row r="2190" spans="4:4">
      <c r="D2190" s="1825"/>
    </row>
    <row r="2191" spans="4:4">
      <c r="D2191" s="1825"/>
    </row>
    <row r="2192" spans="4:4">
      <c r="D2192" s="1825"/>
    </row>
    <row r="2193" spans="4:4">
      <c r="D2193" s="1825"/>
    </row>
    <row r="2194" spans="4:4">
      <c r="D2194" s="1825"/>
    </row>
    <row r="2195" spans="4:4">
      <c r="D2195" s="1825"/>
    </row>
    <row r="2196" spans="4:4">
      <c r="D2196" s="1825"/>
    </row>
    <row r="2197" spans="4:4">
      <c r="D2197" s="1825"/>
    </row>
    <row r="2198" spans="4:4">
      <c r="D2198" s="1825"/>
    </row>
    <row r="2199" spans="4:4">
      <c r="D2199" s="1825"/>
    </row>
    <row r="2200" spans="4:4">
      <c r="D2200" s="1825"/>
    </row>
    <row r="2201" spans="4:4">
      <c r="D2201" s="1825"/>
    </row>
    <row r="2202" spans="4:4">
      <c r="D2202" s="1825"/>
    </row>
    <row r="2203" spans="4:4">
      <c r="D2203" s="1825"/>
    </row>
    <row r="2204" spans="4:4">
      <c r="D2204" s="1825"/>
    </row>
    <row r="2205" spans="4:4">
      <c r="D2205" s="1825"/>
    </row>
    <row r="2206" spans="4:4">
      <c r="D2206" s="1825"/>
    </row>
    <row r="2207" spans="4:4">
      <c r="D2207" s="1825"/>
    </row>
    <row r="2208" spans="4:4">
      <c r="D2208" s="1825"/>
    </row>
    <row r="2209" spans="4:4">
      <c r="D2209" s="1825"/>
    </row>
    <row r="2210" spans="4:4">
      <c r="D2210" s="1825"/>
    </row>
    <row r="2211" spans="4:4">
      <c r="D2211" s="1825"/>
    </row>
    <row r="2212" spans="4:4">
      <c r="D2212" s="1825"/>
    </row>
    <row r="2213" spans="4:4">
      <c r="D2213" s="1825"/>
    </row>
    <row r="2214" spans="4:4">
      <c r="D2214" s="1825"/>
    </row>
    <row r="2215" spans="4:4">
      <c r="D2215" s="1825"/>
    </row>
    <row r="2216" spans="4:4">
      <c r="D2216" s="1825"/>
    </row>
    <row r="2217" spans="4:4">
      <c r="D2217" s="1825"/>
    </row>
    <row r="2218" spans="4:4">
      <c r="D2218" s="1825"/>
    </row>
    <row r="2219" spans="4:4">
      <c r="D2219" s="1825"/>
    </row>
    <row r="2220" spans="4:4">
      <c r="D2220" s="1825"/>
    </row>
    <row r="2221" spans="4:4">
      <c r="D2221" s="1825"/>
    </row>
    <row r="2222" spans="4:4">
      <c r="D2222" s="1825"/>
    </row>
    <row r="2223" spans="4:4">
      <c r="D2223" s="1825"/>
    </row>
    <row r="2224" spans="4:4">
      <c r="D2224" s="1825"/>
    </row>
    <row r="2225" spans="4:4">
      <c r="D2225" s="1825"/>
    </row>
    <row r="2226" spans="4:4">
      <c r="D2226" s="1825"/>
    </row>
    <row r="2227" spans="4:4">
      <c r="D2227" s="1825"/>
    </row>
    <row r="2228" spans="4:4">
      <c r="D2228" s="1825"/>
    </row>
    <row r="2229" spans="4:4">
      <c r="D2229" s="1825"/>
    </row>
    <row r="2230" spans="4:4">
      <c r="D2230" s="1825"/>
    </row>
    <row r="2231" spans="4:4">
      <c r="D2231" s="1825"/>
    </row>
    <row r="2232" spans="4:4">
      <c r="D2232" s="1825"/>
    </row>
    <row r="2233" spans="4:4">
      <c r="D2233" s="1825"/>
    </row>
    <row r="2234" spans="4:4">
      <c r="D2234" s="1825"/>
    </row>
    <row r="2235" spans="4:4">
      <c r="D2235" s="1825"/>
    </row>
    <row r="2236" spans="4:4">
      <c r="D2236" s="1825"/>
    </row>
    <row r="2237" spans="4:4">
      <c r="D2237" s="1825"/>
    </row>
    <row r="2238" spans="4:4">
      <c r="D2238" s="1825"/>
    </row>
    <row r="2239" spans="4:4">
      <c r="D2239" s="1825"/>
    </row>
    <row r="2240" spans="4:4">
      <c r="D2240" s="1825"/>
    </row>
    <row r="2241" spans="4:4">
      <c r="D2241" s="1825"/>
    </row>
    <row r="2242" spans="4:4">
      <c r="D2242" s="1825"/>
    </row>
    <row r="2243" spans="4:4">
      <c r="D2243" s="1825"/>
    </row>
    <row r="2244" spans="4:4">
      <c r="D2244" s="1825"/>
    </row>
    <row r="2245" spans="4:4">
      <c r="D2245" s="1825"/>
    </row>
    <row r="2246" spans="4:4">
      <c r="D2246" s="1825"/>
    </row>
    <row r="2247" spans="4:4">
      <c r="D2247" s="1825"/>
    </row>
    <row r="2248" spans="4:4">
      <c r="D2248" s="1825"/>
    </row>
    <row r="2249" spans="4:4">
      <c r="D2249" s="1825"/>
    </row>
    <row r="2250" spans="4:4">
      <c r="D2250" s="1825"/>
    </row>
    <row r="2251" spans="4:4">
      <c r="D2251" s="1825"/>
    </row>
    <row r="2252" spans="4:4">
      <c r="D2252" s="1825"/>
    </row>
    <row r="2253" spans="4:4">
      <c r="D2253" s="1825"/>
    </row>
    <row r="2254" spans="4:4">
      <c r="D2254" s="1825"/>
    </row>
    <row r="2255" spans="4:4">
      <c r="D2255" s="1825"/>
    </row>
    <row r="2256" spans="4:4">
      <c r="D2256" s="1825"/>
    </row>
    <row r="2257" spans="4:4">
      <c r="D2257" s="1825"/>
    </row>
    <row r="2258" spans="4:4">
      <c r="D2258" s="1825"/>
    </row>
    <row r="2259" spans="4:4">
      <c r="D2259" s="1825"/>
    </row>
    <row r="2260" spans="4:4">
      <c r="D2260" s="1825"/>
    </row>
    <row r="2261" spans="4:4">
      <c r="D2261" s="1825"/>
    </row>
    <row r="2262" spans="4:4">
      <c r="D2262" s="1825"/>
    </row>
    <row r="2263" spans="4:4">
      <c r="D2263" s="1825"/>
    </row>
    <row r="2264" spans="4:4">
      <c r="D2264" s="1825"/>
    </row>
    <row r="2265" spans="4:4">
      <c r="D2265" s="1825"/>
    </row>
    <row r="2266" spans="4:4">
      <c r="D2266" s="1825"/>
    </row>
    <row r="2267" spans="4:4">
      <c r="D2267" s="1825"/>
    </row>
    <row r="2268" spans="4:4">
      <c r="D2268" s="1825"/>
    </row>
    <row r="2269" spans="4:4">
      <c r="D2269" s="1825"/>
    </row>
    <row r="2270" spans="4:4">
      <c r="D2270" s="1825"/>
    </row>
    <row r="2271" spans="4:4">
      <c r="D2271" s="1825"/>
    </row>
    <row r="2272" spans="4:4">
      <c r="D2272" s="1825"/>
    </row>
    <row r="2273" spans="4:4">
      <c r="D2273" s="1825"/>
    </row>
    <row r="2274" spans="4:4">
      <c r="D2274" s="1825"/>
    </row>
    <row r="2275" spans="4:4">
      <c r="D2275" s="1825"/>
    </row>
    <row r="2276" spans="4:4">
      <c r="D2276" s="1825"/>
    </row>
    <row r="2277" spans="4:4">
      <c r="D2277" s="1825"/>
    </row>
    <row r="2278" spans="4:4">
      <c r="D2278" s="1825"/>
    </row>
    <row r="2279" spans="4:4">
      <c r="D2279" s="1825"/>
    </row>
    <row r="2280" spans="4:4">
      <c r="D2280" s="1825"/>
    </row>
    <row r="2281" spans="4:4">
      <c r="D2281" s="1825"/>
    </row>
    <row r="2282" spans="4:4">
      <c r="D2282" s="1825"/>
    </row>
    <row r="2283" spans="4:4">
      <c r="D2283" s="1825"/>
    </row>
    <row r="2284" spans="4:4">
      <c r="D2284" s="1825"/>
    </row>
    <row r="2285" spans="4:4">
      <c r="D2285" s="1825"/>
    </row>
    <row r="2286" spans="4:4">
      <c r="D2286" s="1825"/>
    </row>
    <row r="2287" spans="4:4">
      <c r="D2287" s="1825"/>
    </row>
    <row r="2288" spans="4:4">
      <c r="D2288" s="1825"/>
    </row>
    <row r="2289" spans="4:4">
      <c r="D2289" s="1825"/>
    </row>
    <row r="2290" spans="4:4">
      <c r="D2290" s="1825"/>
    </row>
    <row r="2291" spans="4:4">
      <c r="D2291" s="1825"/>
    </row>
    <row r="2292" spans="4:4">
      <c r="D2292" s="1825"/>
    </row>
    <row r="2293" spans="4:4">
      <c r="D2293" s="1825"/>
    </row>
    <row r="2294" spans="4:4">
      <c r="D2294" s="1825"/>
    </row>
    <row r="2295" spans="4:4">
      <c r="D2295" s="1825"/>
    </row>
    <row r="2296" spans="4:4">
      <c r="D2296" s="1825"/>
    </row>
    <row r="2297" spans="4:4">
      <c r="D2297" s="1825"/>
    </row>
    <row r="2298" spans="4:4">
      <c r="D2298" s="1825"/>
    </row>
    <row r="2299" spans="4:4">
      <c r="D2299" s="1825"/>
    </row>
    <row r="2300" spans="4:4">
      <c r="D2300" s="1825"/>
    </row>
    <row r="2301" spans="4:4">
      <c r="D2301" s="1825"/>
    </row>
    <row r="2302" spans="4:4">
      <c r="D2302" s="1825"/>
    </row>
    <row r="2303" spans="4:4">
      <c r="D2303" s="1825"/>
    </row>
    <row r="2304" spans="4:4">
      <c r="D2304" s="1825"/>
    </row>
    <row r="2305" spans="4:4">
      <c r="D2305" s="1825"/>
    </row>
    <row r="2306" spans="4:4">
      <c r="D2306" s="1825"/>
    </row>
    <row r="2307" spans="4:4">
      <c r="D2307" s="1825"/>
    </row>
    <row r="2308" spans="4:4">
      <c r="D2308" s="1825"/>
    </row>
    <row r="2309" spans="4:4">
      <c r="D2309" s="1825"/>
    </row>
    <row r="2310" spans="4:4">
      <c r="D2310" s="1825"/>
    </row>
    <row r="2311" spans="4:4">
      <c r="D2311" s="1825"/>
    </row>
    <row r="2312" spans="4:4">
      <c r="D2312" s="1825"/>
    </row>
    <row r="2313" spans="4:4">
      <c r="D2313" s="1825"/>
    </row>
    <row r="2314" spans="4:4">
      <c r="D2314" s="1825"/>
    </row>
    <row r="2315" spans="4:4">
      <c r="D2315" s="1825"/>
    </row>
    <row r="2316" spans="4:4">
      <c r="D2316" s="1825"/>
    </row>
    <row r="2317" spans="4:4">
      <c r="D2317" s="1825"/>
    </row>
    <row r="2318" spans="4:4">
      <c r="D2318" s="1825"/>
    </row>
    <row r="2319" spans="4:4">
      <c r="D2319" s="1825"/>
    </row>
    <row r="2320" spans="4:4">
      <c r="D2320" s="1825"/>
    </row>
    <row r="2321" spans="4:4">
      <c r="D2321" s="1825"/>
    </row>
    <row r="2322" spans="4:4">
      <c r="D2322" s="1825"/>
    </row>
    <row r="2323" spans="4:4">
      <c r="D2323" s="1825"/>
    </row>
    <row r="2324" spans="4:4">
      <c r="D2324" s="1825"/>
    </row>
    <row r="2325" spans="4:4">
      <c r="D2325" s="1825"/>
    </row>
    <row r="2326" spans="4:4">
      <c r="D2326" s="1825"/>
    </row>
    <row r="2327" spans="4:4">
      <c r="D2327" s="1825"/>
    </row>
    <row r="2328" spans="4:4">
      <c r="D2328" s="1825"/>
    </row>
    <row r="2329" spans="4:4">
      <c r="D2329" s="1825"/>
    </row>
    <row r="2330" spans="4:4">
      <c r="D2330" s="1825"/>
    </row>
    <row r="2331" spans="4:4">
      <c r="D2331" s="1825"/>
    </row>
    <row r="2332" spans="4:4">
      <c r="D2332" s="1825"/>
    </row>
    <row r="2333" spans="4:4">
      <c r="D2333" s="1825"/>
    </row>
    <row r="2334" spans="4:4">
      <c r="D2334" s="1825"/>
    </row>
    <row r="2335" spans="4:4">
      <c r="D2335" s="1825"/>
    </row>
    <row r="2336" spans="4:4">
      <c r="D2336" s="1825"/>
    </row>
    <row r="2337" spans="4:4">
      <c r="D2337" s="1825"/>
    </row>
    <row r="2338" spans="4:4">
      <c r="D2338" s="1825"/>
    </row>
    <row r="2339" spans="4:4">
      <c r="D2339" s="1825"/>
    </row>
    <row r="2340" spans="4:4">
      <c r="D2340" s="1825"/>
    </row>
    <row r="2341" spans="4:4">
      <c r="D2341" s="1825"/>
    </row>
    <row r="2342" spans="4:4">
      <c r="D2342" s="1825"/>
    </row>
    <row r="2343" spans="4:4">
      <c r="D2343" s="1825"/>
    </row>
    <row r="2344" spans="4:4">
      <c r="D2344" s="1825"/>
    </row>
    <row r="2345" spans="4:4">
      <c r="D2345" s="1825"/>
    </row>
    <row r="2346" spans="4:4">
      <c r="D2346" s="1825"/>
    </row>
    <row r="2347" spans="4:4">
      <c r="D2347" s="1825"/>
    </row>
    <row r="2348" spans="4:4">
      <c r="D2348" s="1825"/>
    </row>
    <row r="2349" spans="4:4">
      <c r="D2349" s="1825"/>
    </row>
    <row r="2350" spans="4:4">
      <c r="D2350" s="1825"/>
    </row>
    <row r="2351" spans="4:4">
      <c r="D2351" s="1825"/>
    </row>
    <row r="2352" spans="4:4">
      <c r="D2352" s="1825"/>
    </row>
    <row r="2353" spans="4:4">
      <c r="D2353" s="1825"/>
    </row>
    <row r="2354" spans="4:4">
      <c r="D2354" s="1825"/>
    </row>
    <row r="2355" spans="4:4">
      <c r="D2355" s="1825"/>
    </row>
    <row r="2356" spans="4:4">
      <c r="D2356" s="1825"/>
    </row>
    <row r="2357" spans="4:4">
      <c r="D2357" s="1825"/>
    </row>
    <row r="2358" spans="4:4">
      <c r="D2358" s="1825"/>
    </row>
    <row r="2359" spans="4:4">
      <c r="D2359" s="1825"/>
    </row>
    <row r="2360" spans="4:4">
      <c r="D2360" s="1825"/>
    </row>
    <row r="2361" spans="4:4">
      <c r="D2361" s="1825"/>
    </row>
    <row r="2362" spans="4:4">
      <c r="D2362" s="1825"/>
    </row>
    <row r="2363" spans="4:4">
      <c r="D2363" s="1825"/>
    </row>
    <row r="2364" spans="4:4">
      <c r="D2364" s="1825"/>
    </row>
    <row r="2365" spans="4:4">
      <c r="D2365" s="1825"/>
    </row>
    <row r="2366" spans="4:4">
      <c r="D2366" s="1825"/>
    </row>
    <row r="2367" spans="4:4">
      <c r="D2367" s="1825"/>
    </row>
    <row r="2368" spans="4:4">
      <c r="D2368" s="1825"/>
    </row>
    <row r="2369" spans="4:4">
      <c r="D2369" s="1825"/>
    </row>
    <row r="2370" spans="4:4">
      <c r="D2370" s="1825"/>
    </row>
    <row r="2371" spans="4:4">
      <c r="D2371" s="1825"/>
    </row>
    <row r="2372" spans="4:4">
      <c r="D2372" s="1825"/>
    </row>
    <row r="2373" spans="4:4">
      <c r="D2373" s="1825"/>
    </row>
    <row r="2374" spans="4:4">
      <c r="D2374" s="1825"/>
    </row>
    <row r="2375" spans="4:4">
      <c r="D2375" s="1825"/>
    </row>
    <row r="2376" spans="4:4">
      <c r="D2376" s="1825"/>
    </row>
    <row r="2377" spans="4:4">
      <c r="D2377" s="1825"/>
    </row>
    <row r="2378" spans="4:4">
      <c r="D2378" s="1825"/>
    </row>
    <row r="2379" spans="4:4">
      <c r="D2379" s="1825"/>
    </row>
    <row r="2380" spans="4:4">
      <c r="D2380" s="1825"/>
    </row>
    <row r="2381" spans="4:4">
      <c r="D2381" s="1825"/>
    </row>
    <row r="2382" spans="4:4">
      <c r="D2382" s="1825"/>
    </row>
    <row r="2383" spans="4:4">
      <c r="D2383" s="1825"/>
    </row>
    <row r="2384" spans="4:4">
      <c r="D2384" s="1825"/>
    </row>
    <row r="2385" spans="4:4">
      <c r="D2385" s="1825"/>
    </row>
    <row r="2386" spans="4:4">
      <c r="D2386" s="1825"/>
    </row>
    <row r="2387" spans="4:4">
      <c r="D2387" s="1825"/>
    </row>
    <row r="2388" spans="4:4">
      <c r="D2388" s="1825"/>
    </row>
    <row r="2389" spans="4:4">
      <c r="D2389" s="1825"/>
    </row>
    <row r="2390" spans="4:4">
      <c r="D2390" s="1825"/>
    </row>
    <row r="2391" spans="4:4">
      <c r="D2391" s="1825"/>
    </row>
    <row r="2392" spans="4:4">
      <c r="D2392" s="1825"/>
    </row>
    <row r="2393" spans="4:4">
      <c r="D2393" s="1825"/>
    </row>
    <row r="2394" spans="4:4">
      <c r="D2394" s="1825"/>
    </row>
    <row r="2395" spans="4:4">
      <c r="D2395" s="1825"/>
    </row>
    <row r="2396" spans="4:4">
      <c r="D2396" s="1825"/>
    </row>
    <row r="2397" spans="4:4">
      <c r="D2397" s="1825"/>
    </row>
    <row r="2398" spans="4:4">
      <c r="D2398" s="1825"/>
    </row>
    <row r="2399" spans="4:4">
      <c r="D2399" s="1825"/>
    </row>
    <row r="2400" spans="4:4">
      <c r="D2400" s="1825"/>
    </row>
    <row r="2401" spans="4:4">
      <c r="D2401" s="1825"/>
    </row>
    <row r="2402" spans="4:4">
      <c r="D2402" s="1825"/>
    </row>
    <row r="2403" spans="4:4">
      <c r="D2403" s="1825"/>
    </row>
    <row r="2404" spans="4:4">
      <c r="D2404" s="1825"/>
    </row>
    <row r="2405" spans="4:4">
      <c r="D2405" s="1825"/>
    </row>
    <row r="2406" spans="4:4">
      <c r="D2406" s="1825"/>
    </row>
    <row r="2407" spans="4:4">
      <c r="D2407" s="1825"/>
    </row>
    <row r="2408" spans="4:4">
      <c r="D2408" s="1825"/>
    </row>
    <row r="2409" spans="4:4">
      <c r="D2409" s="1825"/>
    </row>
    <row r="2410" spans="4:4">
      <c r="D2410" s="1825"/>
    </row>
    <row r="2411" spans="4:4">
      <c r="D2411" s="1825"/>
    </row>
    <row r="2412" spans="4:4">
      <c r="D2412" s="1825"/>
    </row>
    <row r="2413" spans="4:4">
      <c r="D2413" s="1825"/>
    </row>
    <row r="2414" spans="4:4">
      <c r="D2414" s="1825"/>
    </row>
    <row r="2415" spans="4:4">
      <c r="D2415" s="1825"/>
    </row>
    <row r="2416" spans="4:4">
      <c r="D2416" s="1825"/>
    </row>
    <row r="2417" spans="4:4">
      <c r="D2417" s="1825"/>
    </row>
    <row r="2418" spans="4:4">
      <c r="D2418" s="1825"/>
    </row>
    <row r="2419" spans="4:4">
      <c r="D2419" s="1825"/>
    </row>
    <row r="2420" spans="4:4">
      <c r="D2420" s="1825"/>
    </row>
    <row r="2421" spans="4:4">
      <c r="D2421" s="1825"/>
    </row>
    <row r="2422" spans="4:4">
      <c r="D2422" s="1825"/>
    </row>
    <row r="2423" spans="4:4">
      <c r="D2423" s="1825"/>
    </row>
    <row r="2424" spans="4:4">
      <c r="D2424" s="1825"/>
    </row>
    <row r="2425" spans="4:4">
      <c r="D2425" s="1825"/>
    </row>
    <row r="2426" spans="4:4">
      <c r="D2426" s="1825"/>
    </row>
    <row r="2427" spans="4:4">
      <c r="D2427" s="1825"/>
    </row>
    <row r="2428" spans="4:4">
      <c r="D2428" s="1825"/>
    </row>
    <row r="2429" spans="4:4">
      <c r="D2429" s="1825"/>
    </row>
    <row r="2430" spans="4:4">
      <c r="D2430" s="1825"/>
    </row>
    <row r="2431" spans="4:4">
      <c r="D2431" s="1825"/>
    </row>
    <row r="2432" spans="4:4">
      <c r="D2432" s="1825"/>
    </row>
    <row r="2433" spans="4:4">
      <c r="D2433" s="1825"/>
    </row>
    <row r="2434" spans="4:4">
      <c r="D2434" s="1825"/>
    </row>
    <row r="2435" spans="4:4">
      <c r="D2435" s="1825"/>
    </row>
    <row r="2436" spans="4:4">
      <c r="D2436" s="1825"/>
    </row>
    <row r="2437" spans="4:4">
      <c r="D2437" s="1825"/>
    </row>
    <row r="2438" spans="4:4">
      <c r="D2438" s="1825"/>
    </row>
    <row r="2439" spans="4:4">
      <c r="D2439" s="1825"/>
    </row>
    <row r="2440" spans="4:4">
      <c r="D2440" s="1825"/>
    </row>
    <row r="2441" spans="4:4">
      <c r="D2441" s="1825"/>
    </row>
    <row r="2442" spans="4:4">
      <c r="D2442" s="1825"/>
    </row>
    <row r="2443" spans="4:4">
      <c r="D2443" s="1825"/>
    </row>
    <row r="2444" spans="4:4">
      <c r="D2444" s="1825"/>
    </row>
    <row r="2445" spans="4:4">
      <c r="D2445" s="1825"/>
    </row>
    <row r="2446" spans="4:4">
      <c r="D2446" s="1825"/>
    </row>
    <row r="2447" spans="4:4">
      <c r="D2447" s="1825"/>
    </row>
    <row r="2448" spans="4:4">
      <c r="D2448" s="1825"/>
    </row>
    <row r="2449" spans="4:4">
      <c r="D2449" s="1825"/>
    </row>
    <row r="2450" spans="4:4">
      <c r="D2450" s="1825"/>
    </row>
    <row r="2451" spans="4:4">
      <c r="D2451" s="1825"/>
    </row>
    <row r="2452" spans="4:4">
      <c r="D2452" s="1825"/>
    </row>
    <row r="2453" spans="4:4">
      <c r="D2453" s="1825"/>
    </row>
    <row r="2454" spans="4:4">
      <c r="D2454" s="1825"/>
    </row>
    <row r="2455" spans="4:4">
      <c r="D2455" s="1825"/>
    </row>
    <row r="2456" spans="4:4">
      <c r="D2456" s="1825"/>
    </row>
    <row r="2457" spans="4:4">
      <c r="D2457" s="1825"/>
    </row>
    <row r="2458" spans="4:4">
      <c r="D2458" s="1825"/>
    </row>
    <row r="2459" spans="4:4">
      <c r="D2459" s="1825"/>
    </row>
    <row r="2460" spans="4:4">
      <c r="D2460" s="1825"/>
    </row>
    <row r="2461" spans="4:4">
      <c r="D2461" s="1825"/>
    </row>
    <row r="2462" spans="4:4">
      <c r="D2462" s="1825"/>
    </row>
    <row r="2463" spans="4:4">
      <c r="D2463" s="1825"/>
    </row>
    <row r="2464" spans="4:4">
      <c r="D2464" s="1825"/>
    </row>
    <row r="2465" spans="4:4">
      <c r="D2465" s="1825"/>
    </row>
    <row r="2466" spans="4:4">
      <c r="D2466" s="1825"/>
    </row>
    <row r="2467" spans="4:4">
      <c r="D2467" s="1825"/>
    </row>
    <row r="2468" spans="4:4">
      <c r="D2468" s="1825"/>
    </row>
    <row r="2469" spans="4:4">
      <c r="D2469" s="1825"/>
    </row>
    <row r="2470" spans="4:4">
      <c r="D2470" s="1825"/>
    </row>
    <row r="2471" spans="4:4">
      <c r="D2471" s="1825"/>
    </row>
    <row r="2472" spans="4:4">
      <c r="D2472" s="1825"/>
    </row>
    <row r="2473" spans="4:4">
      <c r="D2473" s="1825"/>
    </row>
    <row r="2474" spans="4:4">
      <c r="D2474" s="1825"/>
    </row>
    <row r="2475" spans="4:4">
      <c r="D2475" s="1825"/>
    </row>
    <row r="2476" spans="4:4">
      <c r="D2476" s="1825"/>
    </row>
    <row r="2477" spans="4:4">
      <c r="D2477" s="1825"/>
    </row>
    <row r="2478" spans="4:4">
      <c r="D2478" s="1825"/>
    </row>
    <row r="2479" spans="4:4">
      <c r="D2479" s="1825"/>
    </row>
    <row r="2480" spans="4:4">
      <c r="D2480" s="1825"/>
    </row>
    <row r="2481" spans="4:4">
      <c r="D2481" s="1825"/>
    </row>
    <row r="2482" spans="4:4">
      <c r="D2482" s="1825"/>
    </row>
    <row r="2483" spans="4:4">
      <c r="D2483" s="1825"/>
    </row>
    <row r="2484" spans="4:4">
      <c r="D2484" s="1825"/>
    </row>
    <row r="2485" spans="4:4">
      <c r="D2485" s="1825"/>
    </row>
    <row r="2486" spans="4:4">
      <c r="D2486" s="1825"/>
    </row>
    <row r="2487" spans="4:4">
      <c r="D2487" s="1825"/>
    </row>
    <row r="2488" spans="4:4">
      <c r="D2488" s="1825"/>
    </row>
    <row r="2489" spans="4:4">
      <c r="D2489" s="1825"/>
    </row>
    <row r="2490" spans="4:4">
      <c r="D2490" s="1825"/>
    </row>
    <row r="2491" spans="4:4">
      <c r="D2491" s="1825"/>
    </row>
    <row r="2492" spans="4:4">
      <c r="D2492" s="1825"/>
    </row>
    <row r="2493" spans="4:4">
      <c r="D2493" s="1825"/>
    </row>
    <row r="2494" spans="4:4">
      <c r="D2494" s="1825"/>
    </row>
    <row r="2495" spans="4:4">
      <c r="D2495" s="1825"/>
    </row>
    <row r="2496" spans="4:4">
      <c r="D2496" s="1825"/>
    </row>
    <row r="2497" spans="4:4">
      <c r="D2497" s="1825"/>
    </row>
    <row r="2498" spans="4:4">
      <c r="D2498" s="1825"/>
    </row>
    <row r="2499" spans="4:4">
      <c r="D2499" s="1825"/>
    </row>
    <row r="2500" spans="4:4">
      <c r="D2500" s="1825"/>
    </row>
    <row r="2501" spans="4:4">
      <c r="D2501" s="1825"/>
    </row>
    <row r="2502" spans="4:4">
      <c r="D2502" s="1825"/>
    </row>
    <row r="2503" spans="4:4">
      <c r="D2503" s="1825"/>
    </row>
    <row r="2504" spans="4:4">
      <c r="D2504" s="1825"/>
    </row>
    <row r="2505" spans="4:4">
      <c r="D2505" s="1825"/>
    </row>
    <row r="2506" spans="4:4">
      <c r="D2506" s="1825"/>
    </row>
    <row r="2507" spans="4:4">
      <c r="D2507" s="1825"/>
    </row>
    <row r="2508" spans="4:4">
      <c r="D2508" s="1825"/>
    </row>
    <row r="2509" spans="4:4">
      <c r="D2509" s="1825"/>
    </row>
    <row r="2510" spans="4:4">
      <c r="D2510" s="1825"/>
    </row>
    <row r="2511" spans="4:4">
      <c r="D2511" s="1825"/>
    </row>
    <row r="2512" spans="4:4">
      <c r="D2512" s="1825"/>
    </row>
    <row r="2513" spans="4:4">
      <c r="D2513" s="1825"/>
    </row>
    <row r="2514" spans="4:4">
      <c r="D2514" s="1825"/>
    </row>
    <row r="2515" spans="4:4">
      <c r="D2515" s="1825"/>
    </row>
    <row r="2516" spans="4:4">
      <c r="D2516" s="1825"/>
    </row>
    <row r="2517" spans="4:4">
      <c r="D2517" s="1825"/>
    </row>
    <row r="2518" spans="4:4">
      <c r="D2518" s="1825"/>
    </row>
    <row r="2519" spans="4:4">
      <c r="D2519" s="1825"/>
    </row>
    <row r="2520" spans="4:4">
      <c r="D2520" s="1825"/>
    </row>
    <row r="2521" spans="4:4">
      <c r="D2521" s="1825"/>
    </row>
    <row r="2522" spans="4:4">
      <c r="D2522" s="1825"/>
    </row>
    <row r="2523" spans="4:4">
      <c r="D2523" s="1825"/>
    </row>
    <row r="2524" spans="4:4">
      <c r="D2524" s="1825"/>
    </row>
    <row r="2525" spans="4:4">
      <c r="D2525" s="1825"/>
    </row>
    <row r="2526" spans="4:4">
      <c r="D2526" s="1825"/>
    </row>
    <row r="2527" spans="4:4">
      <c r="D2527" s="1825"/>
    </row>
    <row r="2528" spans="4:4">
      <c r="D2528" s="1825"/>
    </row>
    <row r="2529" spans="4:4">
      <c r="D2529" s="1825"/>
    </row>
    <row r="2530" spans="4:4">
      <c r="D2530" s="1825"/>
    </row>
    <row r="2531" spans="4:4">
      <c r="D2531" s="1825"/>
    </row>
    <row r="2532" spans="4:4">
      <c r="D2532" s="1825"/>
    </row>
    <row r="2533" spans="4:4">
      <c r="D2533" s="1825"/>
    </row>
    <row r="2534" spans="4:4">
      <c r="D2534" s="1825"/>
    </row>
    <row r="2535" spans="4:4">
      <c r="D2535" s="1825"/>
    </row>
    <row r="2536" spans="4:4">
      <c r="D2536" s="1825"/>
    </row>
    <row r="2537" spans="4:4">
      <c r="D2537" s="1825"/>
    </row>
    <row r="2538" spans="4:4">
      <c r="D2538" s="1825"/>
    </row>
    <row r="2539" spans="4:4">
      <c r="D2539" s="1825"/>
    </row>
    <row r="2540" spans="4:4">
      <c r="D2540" s="1825"/>
    </row>
    <row r="2541" spans="4:4">
      <c r="D2541" s="1825"/>
    </row>
    <row r="2542" spans="4:4">
      <c r="D2542" s="1825"/>
    </row>
    <row r="2543" spans="4:4">
      <c r="D2543" s="1825"/>
    </row>
    <row r="2544" spans="4:4">
      <c r="D2544" s="1825"/>
    </row>
    <row r="2545" spans="4:4">
      <c r="D2545" s="1825"/>
    </row>
    <row r="2546" spans="4:4">
      <c r="D2546" s="1825"/>
    </row>
    <row r="2547" spans="4:4">
      <c r="D2547" s="1825"/>
    </row>
    <row r="2548" spans="4:4">
      <c r="D2548" s="1825"/>
    </row>
    <row r="2549" spans="4:4">
      <c r="D2549" s="1825"/>
    </row>
    <row r="2550" spans="4:4">
      <c r="D2550" s="1825"/>
    </row>
    <row r="2551" spans="4:4">
      <c r="D2551" s="1825"/>
    </row>
    <row r="2552" spans="4:4">
      <c r="D2552" s="1825"/>
    </row>
    <row r="2553" spans="4:4">
      <c r="D2553" s="1825"/>
    </row>
    <row r="2554" spans="4:4">
      <c r="D2554" s="1825"/>
    </row>
    <row r="2555" spans="4:4">
      <c r="D2555" s="1825"/>
    </row>
    <row r="2556" spans="4:4">
      <c r="D2556" s="1825"/>
    </row>
    <row r="2557" spans="4:4">
      <c r="D2557" s="1825"/>
    </row>
    <row r="2558" spans="4:4">
      <c r="D2558" s="1825"/>
    </row>
    <row r="2559" spans="4:4">
      <c r="D2559" s="1825"/>
    </row>
    <row r="2560" spans="4:4">
      <c r="D2560" s="1825"/>
    </row>
    <row r="2561" spans="4:4">
      <c r="D2561" s="1825"/>
    </row>
    <row r="2562" spans="4:4">
      <c r="D2562" s="1825"/>
    </row>
    <row r="2563" spans="4:4">
      <c r="D2563" s="1825"/>
    </row>
    <row r="2564" spans="4:4">
      <c r="D2564" s="1825"/>
    </row>
    <row r="2565" spans="4:4">
      <c r="D2565" s="1825"/>
    </row>
    <row r="2566" spans="4:4">
      <c r="D2566" s="1825"/>
    </row>
    <row r="2567" spans="4:4">
      <c r="D2567" s="1825"/>
    </row>
    <row r="2568" spans="4:4">
      <c r="D2568" s="1825"/>
    </row>
    <row r="2569" spans="4:4">
      <c r="D2569" s="1825"/>
    </row>
    <row r="2570" spans="4:4">
      <c r="D2570" s="1825"/>
    </row>
    <row r="2571" spans="4:4">
      <c r="D2571" s="1825"/>
    </row>
    <row r="2572" spans="4:4">
      <c r="D2572" s="1825"/>
    </row>
    <row r="2573" spans="4:4">
      <c r="D2573" s="1825"/>
    </row>
    <row r="2574" spans="4:4">
      <c r="D2574" s="1825"/>
    </row>
    <row r="2575" spans="4:4">
      <c r="D2575" s="1825"/>
    </row>
    <row r="2576" spans="4:4">
      <c r="D2576" s="1825"/>
    </row>
    <row r="2577" spans="4:4">
      <c r="D2577" s="1825"/>
    </row>
    <row r="2578" spans="4:4">
      <c r="D2578" s="1825"/>
    </row>
    <row r="2579" spans="4:4">
      <c r="D2579" s="1825"/>
    </row>
    <row r="2580" spans="4:4">
      <c r="D2580" s="1825"/>
    </row>
    <row r="2581" spans="4:4">
      <c r="D2581" s="1825"/>
    </row>
    <row r="2582" spans="4:4">
      <c r="D2582" s="1825"/>
    </row>
    <row r="2583" spans="4:4">
      <c r="D2583" s="1825"/>
    </row>
    <row r="2584" spans="4:4">
      <c r="D2584" s="1825"/>
    </row>
    <row r="2585" spans="4:4">
      <c r="D2585" s="1825"/>
    </row>
    <row r="2586" spans="4:4">
      <c r="D2586" s="1825"/>
    </row>
    <row r="2587" spans="4:4">
      <c r="D2587" s="1825"/>
    </row>
    <row r="2588" spans="4:4">
      <c r="D2588" s="1825"/>
    </row>
    <row r="2589" spans="4:4">
      <c r="D2589" s="1825"/>
    </row>
    <row r="2590" spans="4:4">
      <c r="D2590" s="1825"/>
    </row>
    <row r="2591" spans="4:4">
      <c r="D2591" s="1825"/>
    </row>
    <row r="2592" spans="4:4">
      <c r="D2592" s="1825"/>
    </row>
    <row r="2593" spans="4:4">
      <c r="D2593" s="1825"/>
    </row>
    <row r="2594" spans="4:4">
      <c r="D2594" s="1825"/>
    </row>
    <row r="2595" spans="4:4">
      <c r="D2595" s="1825"/>
    </row>
    <row r="2596" spans="4:4">
      <c r="D2596" s="1825"/>
    </row>
    <row r="2597" spans="4:4">
      <c r="D2597" s="1825"/>
    </row>
    <row r="2598" spans="4:4">
      <c r="D2598" s="1825"/>
    </row>
    <row r="2599" spans="4:4">
      <c r="D2599" s="1825"/>
    </row>
    <row r="2600" spans="4:4">
      <c r="D2600" s="1825"/>
    </row>
    <row r="2601" spans="4:4">
      <c r="D2601" s="1825"/>
    </row>
    <row r="2602" spans="4:4">
      <c r="D2602" s="1825"/>
    </row>
    <row r="2603" spans="4:4">
      <c r="D2603" s="1825"/>
    </row>
    <row r="2604" spans="4:4">
      <c r="D2604" s="1825"/>
    </row>
    <row r="2605" spans="4:4">
      <c r="D2605" s="1825"/>
    </row>
    <row r="2606" spans="4:4">
      <c r="D2606" s="1825"/>
    </row>
    <row r="2607" spans="4:4">
      <c r="D2607" s="1825"/>
    </row>
    <row r="2608" spans="4:4">
      <c r="D2608" s="1825"/>
    </row>
    <row r="2609" spans="4:4">
      <c r="D2609" s="1825"/>
    </row>
    <row r="2610" spans="4:4">
      <c r="D2610" s="1825"/>
    </row>
    <row r="2611" spans="4:4">
      <c r="D2611" s="1825"/>
    </row>
    <row r="2612" spans="4:4">
      <c r="D2612" s="1825"/>
    </row>
    <row r="2613" spans="4:4">
      <c r="D2613" s="1825"/>
    </row>
    <row r="2614" spans="4:4">
      <c r="D2614" s="1825"/>
    </row>
    <row r="2615" spans="4:4">
      <c r="D2615" s="1825"/>
    </row>
    <row r="2616" spans="4:4">
      <c r="D2616" s="1825"/>
    </row>
    <row r="2617" spans="4:4">
      <c r="D2617" s="1825"/>
    </row>
    <row r="2618" spans="4:4">
      <c r="D2618" s="1825"/>
    </row>
    <row r="2619" spans="4:4">
      <c r="D2619" s="1825"/>
    </row>
    <row r="2620" spans="4:4">
      <c r="D2620" s="1825"/>
    </row>
    <row r="2621" spans="4:4">
      <c r="D2621" s="1825"/>
    </row>
    <row r="2622" spans="4:4">
      <c r="D2622" s="1825"/>
    </row>
    <row r="2623" spans="4:4">
      <c r="D2623" s="1825"/>
    </row>
    <row r="2624" spans="4:4">
      <c r="D2624" s="1825"/>
    </row>
    <row r="2625" spans="4:4">
      <c r="D2625" s="1825"/>
    </row>
    <row r="2626" spans="4:4">
      <c r="D2626" s="1825"/>
    </row>
    <row r="2627" spans="4:4">
      <c r="D2627" s="1825"/>
    </row>
    <row r="2628" spans="4:4">
      <c r="D2628" s="1825"/>
    </row>
    <row r="2629" spans="4:4">
      <c r="D2629" s="1825"/>
    </row>
    <row r="2630" spans="4:4">
      <c r="D2630" s="1825"/>
    </row>
    <row r="2631" spans="4:4">
      <c r="D2631" s="1825"/>
    </row>
    <row r="2632" spans="4:4">
      <c r="D2632" s="1825"/>
    </row>
    <row r="2633" spans="4:4">
      <c r="D2633" s="1825"/>
    </row>
    <row r="2634" spans="4:4">
      <c r="D2634" s="1825"/>
    </row>
    <row r="2635" spans="4:4">
      <c r="D2635" s="1825"/>
    </row>
    <row r="2636" spans="4:4">
      <c r="D2636" s="1825"/>
    </row>
    <row r="2637" spans="4:4">
      <c r="D2637" s="1825"/>
    </row>
    <row r="2638" spans="4:4">
      <c r="D2638" s="1825"/>
    </row>
    <row r="2639" spans="4:4">
      <c r="D2639" s="1825"/>
    </row>
    <row r="2640" spans="4:4">
      <c r="D2640" s="1825"/>
    </row>
    <row r="2641" spans="4:4">
      <c r="D2641" s="1825"/>
    </row>
    <row r="2642" spans="4:4">
      <c r="D2642" s="1825"/>
    </row>
    <row r="2643" spans="4:4">
      <c r="D2643" s="1825"/>
    </row>
    <row r="2644" spans="4:4">
      <c r="D2644" s="1825"/>
    </row>
    <row r="2645" spans="4:4">
      <c r="D2645" s="1825"/>
    </row>
    <row r="2646" spans="4:4">
      <c r="D2646" s="1825"/>
    </row>
    <row r="2647" spans="4:4">
      <c r="D2647" s="1825"/>
    </row>
    <row r="2648" spans="4:4">
      <c r="D2648" s="1825"/>
    </row>
    <row r="2649" spans="4:4">
      <c r="D2649" s="1825"/>
    </row>
    <row r="2650" spans="4:4">
      <c r="D2650" s="1825"/>
    </row>
    <row r="2651" spans="4:4">
      <c r="D2651" s="1825"/>
    </row>
    <row r="2652" spans="4:4">
      <c r="D2652" s="1825"/>
    </row>
    <row r="2653" spans="4:4">
      <c r="D2653" s="1825"/>
    </row>
    <row r="2654" spans="4:4">
      <c r="D2654" s="1825"/>
    </row>
    <row r="2655" spans="4:4">
      <c r="D2655" s="1825"/>
    </row>
    <row r="2656" spans="4:4">
      <c r="D2656" s="1825"/>
    </row>
    <row r="2657" spans="4:4">
      <c r="D2657" s="1825"/>
    </row>
    <row r="2658" spans="4:4">
      <c r="D2658" s="1825"/>
    </row>
    <row r="2659" spans="4:4">
      <c r="D2659" s="1825"/>
    </row>
    <row r="2660" spans="4:4">
      <c r="D2660" s="1825"/>
    </row>
    <row r="2661" spans="4:4">
      <c r="D2661" s="1825"/>
    </row>
    <row r="2662" spans="4:4">
      <c r="D2662" s="1825"/>
    </row>
    <row r="2663" spans="4:4">
      <c r="D2663" s="1825"/>
    </row>
    <row r="2664" spans="4:4">
      <c r="D2664" s="1825"/>
    </row>
    <row r="2665" spans="4:4">
      <c r="D2665" s="1825"/>
    </row>
    <row r="2666" spans="4:4">
      <c r="D2666" s="1825"/>
    </row>
    <row r="2667" spans="4:4">
      <c r="D2667" s="1825"/>
    </row>
    <row r="2668" spans="4:4">
      <c r="D2668" s="1825"/>
    </row>
    <row r="2669" spans="4:4">
      <c r="D2669" s="1825"/>
    </row>
    <row r="2670" spans="4:4">
      <c r="D2670" s="1825"/>
    </row>
    <row r="2671" spans="4:4">
      <c r="D2671" s="1825"/>
    </row>
    <row r="2672" spans="4:4">
      <c r="D2672" s="1825"/>
    </row>
    <row r="2673" spans="4:4">
      <c r="D2673" s="1825"/>
    </row>
    <row r="2674" spans="4:4">
      <c r="D2674" s="1825"/>
    </row>
    <row r="2675" spans="4:4">
      <c r="D2675" s="1825"/>
    </row>
    <row r="2676" spans="4:4">
      <c r="D2676" s="1825"/>
    </row>
    <row r="2677" spans="4:4">
      <c r="D2677" s="1825"/>
    </row>
    <row r="2678" spans="4:4">
      <c r="D2678" s="1825"/>
    </row>
    <row r="2679" spans="4:4">
      <c r="D2679" s="1825"/>
    </row>
    <row r="2680" spans="4:4">
      <c r="D2680" s="1825"/>
    </row>
    <row r="2681" spans="4:4">
      <c r="D2681" s="1825"/>
    </row>
    <row r="2682" spans="4:4">
      <c r="D2682" s="1825"/>
    </row>
    <row r="2683" spans="4:4">
      <c r="D2683" s="1825"/>
    </row>
    <row r="2684" spans="4:4">
      <c r="D2684" s="1825"/>
    </row>
    <row r="2685" spans="4:4">
      <c r="D2685" s="1825"/>
    </row>
    <row r="2686" spans="4:4">
      <c r="D2686" s="1825"/>
    </row>
    <row r="2687" spans="4:4">
      <c r="D2687" s="1825"/>
    </row>
    <row r="2688" spans="4:4">
      <c r="D2688" s="1825"/>
    </row>
    <row r="2689" spans="4:4">
      <c r="D2689" s="1825"/>
    </row>
    <row r="2690" spans="4:4">
      <c r="D2690" s="1825"/>
    </row>
    <row r="2691" spans="4:4">
      <c r="D2691" s="1825"/>
    </row>
    <row r="2692" spans="4:4">
      <c r="D2692" s="1825"/>
    </row>
    <row r="2693" spans="4:4">
      <c r="D2693" s="1825"/>
    </row>
    <row r="2694" spans="4:4">
      <c r="D2694" s="1825"/>
    </row>
    <row r="2695" spans="4:4">
      <c r="D2695" s="1825"/>
    </row>
    <row r="2696" spans="4:4">
      <c r="D2696" s="1825"/>
    </row>
    <row r="2697" spans="4:4">
      <c r="D2697" s="1825"/>
    </row>
    <row r="2698" spans="4:4">
      <c r="D2698" s="1825"/>
    </row>
    <row r="2699" spans="4:4">
      <c r="D2699" s="1825"/>
    </row>
    <row r="2700" spans="4:4">
      <c r="D2700" s="1825"/>
    </row>
    <row r="2701" spans="4:4">
      <c r="D2701" s="1825"/>
    </row>
    <row r="2702" spans="4:4">
      <c r="D2702" s="1825"/>
    </row>
    <row r="2703" spans="4:4">
      <c r="D2703" s="1825"/>
    </row>
    <row r="2704" spans="4:4">
      <c r="D2704" s="1825"/>
    </row>
    <row r="2705" spans="4:4">
      <c r="D2705" s="1825"/>
    </row>
    <row r="2706" spans="4:4">
      <c r="D2706" s="1825"/>
    </row>
    <row r="2707" spans="4:4">
      <c r="D2707" s="1825"/>
    </row>
    <row r="2708" spans="4:4">
      <c r="D2708" s="1825"/>
    </row>
    <row r="2709" spans="4:4">
      <c r="D2709" s="1825"/>
    </row>
    <row r="2710" spans="4:4">
      <c r="D2710" s="1825"/>
    </row>
    <row r="2711" spans="4:4">
      <c r="D2711" s="1825"/>
    </row>
    <row r="2712" spans="4:4">
      <c r="D2712" s="1825"/>
    </row>
    <row r="2713" spans="4:4">
      <c r="D2713" s="1825"/>
    </row>
    <row r="2714" spans="4:4">
      <c r="D2714" s="1825"/>
    </row>
    <row r="2715" spans="4:4">
      <c r="D2715" s="1825"/>
    </row>
    <row r="2716" spans="4:4">
      <c r="D2716" s="1825"/>
    </row>
    <row r="2717" spans="4:4">
      <c r="D2717" s="1825"/>
    </row>
    <row r="2718" spans="4:4">
      <c r="D2718" s="1825"/>
    </row>
    <row r="2719" spans="4:4">
      <c r="D2719" s="1825"/>
    </row>
    <row r="2720" spans="4:4">
      <c r="D2720" s="1825"/>
    </row>
    <row r="2721" spans="4:4">
      <c r="D2721" s="1825"/>
    </row>
    <row r="2722" spans="4:4">
      <c r="D2722" s="1825"/>
    </row>
    <row r="2723" spans="4:4">
      <c r="D2723" s="1825"/>
    </row>
    <row r="2724" spans="4:4">
      <c r="D2724" s="1825"/>
    </row>
    <row r="2725" spans="4:4">
      <c r="D2725" s="1825"/>
    </row>
    <row r="2726" spans="4:4">
      <c r="D2726" s="1825"/>
    </row>
    <row r="2727" spans="4:4">
      <c r="D2727" s="1825"/>
    </row>
    <row r="2728" spans="4:4">
      <c r="D2728" s="1825"/>
    </row>
    <row r="2729" spans="4:4">
      <c r="D2729" s="1825"/>
    </row>
    <row r="2730" spans="4:4">
      <c r="D2730" s="1825"/>
    </row>
    <row r="2731" spans="4:4">
      <c r="D2731" s="1825"/>
    </row>
    <row r="2732" spans="4:4">
      <c r="D2732" s="1825"/>
    </row>
    <row r="2733" spans="4:4">
      <c r="D2733" s="1825"/>
    </row>
    <row r="2734" spans="4:4">
      <c r="D2734" s="1825"/>
    </row>
    <row r="2735" spans="4:4">
      <c r="D2735" s="1825"/>
    </row>
    <row r="2736" spans="4:4">
      <c r="D2736" s="1825"/>
    </row>
    <row r="2737" spans="4:4">
      <c r="D2737" s="1825"/>
    </row>
    <row r="2738" spans="4:4">
      <c r="D2738" s="1825"/>
    </row>
    <row r="2739" spans="4:4">
      <c r="D2739" s="1825"/>
    </row>
    <row r="2740" spans="4:4">
      <c r="D2740" s="1825"/>
    </row>
    <row r="2741" spans="4:4">
      <c r="D2741" s="1825"/>
    </row>
    <row r="2742" spans="4:4">
      <c r="D2742" s="1825"/>
    </row>
    <row r="2743" spans="4:4">
      <c r="D2743" s="1825"/>
    </row>
    <row r="2744" spans="4:4">
      <c r="D2744" s="1825"/>
    </row>
    <row r="2745" spans="4:4">
      <c r="D2745" s="1825"/>
    </row>
    <row r="2746" spans="4:4">
      <c r="D2746" s="1825"/>
    </row>
    <row r="2747" spans="4:4">
      <c r="D2747" s="1825"/>
    </row>
    <row r="2748" spans="4:4">
      <c r="D2748" s="1825"/>
    </row>
    <row r="2749" spans="4:4">
      <c r="D2749" s="1825"/>
    </row>
    <row r="2750" spans="4:4">
      <c r="D2750" s="1825"/>
    </row>
    <row r="2751" spans="4:4">
      <c r="D2751" s="1825"/>
    </row>
    <row r="2752" spans="4:4">
      <c r="D2752" s="1825"/>
    </row>
    <row r="2753" spans="4:4">
      <c r="D2753" s="1825"/>
    </row>
    <row r="2754" spans="4:4">
      <c r="D2754" s="1825"/>
    </row>
    <row r="2755" spans="4:4">
      <c r="D2755" s="1825"/>
    </row>
    <row r="2756" spans="4:4">
      <c r="D2756" s="1825"/>
    </row>
    <row r="2757" spans="4:4">
      <c r="D2757" s="1825"/>
    </row>
    <row r="2758" spans="4:4">
      <c r="D2758" s="1825"/>
    </row>
    <row r="2759" spans="4:4">
      <c r="D2759" s="1825"/>
    </row>
    <row r="2760" spans="4:4">
      <c r="D2760" s="1825"/>
    </row>
    <row r="2761" spans="4:4">
      <c r="D2761" s="1825"/>
    </row>
    <row r="2762" spans="4:4">
      <c r="D2762" s="1825"/>
    </row>
    <row r="2763" spans="4:4">
      <c r="D2763" s="1825"/>
    </row>
    <row r="2764" spans="4:4">
      <c r="D2764" s="1825"/>
    </row>
    <row r="2765" spans="4:4">
      <c r="D2765" s="1825"/>
    </row>
    <row r="2766" spans="4:4">
      <c r="D2766" s="1825"/>
    </row>
    <row r="2767" spans="4:4">
      <c r="D2767" s="1825"/>
    </row>
    <row r="2768" spans="4:4">
      <c r="D2768" s="1825"/>
    </row>
    <row r="2769" spans="4:4">
      <c r="D2769" s="1825"/>
    </row>
    <row r="2770" spans="4:4">
      <c r="D2770" s="1825"/>
    </row>
    <row r="2771" spans="4:4">
      <c r="D2771" s="1825"/>
    </row>
    <row r="2772" spans="4:4">
      <c r="D2772" s="1825"/>
    </row>
    <row r="2773" spans="4:4">
      <c r="D2773" s="1825"/>
    </row>
    <row r="2774" spans="4:4">
      <c r="D2774" s="1825"/>
    </row>
    <row r="2775" spans="4:4">
      <c r="D2775" s="1825"/>
    </row>
    <row r="2776" spans="4:4">
      <c r="D2776" s="1825"/>
    </row>
    <row r="2777" spans="4:4">
      <c r="D2777" s="1825"/>
    </row>
    <row r="2778" spans="4:4">
      <c r="D2778" s="1825"/>
    </row>
    <row r="2779" spans="4:4">
      <c r="D2779" s="1825"/>
    </row>
    <row r="2780" spans="4:4">
      <c r="D2780" s="1825"/>
    </row>
    <row r="2781" spans="4:4">
      <c r="D2781" s="1825"/>
    </row>
    <row r="2782" spans="4:4">
      <c r="D2782" s="1825"/>
    </row>
    <row r="2783" spans="4:4">
      <c r="D2783" s="1825"/>
    </row>
    <row r="2784" spans="4:4">
      <c r="D2784" s="1825"/>
    </row>
    <row r="2785" spans="4:4">
      <c r="D2785" s="1825"/>
    </row>
    <row r="2786" spans="4:4">
      <c r="D2786" s="1825"/>
    </row>
    <row r="2787" spans="4:4">
      <c r="D2787" s="1825"/>
    </row>
    <row r="2788" spans="4:4">
      <c r="D2788" s="1825"/>
    </row>
    <row r="2789" spans="4:4">
      <c r="D2789" s="1825"/>
    </row>
    <row r="2790" spans="4:4">
      <c r="D2790" s="1825"/>
    </row>
    <row r="2791" spans="4:4">
      <c r="D2791" s="1825"/>
    </row>
    <row r="2792" spans="4:4">
      <c r="D2792" s="1825"/>
    </row>
    <row r="2793" spans="4:4">
      <c r="D2793" s="1825"/>
    </row>
    <row r="2794" spans="4:4">
      <c r="D2794" s="1825"/>
    </row>
    <row r="2795" spans="4:4">
      <c r="D2795" s="1825"/>
    </row>
    <row r="2796" spans="4:4">
      <c r="D2796" s="1825"/>
    </row>
    <row r="2797" spans="4:4">
      <c r="D2797" s="1825"/>
    </row>
    <row r="2798" spans="4:4">
      <c r="D2798" s="1825"/>
    </row>
    <row r="2799" spans="4:4">
      <c r="D2799" s="1825"/>
    </row>
    <row r="2800" spans="4:4">
      <c r="D2800" s="1825"/>
    </row>
    <row r="2801" spans="4:4">
      <c r="D2801" s="1825"/>
    </row>
    <row r="2802" spans="4:4">
      <c r="D2802" s="1825"/>
    </row>
    <row r="2803" spans="4:4">
      <c r="D2803" s="1825"/>
    </row>
    <row r="2804" spans="4:4">
      <c r="D2804" s="1825"/>
    </row>
    <row r="2805" spans="4:4">
      <c r="D2805" s="1825"/>
    </row>
    <row r="2806" spans="4:4">
      <c r="D2806" s="1825"/>
    </row>
    <row r="2807" spans="4:4">
      <c r="D2807" s="1825"/>
    </row>
    <row r="2808" spans="4:4">
      <c r="D2808" s="1825"/>
    </row>
    <row r="2809" spans="4:4">
      <c r="D2809" s="1825"/>
    </row>
    <row r="2810" spans="4:4">
      <c r="D2810" s="1825"/>
    </row>
    <row r="2811" spans="4:4">
      <c r="D2811" s="1825"/>
    </row>
    <row r="2812" spans="4:4">
      <c r="D2812" s="1825"/>
    </row>
    <row r="2813" spans="4:4">
      <c r="D2813" s="1825"/>
    </row>
    <row r="2814" spans="4:4">
      <c r="D2814" s="1825"/>
    </row>
    <row r="2815" spans="4:4">
      <c r="D2815" s="1825"/>
    </row>
    <row r="2816" spans="4:4">
      <c r="D2816" s="1825"/>
    </row>
    <row r="2817" spans="4:4">
      <c r="D2817" s="1825"/>
    </row>
    <row r="2818" spans="4:4">
      <c r="D2818" s="1825"/>
    </row>
    <row r="2819" spans="4:4">
      <c r="D2819" s="1825"/>
    </row>
    <row r="2820" spans="4:4">
      <c r="D2820" s="1825"/>
    </row>
    <row r="2821" spans="4:4">
      <c r="D2821" s="1825"/>
    </row>
    <row r="2822" spans="4:4">
      <c r="D2822" s="1825"/>
    </row>
    <row r="2823" spans="4:4">
      <c r="D2823" s="1825"/>
    </row>
    <row r="2824" spans="4:4">
      <c r="D2824" s="1825"/>
    </row>
    <row r="2825" spans="4:4">
      <c r="D2825" s="1825"/>
    </row>
    <row r="2826" spans="4:4">
      <c r="D2826" s="1825"/>
    </row>
    <row r="2827" spans="4:4">
      <c r="D2827" s="1825"/>
    </row>
    <row r="2828" spans="4:4">
      <c r="D2828" s="1825"/>
    </row>
    <row r="2829" spans="4:4">
      <c r="D2829" s="1825"/>
    </row>
    <row r="2830" spans="4:4">
      <c r="D2830" s="1825"/>
    </row>
    <row r="2831" spans="4:4">
      <c r="D2831" s="1825"/>
    </row>
    <row r="2832" spans="4:4">
      <c r="D2832" s="1825"/>
    </row>
    <row r="2833" spans="4:4">
      <c r="D2833" s="1825"/>
    </row>
    <row r="2834" spans="4:4">
      <c r="D2834" s="1825"/>
    </row>
    <row r="2835" spans="4:4">
      <c r="D2835" s="1825"/>
    </row>
    <row r="2836" spans="4:4">
      <c r="D2836" s="1825"/>
    </row>
    <row r="2837" spans="4:4">
      <c r="D2837" s="1825"/>
    </row>
    <row r="2838" spans="4:4">
      <c r="D2838" s="1825"/>
    </row>
    <row r="2839" spans="4:4">
      <c r="D2839" s="1825"/>
    </row>
    <row r="2840" spans="4:4">
      <c r="D2840" s="1825"/>
    </row>
    <row r="2841" spans="4:4">
      <c r="D2841" s="1825"/>
    </row>
    <row r="2842" spans="4:4">
      <c r="D2842" s="1825"/>
    </row>
    <row r="2843" spans="4:4">
      <c r="D2843" s="1825"/>
    </row>
    <row r="2844" spans="4:4">
      <c r="D2844" s="1825"/>
    </row>
    <row r="2845" spans="4:4">
      <c r="D2845" s="1825"/>
    </row>
    <row r="2846" spans="4:4">
      <c r="D2846" s="1825"/>
    </row>
    <row r="2847" spans="4:4">
      <c r="D2847" s="1825"/>
    </row>
    <row r="2848" spans="4:4">
      <c r="D2848" s="1825"/>
    </row>
    <row r="2849" spans="4:4">
      <c r="D2849" s="1825"/>
    </row>
    <row r="2850" spans="4:4">
      <c r="D2850" s="1825"/>
    </row>
    <row r="2851" spans="4:4">
      <c r="D2851" s="1825"/>
    </row>
    <row r="2852" spans="4:4">
      <c r="D2852" s="1825"/>
    </row>
    <row r="2853" spans="4:4">
      <c r="D2853" s="1825"/>
    </row>
    <row r="2854" spans="4:4">
      <c r="D2854" s="1825"/>
    </row>
    <row r="2855" spans="4:4">
      <c r="D2855" s="1825"/>
    </row>
    <row r="2856" spans="4:4">
      <c r="D2856" s="1825"/>
    </row>
    <row r="2857" spans="4:4">
      <c r="D2857" s="1825"/>
    </row>
    <row r="2858" spans="4:4">
      <c r="D2858" s="1825"/>
    </row>
    <row r="2859" spans="4:4">
      <c r="D2859" s="1825"/>
    </row>
    <row r="2860" spans="4:4">
      <c r="D2860" s="1825"/>
    </row>
    <row r="2861" spans="4:4">
      <c r="D2861" s="1825"/>
    </row>
    <row r="2862" spans="4:4">
      <c r="D2862" s="1825"/>
    </row>
    <row r="2863" spans="4:4">
      <c r="D2863" s="1825"/>
    </row>
    <row r="2864" spans="4:4">
      <c r="D2864" s="1825"/>
    </row>
    <row r="2865" spans="4:4">
      <c r="D2865" s="1825"/>
    </row>
    <row r="2866" spans="4:4">
      <c r="D2866" s="1825"/>
    </row>
    <row r="2867" spans="4:4">
      <c r="D2867" s="1825"/>
    </row>
    <row r="2868" spans="4:4">
      <c r="D2868" s="1825"/>
    </row>
    <row r="2869" spans="4:4">
      <c r="D2869" s="1825"/>
    </row>
    <row r="2870" spans="4:4">
      <c r="D2870" s="1825"/>
    </row>
    <row r="2871" spans="4:4">
      <c r="D2871" s="1825"/>
    </row>
    <row r="2872" spans="4:4">
      <c r="D2872" s="1825"/>
    </row>
    <row r="2873" spans="4:4">
      <c r="D2873" s="1825"/>
    </row>
    <row r="2874" spans="4:4">
      <c r="D2874" s="1825"/>
    </row>
    <row r="2875" spans="4:4">
      <c r="D2875" s="1825"/>
    </row>
    <row r="2876" spans="4:4">
      <c r="D2876" s="1825"/>
    </row>
    <row r="2877" spans="4:4">
      <c r="D2877" s="1825"/>
    </row>
    <row r="2878" spans="4:4">
      <c r="D2878" s="1825"/>
    </row>
    <row r="2879" spans="4:4">
      <c r="D2879" s="1825"/>
    </row>
    <row r="2880" spans="4:4">
      <c r="D2880" s="1825"/>
    </row>
    <row r="2881" spans="4:4">
      <c r="D2881" s="1825"/>
    </row>
    <row r="2882" spans="4:4">
      <c r="D2882" s="1825"/>
    </row>
    <row r="2883" spans="4:4">
      <c r="D2883" s="1825"/>
    </row>
    <row r="2884" spans="4:4">
      <c r="D2884" s="1825"/>
    </row>
    <row r="2885" spans="4:4">
      <c r="D2885" s="1825"/>
    </row>
    <row r="2886" spans="4:4">
      <c r="D2886" s="1825"/>
    </row>
    <row r="2887" spans="4:4">
      <c r="D2887" s="1825"/>
    </row>
    <row r="2888" spans="4:4">
      <c r="D2888" s="1825"/>
    </row>
    <row r="2889" spans="4:4">
      <c r="D2889" s="1825"/>
    </row>
    <row r="2890" spans="4:4">
      <c r="D2890" s="1825"/>
    </row>
    <row r="2891" spans="4:4">
      <c r="D2891" s="1825"/>
    </row>
    <row r="2892" spans="4:4">
      <c r="D2892" s="1825"/>
    </row>
    <row r="2893" spans="4:4">
      <c r="D2893" s="1825"/>
    </row>
    <row r="2894" spans="4:4">
      <c r="D2894" s="1825"/>
    </row>
    <row r="2895" spans="4:4">
      <c r="D2895" s="1825"/>
    </row>
    <row r="2896" spans="4:4">
      <c r="D2896" s="1825"/>
    </row>
    <row r="2897" spans="4:4">
      <c r="D2897" s="1825"/>
    </row>
    <row r="2898" spans="4:4">
      <c r="D2898" s="1825"/>
    </row>
    <row r="2899" spans="4:4">
      <c r="D2899" s="1825"/>
    </row>
    <row r="2900" spans="4:4">
      <c r="D2900" s="1825"/>
    </row>
    <row r="2901" spans="4:4">
      <c r="D2901" s="1825"/>
    </row>
    <row r="2902" spans="4:4">
      <c r="D2902" s="1825"/>
    </row>
    <row r="2903" spans="4:4">
      <c r="D2903" s="1825"/>
    </row>
    <row r="2904" spans="4:4">
      <c r="D2904" s="1825"/>
    </row>
    <row r="2905" spans="4:4">
      <c r="D2905" s="1825"/>
    </row>
    <row r="2906" spans="4:4">
      <c r="D2906" s="1825"/>
    </row>
    <row r="2907" spans="4:4">
      <c r="D2907" s="1825"/>
    </row>
    <row r="2908" spans="4:4">
      <c r="D2908" s="1825"/>
    </row>
    <row r="2909" spans="4:4">
      <c r="D2909" s="1825"/>
    </row>
    <row r="2910" spans="4:4">
      <c r="D2910" s="1825"/>
    </row>
    <row r="2911" spans="4:4">
      <c r="D2911" s="1825"/>
    </row>
    <row r="2912" spans="4:4">
      <c r="D2912" s="1825"/>
    </row>
    <row r="2913" spans="4:4">
      <c r="D2913" s="1825"/>
    </row>
    <row r="2914" spans="4:4">
      <c r="D2914" s="1825"/>
    </row>
    <row r="2915" spans="4:4">
      <c r="D2915" s="1825"/>
    </row>
    <row r="2916" spans="4:4">
      <c r="D2916" s="1825"/>
    </row>
    <row r="2917" spans="4:4">
      <c r="D2917" s="1825"/>
    </row>
    <row r="2918" spans="4:4">
      <c r="D2918" s="1825"/>
    </row>
    <row r="2919" spans="4:4">
      <c r="D2919" s="1825"/>
    </row>
    <row r="2920" spans="4:4">
      <c r="D2920" s="1825"/>
    </row>
    <row r="2921" spans="4:4">
      <c r="D2921" s="1825"/>
    </row>
    <row r="2922" spans="4:4">
      <c r="D2922" s="1825"/>
    </row>
    <row r="2923" spans="4:4">
      <c r="D2923" s="1825"/>
    </row>
    <row r="2924" spans="4:4">
      <c r="D2924" s="1825"/>
    </row>
    <row r="2925" spans="4:4">
      <c r="D2925" s="1825"/>
    </row>
    <row r="2926" spans="4:4">
      <c r="D2926" s="1825"/>
    </row>
    <row r="2927" spans="4:4">
      <c r="D2927" s="1825"/>
    </row>
    <row r="2928" spans="4:4">
      <c r="D2928" s="1825"/>
    </row>
    <row r="2929" spans="4:4">
      <c r="D2929" s="1825"/>
    </row>
    <row r="2930" spans="4:4">
      <c r="D2930" s="1825"/>
    </row>
    <row r="2931" spans="4:4">
      <c r="D2931" s="1825"/>
    </row>
    <row r="2932" spans="4:4">
      <c r="D2932" s="1825"/>
    </row>
    <row r="2933" spans="4:4">
      <c r="D2933" s="1825"/>
    </row>
    <row r="2934" spans="4:4">
      <c r="D2934" s="1825"/>
    </row>
    <row r="2935" spans="4:4">
      <c r="D2935" s="1825"/>
    </row>
    <row r="2936" spans="4:4">
      <c r="D2936" s="1825"/>
    </row>
    <row r="2937" spans="4:4">
      <c r="D2937" s="1825"/>
    </row>
    <row r="2938" spans="4:4">
      <c r="D2938" s="1825"/>
    </row>
    <row r="2939" spans="4:4">
      <c r="D2939" s="1825"/>
    </row>
    <row r="2940" spans="4:4">
      <c r="D2940" s="1825"/>
    </row>
    <row r="2941" spans="4:4">
      <c r="D2941" s="1825"/>
    </row>
    <row r="2942" spans="4:4">
      <c r="D2942" s="1825"/>
    </row>
    <row r="2943" spans="4:4">
      <c r="D2943" s="1825"/>
    </row>
    <row r="2944" spans="4:4">
      <c r="D2944" s="1825"/>
    </row>
    <row r="2945" spans="4:4">
      <c r="D2945" s="1825"/>
    </row>
    <row r="2946" spans="4:4">
      <c r="D2946" s="1825"/>
    </row>
    <row r="2947" spans="4:4">
      <c r="D2947" s="1825"/>
    </row>
    <row r="2948" spans="4:4">
      <c r="D2948" s="1825"/>
    </row>
    <row r="2949" spans="4:4">
      <c r="D2949" s="1825"/>
    </row>
    <row r="2950" spans="4:4">
      <c r="D2950" s="1825"/>
    </row>
    <row r="2951" spans="4:4">
      <c r="D2951" s="1825"/>
    </row>
    <row r="2952" spans="4:4">
      <c r="D2952" s="1825"/>
    </row>
    <row r="2953" spans="4:4">
      <c r="D2953" s="1825"/>
    </row>
    <row r="2954" spans="4:4">
      <c r="D2954" s="1825"/>
    </row>
    <row r="2955" spans="4:4">
      <c r="D2955" s="1825"/>
    </row>
    <row r="2956" spans="4:4">
      <c r="D2956" s="1825"/>
    </row>
    <row r="2957" spans="4:4">
      <c r="D2957" s="1825"/>
    </row>
    <row r="2958" spans="4:4">
      <c r="D2958" s="1825"/>
    </row>
    <row r="2959" spans="4:4">
      <c r="D2959" s="1825"/>
    </row>
    <row r="2960" spans="4:4">
      <c r="D2960" s="1825"/>
    </row>
    <row r="2961" spans="4:4">
      <c r="D2961" s="1825"/>
    </row>
    <row r="2962" spans="4:4">
      <c r="D2962" s="1825"/>
    </row>
    <row r="2963" spans="4:4">
      <c r="D2963" s="1825"/>
    </row>
    <row r="2964" spans="4:4">
      <c r="D2964" s="1825"/>
    </row>
    <row r="2965" spans="4:4">
      <c r="D2965" s="1825"/>
    </row>
    <row r="2966" spans="4:4">
      <c r="D2966" s="1825"/>
    </row>
    <row r="2967" spans="4:4">
      <c r="D2967" s="1825"/>
    </row>
    <row r="2968" spans="4:4">
      <c r="D2968" s="1825"/>
    </row>
    <row r="2969" spans="4:4">
      <c r="D2969" s="1825"/>
    </row>
    <row r="2970" spans="4:4">
      <c r="D2970" s="1825"/>
    </row>
    <row r="2971" spans="4:4">
      <c r="D2971" s="1825"/>
    </row>
    <row r="2972" spans="4:4">
      <c r="D2972" s="1825"/>
    </row>
    <row r="2973" spans="4:4">
      <c r="D2973" s="1825"/>
    </row>
    <row r="2974" spans="4:4">
      <c r="D2974" s="1825"/>
    </row>
    <row r="2975" spans="4:4">
      <c r="D2975" s="1825"/>
    </row>
    <row r="2976" spans="4:4">
      <c r="D2976" s="1825"/>
    </row>
    <row r="2977" spans="4:4">
      <c r="D2977" s="1825"/>
    </row>
    <row r="2978" spans="4:4">
      <c r="D2978" s="1825"/>
    </row>
    <row r="2979" spans="4:4">
      <c r="D2979" s="1825"/>
    </row>
    <row r="2980" spans="4:4">
      <c r="D2980" s="1825"/>
    </row>
    <row r="2981" spans="4:4">
      <c r="D2981" s="1825"/>
    </row>
    <row r="2982" spans="4:4">
      <c r="D2982" s="1825"/>
    </row>
    <row r="2983" spans="4:4">
      <c r="D2983" s="1825"/>
    </row>
    <row r="2984" spans="4:4">
      <c r="D2984" s="1825"/>
    </row>
    <row r="2985" spans="4:4">
      <c r="D2985" s="1825"/>
    </row>
    <row r="2986" spans="4:4">
      <c r="D2986" s="1825"/>
    </row>
    <row r="2987" spans="4:4">
      <c r="D2987" s="1825"/>
    </row>
    <row r="2988" spans="4:4">
      <c r="D2988" s="1825"/>
    </row>
    <row r="2989" spans="4:4">
      <c r="D2989" s="1825"/>
    </row>
    <row r="2990" spans="4:4">
      <c r="D2990" s="1825"/>
    </row>
    <row r="2991" spans="4:4">
      <c r="D2991" s="1825"/>
    </row>
    <row r="2992" spans="4:4">
      <c r="D2992" s="1825"/>
    </row>
    <row r="2993" spans="4:4">
      <c r="D2993" s="1825"/>
    </row>
    <row r="2994" spans="4:4">
      <c r="D2994" s="1825"/>
    </row>
    <row r="2995" spans="4:4">
      <c r="D2995" s="1825"/>
    </row>
    <row r="2996" spans="4:4">
      <c r="D2996" s="1825"/>
    </row>
    <row r="2997" spans="4:4">
      <c r="D2997" s="1825"/>
    </row>
    <row r="2998" spans="4:4">
      <c r="D2998" s="1825"/>
    </row>
    <row r="2999" spans="4:4">
      <c r="D2999" s="1825"/>
    </row>
    <row r="3000" spans="4:4">
      <c r="D3000" s="1825"/>
    </row>
    <row r="3001" spans="4:4">
      <c r="D3001" s="1825"/>
    </row>
    <row r="3002" spans="4:4">
      <c r="D3002" s="1825"/>
    </row>
    <row r="3003" spans="4:4">
      <c r="D3003" s="1825"/>
    </row>
    <row r="3004" spans="4:4">
      <c r="D3004" s="1825"/>
    </row>
    <row r="3005" spans="4:4">
      <c r="D3005" s="1825"/>
    </row>
    <row r="3006" spans="4:4">
      <c r="D3006" s="1825"/>
    </row>
    <row r="3007" spans="4:4">
      <c r="D3007" s="1825"/>
    </row>
    <row r="3008" spans="4:4">
      <c r="D3008" s="1825"/>
    </row>
    <row r="3009" spans="4:4">
      <c r="D3009" s="1825"/>
    </row>
    <row r="3010" spans="4:4">
      <c r="D3010" s="1825"/>
    </row>
    <row r="3011" spans="4:4">
      <c r="D3011" s="1825"/>
    </row>
    <row r="3012" spans="4:4">
      <c r="D3012" s="1825"/>
    </row>
    <row r="3013" spans="4:4">
      <c r="D3013" s="1825"/>
    </row>
    <row r="3014" spans="4:4">
      <c r="D3014" s="1825"/>
    </row>
    <row r="3015" spans="4:4">
      <c r="D3015" s="1825"/>
    </row>
    <row r="3016" spans="4:4">
      <c r="D3016" s="1825"/>
    </row>
    <row r="3017" spans="4:4">
      <c r="D3017" s="1825"/>
    </row>
    <row r="3018" spans="4:4">
      <c r="D3018" s="1825"/>
    </row>
    <row r="3019" spans="4:4">
      <c r="D3019" s="1825"/>
    </row>
    <row r="3020" spans="4:4">
      <c r="D3020" s="1825"/>
    </row>
    <row r="3021" spans="4:4">
      <c r="D3021" s="1825"/>
    </row>
    <row r="3022" spans="4:4">
      <c r="D3022" s="1825"/>
    </row>
    <row r="3023" spans="4:4">
      <c r="D3023" s="1825"/>
    </row>
    <row r="3024" spans="4:4">
      <c r="D3024" s="1825"/>
    </row>
    <row r="3025" spans="4:4">
      <c r="D3025" s="1825"/>
    </row>
    <row r="3026" spans="4:4">
      <c r="D3026" s="1825"/>
    </row>
    <row r="3027" spans="4:4">
      <c r="D3027" s="1825"/>
    </row>
    <row r="3028" spans="4:4">
      <c r="D3028" s="1825"/>
    </row>
    <row r="3029" spans="4:4">
      <c r="D3029" s="1825"/>
    </row>
    <row r="3030" spans="4:4">
      <c r="D3030" s="1825"/>
    </row>
    <row r="3031" spans="4:4">
      <c r="D3031" s="1825"/>
    </row>
    <row r="3032" spans="4:4">
      <c r="D3032" s="1825"/>
    </row>
    <row r="3033" spans="4:4">
      <c r="D3033" s="1825"/>
    </row>
    <row r="3034" spans="4:4">
      <c r="D3034" s="1825"/>
    </row>
    <row r="3035" spans="4:4">
      <c r="D3035" s="1825"/>
    </row>
    <row r="3036" spans="4:4">
      <c r="D3036" s="1825"/>
    </row>
    <row r="3037" spans="4:4">
      <c r="D3037" s="1825"/>
    </row>
    <row r="3038" spans="4:4">
      <c r="D3038" s="1825"/>
    </row>
    <row r="3039" spans="4:4">
      <c r="D3039" s="1825"/>
    </row>
    <row r="3040" spans="4:4">
      <c r="D3040" s="1825"/>
    </row>
    <row r="3041" spans="4:4">
      <c r="D3041" s="1825"/>
    </row>
    <row r="3042" spans="4:4">
      <c r="D3042" s="1825"/>
    </row>
    <row r="3043" spans="4:4">
      <c r="D3043" s="1825"/>
    </row>
    <row r="3044" spans="4:4">
      <c r="D3044" s="1825"/>
    </row>
    <row r="3045" spans="4:4">
      <c r="D3045" s="1825"/>
    </row>
    <row r="3046" spans="4:4">
      <c r="D3046" s="1825"/>
    </row>
    <row r="3047" spans="4:4">
      <c r="D3047" s="1825"/>
    </row>
    <row r="3048" spans="4:4">
      <c r="D3048" s="1825"/>
    </row>
    <row r="3049" spans="4:4">
      <c r="D3049" s="1825"/>
    </row>
    <row r="3050" spans="4:4">
      <c r="D3050" s="1825"/>
    </row>
    <row r="3051" spans="4:4">
      <c r="D3051" s="1825"/>
    </row>
    <row r="3052" spans="4:4">
      <c r="D3052" s="1825"/>
    </row>
    <row r="3053" spans="4:4">
      <c r="D3053" s="1825"/>
    </row>
    <row r="3054" spans="4:4">
      <c r="D3054" s="1825"/>
    </row>
    <row r="3055" spans="4:4">
      <c r="D3055" s="1825"/>
    </row>
    <row r="3056" spans="4:4">
      <c r="D3056" s="1825"/>
    </row>
    <row r="3057" spans="4:4">
      <c r="D3057" s="1825"/>
    </row>
    <row r="3058" spans="4:4">
      <c r="D3058" s="1825"/>
    </row>
    <row r="3059" spans="4:4">
      <c r="D3059" s="1825"/>
    </row>
    <row r="3060" spans="4:4">
      <c r="D3060" s="1825"/>
    </row>
    <row r="3061" spans="4:4">
      <c r="D3061" s="1825"/>
    </row>
    <row r="3062" spans="4:4">
      <c r="D3062" s="1825"/>
    </row>
    <row r="3063" spans="4:4">
      <c r="D3063" s="1825"/>
    </row>
    <row r="3064" spans="4:4">
      <c r="D3064" s="1825"/>
    </row>
    <row r="3065" spans="4:4">
      <c r="D3065" s="1825"/>
    </row>
    <row r="3066" spans="4:4">
      <c r="D3066" s="1825"/>
    </row>
    <row r="3067" spans="4:4">
      <c r="D3067" s="1825"/>
    </row>
    <row r="3068" spans="4:4">
      <c r="D3068" s="1825"/>
    </row>
    <row r="3069" spans="4:4">
      <c r="D3069" s="1825"/>
    </row>
    <row r="3070" spans="4:4">
      <c r="D3070" s="1825"/>
    </row>
    <row r="3071" spans="4:4">
      <c r="D3071" s="1825"/>
    </row>
    <row r="3072" spans="4:4">
      <c r="D3072" s="1825"/>
    </row>
    <row r="3073" spans="4:4">
      <c r="D3073" s="1825"/>
    </row>
    <row r="3074" spans="4:4">
      <c r="D3074" s="1825"/>
    </row>
    <row r="3075" spans="4:4">
      <c r="D3075" s="1825"/>
    </row>
    <row r="3076" spans="4:4">
      <c r="D3076" s="1825"/>
    </row>
    <row r="3077" spans="4:4">
      <c r="D3077" s="1825"/>
    </row>
    <row r="3078" spans="4:4">
      <c r="D3078" s="1825"/>
    </row>
    <row r="3079" spans="4:4">
      <c r="D3079" s="1825"/>
    </row>
    <row r="3080" spans="4:4">
      <c r="D3080" s="1825"/>
    </row>
    <row r="3081" spans="4:4">
      <c r="D3081" s="1825"/>
    </row>
    <row r="3082" spans="4:4">
      <c r="D3082" s="1825"/>
    </row>
    <row r="3083" spans="4:4">
      <c r="D3083" s="1825"/>
    </row>
    <row r="3084" spans="4:4">
      <c r="D3084" s="1825"/>
    </row>
    <row r="3085" spans="4:4">
      <c r="D3085" s="1825"/>
    </row>
    <row r="3086" spans="4:4">
      <c r="D3086" s="1825"/>
    </row>
    <row r="3087" spans="4:4">
      <c r="D3087" s="1825"/>
    </row>
    <row r="3088" spans="4:4">
      <c r="D3088" s="1825"/>
    </row>
    <row r="3089" spans="4:4">
      <c r="D3089" s="1825"/>
    </row>
    <row r="3090" spans="4:4">
      <c r="D3090" s="1825"/>
    </row>
    <row r="3091" spans="4:4">
      <c r="D3091" s="1825"/>
    </row>
    <row r="3092" spans="4:4">
      <c r="D3092" s="1825"/>
    </row>
    <row r="3093" spans="4:4">
      <c r="D3093" s="1825"/>
    </row>
    <row r="3094" spans="4:4">
      <c r="D3094" s="1825"/>
    </row>
    <row r="3095" spans="4:4">
      <c r="D3095" s="1825"/>
    </row>
    <row r="3096" spans="4:4">
      <c r="D3096" s="1825"/>
    </row>
    <row r="3097" spans="4:4">
      <c r="D3097" s="1825"/>
    </row>
    <row r="3098" spans="4:4">
      <c r="D3098" s="1825"/>
    </row>
    <row r="3099" spans="4:4">
      <c r="D3099" s="1825"/>
    </row>
    <row r="3100" spans="4:4">
      <c r="D3100" s="1825"/>
    </row>
    <row r="3101" spans="4:4">
      <c r="D3101" s="1825"/>
    </row>
    <row r="3102" spans="4:4">
      <c r="D3102" s="1825"/>
    </row>
    <row r="3103" spans="4:4">
      <c r="D3103" s="1825"/>
    </row>
    <row r="3104" spans="4:4">
      <c r="D3104" s="1825"/>
    </row>
    <row r="3105" spans="4:4">
      <c r="D3105" s="1825"/>
    </row>
    <row r="3106" spans="4:4">
      <c r="D3106" s="1825"/>
    </row>
    <row r="3107" spans="4:4">
      <c r="D3107" s="1825"/>
    </row>
    <row r="3108" spans="4:4">
      <c r="D3108" s="1825"/>
    </row>
    <row r="3109" spans="4:4">
      <c r="D3109" s="1825"/>
    </row>
    <row r="3110" spans="4:4">
      <c r="D3110" s="1825"/>
    </row>
    <row r="3111" spans="4:4">
      <c r="D3111" s="1825"/>
    </row>
    <row r="3112" spans="4:4">
      <c r="D3112" s="1825"/>
    </row>
    <row r="3113" spans="4:4">
      <c r="D3113" s="1825"/>
    </row>
    <row r="3114" spans="4:4">
      <c r="D3114" s="1825"/>
    </row>
    <row r="3115" spans="4:4">
      <c r="D3115" s="1825"/>
    </row>
    <row r="3116" spans="4:4">
      <c r="D3116" s="1825"/>
    </row>
    <row r="3117" spans="4:4">
      <c r="D3117" s="1825"/>
    </row>
    <row r="3118" spans="4:4">
      <c r="D3118" s="1825"/>
    </row>
    <row r="3119" spans="4:4">
      <c r="D3119" s="1825"/>
    </row>
    <row r="3120" spans="4:4">
      <c r="D3120" s="1825"/>
    </row>
    <row r="3121" spans="4:4">
      <c r="D3121" s="1825"/>
    </row>
    <row r="3122" spans="4:4">
      <c r="D3122" s="1825"/>
    </row>
    <row r="3123" spans="4:4">
      <c r="D3123" s="1825"/>
    </row>
    <row r="3124" spans="4:4">
      <c r="D3124" s="1825"/>
    </row>
    <row r="3125" spans="4:4">
      <c r="D3125" s="1825"/>
    </row>
    <row r="3126" spans="4:4">
      <c r="D3126" s="1825"/>
    </row>
    <row r="3127" spans="4:4">
      <c r="D3127" s="1825"/>
    </row>
    <row r="3128" spans="4:4">
      <c r="D3128" s="1825"/>
    </row>
    <row r="3129" spans="4:4">
      <c r="D3129" s="1825"/>
    </row>
    <row r="3130" spans="4:4">
      <c r="D3130" s="1825"/>
    </row>
    <row r="3131" spans="4:4">
      <c r="D3131" s="1825"/>
    </row>
    <row r="3132" spans="4:4">
      <c r="D3132" s="1825"/>
    </row>
    <row r="3133" spans="4:4">
      <c r="D3133" s="1825"/>
    </row>
    <row r="3134" spans="4:4">
      <c r="D3134" s="1825"/>
    </row>
    <row r="3135" spans="4:4">
      <c r="D3135" s="1825"/>
    </row>
    <row r="3136" spans="4:4">
      <c r="D3136" s="1825"/>
    </row>
    <row r="3137" spans="4:4">
      <c r="D3137" s="1825"/>
    </row>
    <row r="3138" spans="4:4">
      <c r="D3138" s="1825"/>
    </row>
    <row r="3139" spans="4:4">
      <c r="D3139" s="1825"/>
    </row>
    <row r="3140" spans="4:4">
      <c r="D3140" s="1825"/>
    </row>
    <row r="3141" spans="4:4">
      <c r="D3141" s="1825"/>
    </row>
    <row r="3142" spans="4:4">
      <c r="D3142" s="1825"/>
    </row>
    <row r="3143" spans="4:4">
      <c r="D3143" s="1825"/>
    </row>
    <row r="3144" spans="4:4">
      <c r="D3144" s="1825"/>
    </row>
    <row r="3145" spans="4:4">
      <c r="D3145" s="1825"/>
    </row>
    <row r="3146" spans="4:4">
      <c r="D3146" s="1825"/>
    </row>
    <row r="3147" spans="4:4">
      <c r="D3147" s="1825"/>
    </row>
    <row r="3148" spans="4:4">
      <c r="D3148" s="1825"/>
    </row>
    <row r="3149" spans="4:4">
      <c r="D3149" s="1825"/>
    </row>
    <row r="3150" spans="4:4">
      <c r="D3150" s="1825"/>
    </row>
    <row r="3151" spans="4:4">
      <c r="D3151" s="1825"/>
    </row>
    <row r="3152" spans="4:4">
      <c r="D3152" s="1825"/>
    </row>
    <row r="3153" spans="4:4">
      <c r="D3153" s="1825"/>
    </row>
    <row r="3154" spans="4:4">
      <c r="D3154" s="1825"/>
    </row>
    <row r="3155" spans="4:4">
      <c r="D3155" s="1825"/>
    </row>
    <row r="3156" spans="4:4">
      <c r="D3156" s="1825"/>
    </row>
    <row r="3157" spans="4:4">
      <c r="D3157" s="1825"/>
    </row>
    <row r="3158" spans="4:4">
      <c r="D3158" s="1825"/>
    </row>
    <row r="3159" spans="4:4">
      <c r="D3159" s="1825"/>
    </row>
    <row r="3160" spans="4:4">
      <c r="D3160" s="1825"/>
    </row>
    <row r="3161" spans="4:4">
      <c r="D3161" s="1825"/>
    </row>
    <row r="3162" spans="4:4">
      <c r="D3162" s="1825"/>
    </row>
    <row r="3163" spans="4:4">
      <c r="D3163" s="1825"/>
    </row>
    <row r="3164" spans="4:4">
      <c r="D3164" s="1825"/>
    </row>
    <row r="3165" spans="4:4">
      <c r="D3165" s="1825"/>
    </row>
    <row r="3166" spans="4:4">
      <c r="D3166" s="1825"/>
    </row>
    <row r="3167" spans="4:4">
      <c r="D3167" s="1825"/>
    </row>
    <row r="3168" spans="4:4">
      <c r="D3168" s="1825"/>
    </row>
    <row r="3169" spans="4:4">
      <c r="D3169" s="1825"/>
    </row>
    <row r="3170" spans="4:4">
      <c r="D3170" s="1825"/>
    </row>
    <row r="3171" spans="4:4">
      <c r="D3171" s="1825"/>
    </row>
    <row r="3172" spans="4:4">
      <c r="D3172" s="1825"/>
    </row>
    <row r="3173" spans="4:4">
      <c r="D3173" s="1825"/>
    </row>
    <row r="3174" spans="4:4">
      <c r="D3174" s="1825"/>
    </row>
    <row r="3175" spans="4:4">
      <c r="D3175" s="1825"/>
    </row>
    <row r="3176" spans="4:4">
      <c r="D3176" s="1825"/>
    </row>
    <row r="3177" spans="4:4">
      <c r="D3177" s="1825"/>
    </row>
    <row r="3178" spans="4:4">
      <c r="D3178" s="1825"/>
    </row>
    <row r="3179" spans="4:4">
      <c r="D3179" s="1825"/>
    </row>
    <row r="3180" spans="4:4">
      <c r="D3180" s="1825"/>
    </row>
    <row r="3181" spans="4:4">
      <c r="D3181" s="1825"/>
    </row>
    <row r="3182" spans="4:4">
      <c r="D3182" s="1825"/>
    </row>
    <row r="3183" spans="4:4">
      <c r="D3183" s="1825"/>
    </row>
    <row r="3184" spans="4:4">
      <c r="D3184" s="1825"/>
    </row>
    <row r="3185" spans="4:4">
      <c r="D3185" s="1825"/>
    </row>
    <row r="3186" spans="4:4">
      <c r="D3186" s="1825"/>
    </row>
    <row r="3187" spans="4:4">
      <c r="D3187" s="1825"/>
    </row>
    <row r="3188" spans="4:4">
      <c r="D3188" s="1825"/>
    </row>
    <row r="3189" spans="4:4">
      <c r="D3189" s="1825"/>
    </row>
    <row r="3190" spans="4:4">
      <c r="D3190" s="1825"/>
    </row>
    <row r="3191" spans="4:4">
      <c r="D3191" s="1825"/>
    </row>
    <row r="3192" spans="4:4">
      <c r="D3192" s="1825"/>
    </row>
    <row r="3193" spans="4:4">
      <c r="D3193" s="1825"/>
    </row>
    <row r="3194" spans="4:4">
      <c r="D3194" s="1825"/>
    </row>
    <row r="3195" spans="4:4">
      <c r="D3195" s="1825"/>
    </row>
    <row r="3196" spans="4:4">
      <c r="D3196" s="1825"/>
    </row>
    <row r="3197" spans="4:4">
      <c r="D3197" s="1825"/>
    </row>
    <row r="3198" spans="4:4">
      <c r="D3198" s="1825"/>
    </row>
    <row r="3199" spans="4:4">
      <c r="D3199" s="1825"/>
    </row>
    <row r="3200" spans="4:4">
      <c r="D3200" s="1825"/>
    </row>
    <row r="3201" spans="4:4">
      <c r="D3201" s="1825"/>
    </row>
    <row r="3202" spans="4:4">
      <c r="D3202" s="1825"/>
    </row>
    <row r="3203" spans="4:4">
      <c r="D3203" s="1825"/>
    </row>
    <row r="3204" spans="4:4">
      <c r="D3204" s="1825"/>
    </row>
    <row r="3205" spans="4:4">
      <c r="D3205" s="1825"/>
    </row>
    <row r="3206" spans="4:4">
      <c r="D3206" s="1825"/>
    </row>
    <row r="3207" spans="4:4">
      <c r="D3207" s="1825"/>
    </row>
    <row r="3208" spans="4:4">
      <c r="D3208" s="1825"/>
    </row>
    <row r="3209" spans="4:4">
      <c r="D3209" s="1825"/>
    </row>
    <row r="3210" spans="4:4">
      <c r="D3210" s="1825"/>
    </row>
    <row r="3211" spans="4:4">
      <c r="D3211" s="1825"/>
    </row>
    <row r="3212" spans="4:4">
      <c r="D3212" s="1825"/>
    </row>
    <row r="3213" spans="4:4">
      <c r="D3213" s="1825"/>
    </row>
    <row r="3214" spans="4:4">
      <c r="D3214" s="1825"/>
    </row>
    <row r="3215" spans="4:4">
      <c r="D3215" s="1825"/>
    </row>
    <row r="3216" spans="4:4">
      <c r="D3216" s="1825"/>
    </row>
    <row r="3217" spans="4:4">
      <c r="D3217" s="1825"/>
    </row>
    <row r="3218" spans="4:4">
      <c r="D3218" s="1825"/>
    </row>
    <row r="3219" spans="4:4">
      <c r="D3219" s="1825"/>
    </row>
    <row r="3220" spans="4:4">
      <c r="D3220" s="1825"/>
    </row>
    <row r="3221" spans="4:4">
      <c r="D3221" s="1825"/>
    </row>
    <row r="3222" spans="4:4">
      <c r="D3222" s="1825"/>
    </row>
    <row r="3223" spans="4:4">
      <c r="D3223" s="1825"/>
    </row>
    <row r="3224" spans="4:4">
      <c r="D3224" s="1825"/>
    </row>
    <row r="3225" spans="4:4">
      <c r="D3225" s="1825"/>
    </row>
    <row r="3226" spans="4:4">
      <c r="D3226" s="1825"/>
    </row>
    <row r="3227" spans="4:4">
      <c r="D3227" s="1825"/>
    </row>
    <row r="3228" spans="4:4">
      <c r="D3228" s="1825"/>
    </row>
    <row r="3229" spans="4:4">
      <c r="D3229" s="1825"/>
    </row>
    <row r="3230" spans="4:4">
      <c r="D3230" s="1825"/>
    </row>
    <row r="3231" spans="4:4">
      <c r="D3231" s="1825"/>
    </row>
    <row r="3232" spans="4:4">
      <c r="D3232" s="1825"/>
    </row>
    <row r="3233" spans="4:4">
      <c r="D3233" s="1825"/>
    </row>
    <row r="3234" spans="4:4">
      <c r="D3234" s="1825"/>
    </row>
    <row r="3235" spans="4:4">
      <c r="D3235" s="1825"/>
    </row>
    <row r="3236" spans="4:4">
      <c r="D3236" s="1825"/>
    </row>
    <row r="3237" spans="4:4">
      <c r="D3237" s="1825"/>
    </row>
    <row r="3238" spans="4:4">
      <c r="D3238" s="1825"/>
    </row>
    <row r="3239" spans="4:4">
      <c r="D3239" s="1825"/>
    </row>
    <row r="3240" spans="4:4">
      <c r="D3240" s="1825"/>
    </row>
    <row r="3241" spans="4:4">
      <c r="D3241" s="1825"/>
    </row>
    <row r="3242" spans="4:4">
      <c r="D3242" s="1825"/>
    </row>
    <row r="3243" spans="4:4">
      <c r="D3243" s="1825"/>
    </row>
    <row r="3244" spans="4:4">
      <c r="D3244" s="1825"/>
    </row>
    <row r="3245" spans="4:4">
      <c r="D3245" s="1825"/>
    </row>
    <row r="3246" spans="4:4">
      <c r="D3246" s="1825"/>
    </row>
    <row r="3247" spans="4:4">
      <c r="D3247" s="1825"/>
    </row>
    <row r="3248" spans="4:4">
      <c r="D3248" s="1825"/>
    </row>
    <row r="3249" spans="4:4">
      <c r="D3249" s="1825"/>
    </row>
    <row r="3250" spans="4:4">
      <c r="D3250" s="1825"/>
    </row>
    <row r="3251" spans="4:4">
      <c r="D3251" s="1825"/>
    </row>
    <row r="3252" spans="4:4">
      <c r="D3252" s="1825"/>
    </row>
    <row r="3253" spans="4:4">
      <c r="D3253" s="1825"/>
    </row>
    <row r="3254" spans="4:4">
      <c r="D3254" s="1825"/>
    </row>
    <row r="3255" spans="4:4">
      <c r="D3255" s="1825"/>
    </row>
    <row r="3256" spans="4:4">
      <c r="D3256" s="1825"/>
    </row>
    <row r="3257" spans="4:4">
      <c r="D3257" s="1825"/>
    </row>
    <row r="3258" spans="4:4">
      <c r="D3258" s="1825"/>
    </row>
    <row r="3259" spans="4:4">
      <c r="D3259" s="1825"/>
    </row>
    <row r="3260" spans="4:4">
      <c r="D3260" s="1825"/>
    </row>
    <row r="3261" spans="4:4">
      <c r="D3261" s="1825"/>
    </row>
    <row r="3262" spans="4:4">
      <c r="D3262" s="1825"/>
    </row>
    <row r="3263" spans="4:4">
      <c r="D3263" s="1825"/>
    </row>
    <row r="3264" spans="4:4">
      <c r="D3264" s="1825"/>
    </row>
    <row r="3265" spans="4:4">
      <c r="D3265" s="1825"/>
    </row>
    <row r="3266" spans="4:4">
      <c r="D3266" s="1825"/>
    </row>
    <row r="3267" spans="4:4">
      <c r="D3267" s="1825"/>
    </row>
    <row r="3268" spans="4:4">
      <c r="D3268" s="1825"/>
    </row>
    <row r="3269" spans="4:4">
      <c r="D3269" s="1825"/>
    </row>
    <row r="3270" spans="4:4">
      <c r="D3270" s="1825"/>
    </row>
    <row r="3271" spans="4:4">
      <c r="D3271" s="1825"/>
    </row>
    <row r="3272" spans="4:4">
      <c r="D3272" s="1825"/>
    </row>
    <row r="3273" spans="4:4">
      <c r="D3273" s="1825"/>
    </row>
    <row r="3274" spans="4:4">
      <c r="D3274" s="1825"/>
    </row>
    <row r="3275" spans="4:4">
      <c r="D3275" s="1825"/>
    </row>
    <row r="3276" spans="4:4">
      <c r="D3276" s="1825"/>
    </row>
    <row r="3277" spans="4:4">
      <c r="D3277" s="1825"/>
    </row>
    <row r="3278" spans="4:4">
      <c r="D3278" s="1825"/>
    </row>
    <row r="3279" spans="4:4">
      <c r="D3279" s="1825"/>
    </row>
    <row r="3280" spans="4:4">
      <c r="D3280" s="1825"/>
    </row>
    <row r="3281" spans="4:4">
      <c r="D3281" s="1825"/>
    </row>
    <row r="3282" spans="4:4">
      <c r="D3282" s="1825"/>
    </row>
    <row r="3283" spans="4:4">
      <c r="D3283" s="1825"/>
    </row>
    <row r="3284" spans="4:4">
      <c r="D3284" s="1825"/>
    </row>
    <row r="3285" spans="4:4">
      <c r="D3285" s="1825"/>
    </row>
    <row r="3286" spans="4:4">
      <c r="D3286" s="1825"/>
    </row>
    <row r="3287" spans="4:4">
      <c r="D3287" s="1825"/>
    </row>
    <row r="3288" spans="4:4">
      <c r="D3288" s="1825"/>
    </row>
    <row r="3289" spans="4:4">
      <c r="D3289" s="1825"/>
    </row>
    <row r="3290" spans="4:4">
      <c r="D3290" s="1825"/>
    </row>
    <row r="3291" spans="4:4">
      <c r="D3291" s="1825"/>
    </row>
    <row r="3292" spans="4:4">
      <c r="D3292" s="1825"/>
    </row>
    <row r="3293" spans="4:4">
      <c r="D3293" s="1825"/>
    </row>
    <row r="3294" spans="4:4">
      <c r="D3294" s="1825"/>
    </row>
    <row r="3295" spans="4:4">
      <c r="D3295" s="1825"/>
    </row>
    <row r="3296" spans="4:4">
      <c r="D3296" s="1825"/>
    </row>
    <row r="3297" spans="4:4">
      <c r="D3297" s="1825"/>
    </row>
    <row r="3298" spans="4:4">
      <c r="D3298" s="1825"/>
    </row>
    <row r="3299" spans="4:4">
      <c r="D3299" s="1825"/>
    </row>
    <row r="3300" spans="4:4">
      <c r="D3300" s="1825"/>
    </row>
    <row r="3301" spans="4:4">
      <c r="D3301" s="1825"/>
    </row>
    <row r="3302" spans="4:4">
      <c r="D3302" s="1825"/>
    </row>
    <row r="3303" spans="4:4">
      <c r="D3303" s="1825"/>
    </row>
    <row r="3304" spans="4:4">
      <c r="D3304" s="1825"/>
    </row>
    <row r="3305" spans="4:4">
      <c r="D3305" s="1825"/>
    </row>
    <row r="3306" spans="4:4">
      <c r="D3306" s="1825"/>
    </row>
    <row r="3307" spans="4:4">
      <c r="D3307" s="1825"/>
    </row>
    <row r="3308" spans="4:4">
      <c r="D3308" s="1825"/>
    </row>
    <row r="3309" spans="4:4">
      <c r="D3309" s="1825"/>
    </row>
    <row r="3310" spans="4:4">
      <c r="D3310" s="1825"/>
    </row>
    <row r="3311" spans="4:4">
      <c r="D3311" s="1825"/>
    </row>
    <row r="3312" spans="4:4">
      <c r="D3312" s="1825"/>
    </row>
    <row r="3313" spans="4:4">
      <c r="D3313" s="1825"/>
    </row>
    <row r="3314" spans="4:4">
      <c r="D3314" s="1825"/>
    </row>
    <row r="3315" spans="4:4">
      <c r="D3315" s="1825"/>
    </row>
    <row r="3316" spans="4:4">
      <c r="D3316" s="1825"/>
    </row>
    <row r="3317" spans="4:4">
      <c r="D3317" s="1825"/>
    </row>
    <row r="3318" spans="4:4">
      <c r="D3318" s="1825"/>
    </row>
    <row r="3319" spans="4:4">
      <c r="D3319" s="1825"/>
    </row>
    <row r="3320" spans="4:4">
      <c r="D3320" s="1825"/>
    </row>
    <row r="3321" spans="4:4">
      <c r="D3321" s="1825"/>
    </row>
    <row r="3322" spans="4:4">
      <c r="D3322" s="1825"/>
    </row>
    <row r="3323" spans="4:4">
      <c r="D3323" s="1825"/>
    </row>
    <row r="3324" spans="4:4">
      <c r="D3324" s="1825"/>
    </row>
    <row r="3325" spans="4:4">
      <c r="D3325" s="1825"/>
    </row>
    <row r="3326" spans="4:4">
      <c r="D3326" s="1825"/>
    </row>
    <row r="3327" spans="4:4">
      <c r="D3327" s="1825"/>
    </row>
    <row r="3328" spans="4:4">
      <c r="D3328" s="1825"/>
    </row>
    <row r="3329" spans="4:4">
      <c r="D3329" s="1825"/>
    </row>
    <row r="3330" spans="4:4">
      <c r="D3330" s="1825"/>
    </row>
    <row r="3331" spans="4:4">
      <c r="D3331" s="1825"/>
    </row>
    <row r="3332" spans="4:4">
      <c r="D3332" s="1825"/>
    </row>
    <row r="3333" spans="4:4">
      <c r="D3333" s="1825"/>
    </row>
    <row r="3334" spans="4:4">
      <c r="D3334" s="1825"/>
    </row>
    <row r="3335" spans="4:4">
      <c r="D3335" s="1825"/>
    </row>
    <row r="3336" spans="4:4">
      <c r="D3336" s="1825"/>
    </row>
    <row r="3337" spans="4:4">
      <c r="D3337" s="1825"/>
    </row>
    <row r="3338" spans="4:4">
      <c r="D3338" s="1825"/>
    </row>
    <row r="3339" spans="4:4">
      <c r="D3339" s="1825"/>
    </row>
    <row r="3340" spans="4:4">
      <c r="D3340" s="1825"/>
    </row>
    <row r="3341" spans="4:4">
      <c r="D3341" s="1825"/>
    </row>
    <row r="3342" spans="4:4">
      <c r="D3342" s="1825"/>
    </row>
    <row r="3343" spans="4:4">
      <c r="D3343" s="1825"/>
    </row>
    <row r="3344" spans="4:4">
      <c r="D3344" s="1825"/>
    </row>
    <row r="3345" spans="4:4">
      <c r="D3345" s="1825"/>
    </row>
    <row r="3346" spans="4:4">
      <c r="D3346" s="1825"/>
    </row>
    <row r="3347" spans="4:4">
      <c r="D3347" s="1825"/>
    </row>
    <row r="3348" spans="4:4">
      <c r="D3348" s="1825"/>
    </row>
    <row r="3349" spans="4:4">
      <c r="D3349" s="1825"/>
    </row>
    <row r="3350" spans="4:4">
      <c r="D3350" s="1825"/>
    </row>
    <row r="3351" spans="4:4">
      <c r="D3351" s="1825"/>
    </row>
    <row r="3352" spans="4:4">
      <c r="D3352" s="1825"/>
    </row>
    <row r="3353" spans="4:4">
      <c r="D3353" s="1825"/>
    </row>
    <row r="3354" spans="4:4">
      <c r="D3354" s="1825"/>
    </row>
    <row r="3355" spans="4:4">
      <c r="D3355" s="1825"/>
    </row>
    <row r="3356" spans="4:4">
      <c r="D3356" s="1825"/>
    </row>
    <row r="3357" spans="4:4">
      <c r="D3357" s="1825"/>
    </row>
    <row r="3358" spans="4:4">
      <c r="D3358" s="1825"/>
    </row>
    <row r="3359" spans="4:4">
      <c r="D3359" s="1825"/>
    </row>
    <row r="3360" spans="4:4">
      <c r="D3360" s="1825"/>
    </row>
    <row r="3361" spans="4:4">
      <c r="D3361" s="1825"/>
    </row>
    <row r="3362" spans="4:4">
      <c r="D3362" s="1825"/>
    </row>
    <row r="3363" spans="4:4">
      <c r="D3363" s="1825"/>
    </row>
    <row r="3364" spans="4:4">
      <c r="D3364" s="1825"/>
    </row>
    <row r="3365" spans="4:4">
      <c r="D3365" s="1825"/>
    </row>
    <row r="3366" spans="4:4">
      <c r="D3366" s="1825"/>
    </row>
    <row r="3367" spans="4:4">
      <c r="D3367" s="1825"/>
    </row>
    <row r="3368" spans="4:4">
      <c r="D3368" s="1825"/>
    </row>
    <row r="3369" spans="4:4">
      <c r="D3369" s="1825"/>
    </row>
    <row r="3370" spans="4:4">
      <c r="D3370" s="1825"/>
    </row>
    <row r="3371" spans="4:4">
      <c r="D3371" s="1825"/>
    </row>
    <row r="3372" spans="4:4">
      <c r="D3372" s="1825"/>
    </row>
    <row r="3373" spans="4:4">
      <c r="D3373" s="1825"/>
    </row>
    <row r="3374" spans="4:4">
      <c r="D3374" s="1825"/>
    </row>
    <row r="3375" spans="4:4">
      <c r="D3375" s="1825"/>
    </row>
    <row r="3376" spans="4:4">
      <c r="D3376" s="1825"/>
    </row>
    <row r="3377" spans="4:4">
      <c r="D3377" s="1825"/>
    </row>
    <row r="3378" spans="4:4">
      <c r="D3378" s="1825"/>
    </row>
    <row r="3379" spans="4:4">
      <c r="D3379" s="1825"/>
    </row>
    <row r="3380" spans="4:4">
      <c r="D3380" s="1825"/>
    </row>
    <row r="3381" spans="4:4">
      <c r="D3381" s="1825"/>
    </row>
    <row r="3382" spans="4:4">
      <c r="D3382" s="1825"/>
    </row>
    <row r="3383" spans="4:4">
      <c r="D3383" s="1825"/>
    </row>
    <row r="3384" spans="4:4">
      <c r="D3384" s="1825"/>
    </row>
    <row r="3385" spans="4:4">
      <c r="D3385" s="1825"/>
    </row>
    <row r="3386" spans="4:4">
      <c r="D3386" s="1825"/>
    </row>
    <row r="3387" spans="4:4">
      <c r="D3387" s="1825"/>
    </row>
    <row r="3388" spans="4:4">
      <c r="D3388" s="1825"/>
    </row>
    <row r="3389" spans="4:4">
      <c r="D3389" s="1825"/>
    </row>
    <row r="3390" spans="4:4">
      <c r="D3390" s="1825"/>
    </row>
    <row r="3391" spans="4:4">
      <c r="D3391" s="1825"/>
    </row>
    <row r="3392" spans="4:4">
      <c r="D3392" s="1825"/>
    </row>
    <row r="3393" spans="4:4">
      <c r="D3393" s="1825"/>
    </row>
    <row r="3394" spans="4:4">
      <c r="D3394" s="1825"/>
    </row>
    <row r="3395" spans="4:4">
      <c r="D3395" s="1825"/>
    </row>
    <row r="3396" spans="4:4">
      <c r="D3396" s="1825"/>
    </row>
    <row r="3397" spans="4:4">
      <c r="D3397" s="1825"/>
    </row>
    <row r="3398" spans="4:4">
      <c r="D3398" s="1825"/>
    </row>
    <row r="3399" spans="4:4">
      <c r="D3399" s="1825"/>
    </row>
    <row r="3400" spans="4:4">
      <c r="D3400" s="1825"/>
    </row>
    <row r="3401" spans="4:4">
      <c r="D3401" s="1825"/>
    </row>
    <row r="3402" spans="4:4">
      <c r="D3402" s="1825"/>
    </row>
    <row r="3403" spans="4:4">
      <c r="D3403" s="1825"/>
    </row>
    <row r="3404" spans="4:4">
      <c r="D3404" s="1825"/>
    </row>
    <row r="3405" spans="4:4">
      <c r="D3405" s="1825"/>
    </row>
    <row r="3406" spans="4:4">
      <c r="D3406" s="1825"/>
    </row>
    <row r="3407" spans="4:4">
      <c r="D3407" s="1825"/>
    </row>
    <row r="3408" spans="4:4">
      <c r="D3408" s="1825"/>
    </row>
    <row r="3409" spans="4:4">
      <c r="D3409" s="1825"/>
    </row>
    <row r="3410" spans="4:4">
      <c r="D3410" s="1825"/>
    </row>
    <row r="3411" spans="4:4">
      <c r="D3411" s="1825"/>
    </row>
    <row r="3412" spans="4:4">
      <c r="D3412" s="1825"/>
    </row>
    <row r="3413" spans="4:4">
      <c r="D3413" s="1825"/>
    </row>
    <row r="3414" spans="4:4">
      <c r="D3414" s="1825"/>
    </row>
    <row r="3415" spans="4:4">
      <c r="D3415" s="1825"/>
    </row>
    <row r="3416" spans="4:4">
      <c r="D3416" s="1825"/>
    </row>
    <row r="3417" spans="4:4">
      <c r="D3417" s="1825"/>
    </row>
    <row r="3418" spans="4:4">
      <c r="D3418" s="1825"/>
    </row>
    <row r="3419" spans="4:4">
      <c r="D3419" s="1825"/>
    </row>
    <row r="3420" spans="4:4">
      <c r="D3420" s="1825"/>
    </row>
    <row r="3421" spans="4:4">
      <c r="D3421" s="1825"/>
    </row>
    <row r="3422" spans="4:4">
      <c r="D3422" s="1825"/>
    </row>
    <row r="3423" spans="4:4">
      <c r="D3423" s="1825"/>
    </row>
    <row r="3424" spans="4:4">
      <c r="D3424" s="1825"/>
    </row>
    <row r="3425" spans="4:4">
      <c r="D3425" s="1825"/>
    </row>
    <row r="3426" spans="4:4">
      <c r="D3426" s="1825"/>
    </row>
    <row r="3427" spans="4:4">
      <c r="D3427" s="1825"/>
    </row>
    <row r="3428" spans="4:4">
      <c r="D3428" s="1825"/>
    </row>
    <row r="3429" spans="4:4">
      <c r="D3429" s="1825"/>
    </row>
    <row r="3430" spans="4:4">
      <c r="D3430" s="1825"/>
    </row>
    <row r="3431" spans="4:4">
      <c r="D3431" s="1825"/>
    </row>
    <row r="3432" spans="4:4">
      <c r="D3432" s="1825"/>
    </row>
    <row r="3433" spans="4:4">
      <c r="D3433" s="1825"/>
    </row>
    <row r="3434" spans="4:4">
      <c r="D3434" s="1825"/>
    </row>
    <row r="3435" spans="4:4">
      <c r="D3435" s="1825"/>
    </row>
    <row r="3436" spans="4:4">
      <c r="D3436" s="1825"/>
    </row>
    <row r="3437" spans="4:4">
      <c r="D3437" s="1825"/>
    </row>
    <row r="3438" spans="4:4">
      <c r="D3438" s="1825"/>
    </row>
    <row r="3439" spans="4:4">
      <c r="D3439" s="1825"/>
    </row>
    <row r="3440" spans="4:4">
      <c r="D3440" s="1825"/>
    </row>
    <row r="3441" spans="4:4">
      <c r="D3441" s="1825"/>
    </row>
    <row r="3442" spans="4:4">
      <c r="D3442" s="1825"/>
    </row>
    <row r="3443" spans="4:4">
      <c r="D3443" s="1825"/>
    </row>
    <row r="3444" spans="4:4">
      <c r="D3444" s="1825"/>
    </row>
    <row r="3445" spans="4:4">
      <c r="D3445" s="1825"/>
    </row>
    <row r="3446" spans="4:4">
      <c r="D3446" s="1825"/>
    </row>
    <row r="3447" spans="4:4">
      <c r="D3447" s="1825"/>
    </row>
    <row r="3448" spans="4:4">
      <c r="D3448" s="1825"/>
    </row>
    <row r="3449" spans="4:4">
      <c r="D3449" s="1825"/>
    </row>
    <row r="3450" spans="4:4">
      <c r="D3450" s="1825"/>
    </row>
    <row r="3451" spans="4:4">
      <c r="D3451" s="1825"/>
    </row>
    <row r="3452" spans="4:4">
      <c r="D3452" s="1825"/>
    </row>
    <row r="3453" spans="4:4">
      <c r="D3453" s="1825"/>
    </row>
    <row r="3454" spans="4:4">
      <c r="D3454" s="1825"/>
    </row>
    <row r="3455" spans="4:4">
      <c r="D3455" s="1825"/>
    </row>
    <row r="3456" spans="4:4">
      <c r="D3456" s="1825"/>
    </row>
    <row r="3457" spans="4:4">
      <c r="D3457" s="1825"/>
    </row>
    <row r="3458" spans="4:4">
      <c r="D3458" s="1825"/>
    </row>
    <row r="3459" spans="4:4">
      <c r="D3459" s="1825"/>
    </row>
    <row r="3460" spans="4:4">
      <c r="D3460" s="1825"/>
    </row>
    <row r="3461" spans="4:4">
      <c r="D3461" s="1825"/>
    </row>
    <row r="3462" spans="4:4">
      <c r="D3462" s="1825"/>
    </row>
    <row r="3463" spans="4:4">
      <c r="D3463" s="1825"/>
    </row>
    <row r="3464" spans="4:4">
      <c r="D3464" s="1825"/>
    </row>
    <row r="3465" spans="4:4">
      <c r="D3465" s="1825"/>
    </row>
    <row r="3466" spans="4:4">
      <c r="D3466" s="1825"/>
    </row>
    <row r="3467" spans="4:4">
      <c r="D3467" s="1825"/>
    </row>
    <row r="3468" spans="4:4">
      <c r="D3468" s="1825"/>
    </row>
    <row r="3469" spans="4:4">
      <c r="D3469" s="1825"/>
    </row>
    <row r="3470" spans="4:4">
      <c r="D3470" s="1825"/>
    </row>
    <row r="3471" spans="4:4">
      <c r="D3471" s="1825"/>
    </row>
    <row r="3472" spans="4:4">
      <c r="D3472" s="1825"/>
    </row>
    <row r="3473" spans="4:4">
      <c r="D3473" s="1825"/>
    </row>
    <row r="3474" spans="4:4">
      <c r="D3474" s="1825"/>
    </row>
    <row r="3475" spans="4:4">
      <c r="D3475" s="1825"/>
    </row>
    <row r="3476" spans="4:4">
      <c r="D3476" s="1825"/>
    </row>
    <row r="3477" spans="4:4">
      <c r="D3477" s="1825"/>
    </row>
    <row r="3478" spans="4:4">
      <c r="D3478" s="1825"/>
    </row>
    <row r="3479" spans="4:4">
      <c r="D3479" s="1825"/>
    </row>
    <row r="3480" spans="4:4">
      <c r="D3480" s="1825"/>
    </row>
    <row r="3481" spans="4:4">
      <c r="D3481" s="1825"/>
    </row>
    <row r="3482" spans="4:4">
      <c r="D3482" s="1825"/>
    </row>
    <row r="3483" spans="4:4">
      <c r="D3483" s="1825"/>
    </row>
    <row r="3484" spans="4:4">
      <c r="D3484" s="1825"/>
    </row>
    <row r="3485" spans="4:4">
      <c r="D3485" s="1825"/>
    </row>
    <row r="3486" spans="4:4">
      <c r="D3486" s="1825"/>
    </row>
    <row r="3487" spans="4:4">
      <c r="D3487" s="1825"/>
    </row>
    <row r="3488" spans="4:4">
      <c r="D3488" s="1825"/>
    </row>
    <row r="3489" spans="4:4">
      <c r="D3489" s="1825"/>
    </row>
    <row r="3490" spans="4:4">
      <c r="D3490" s="1825"/>
    </row>
    <row r="3491" spans="4:4">
      <c r="D3491" s="1825"/>
    </row>
    <row r="3492" spans="4:4">
      <c r="D3492" s="1825"/>
    </row>
    <row r="3493" spans="4:4">
      <c r="D3493" s="1825"/>
    </row>
    <row r="3494" spans="4:4">
      <c r="D3494" s="1825"/>
    </row>
    <row r="3495" spans="4:4">
      <c r="D3495" s="1825"/>
    </row>
    <row r="3496" spans="4:4">
      <c r="D3496" s="1825"/>
    </row>
    <row r="3497" spans="4:4">
      <c r="D3497" s="1825"/>
    </row>
    <row r="3498" spans="4:4">
      <c r="D3498" s="1825"/>
    </row>
    <row r="3499" spans="4:4">
      <c r="D3499" s="1825"/>
    </row>
    <row r="3500" spans="4:4">
      <c r="D3500" s="1825"/>
    </row>
    <row r="3501" spans="4:4">
      <c r="D3501" s="1825"/>
    </row>
    <row r="3502" spans="4:4">
      <c r="D3502" s="1825"/>
    </row>
    <row r="3503" spans="4:4">
      <c r="D3503" s="1825"/>
    </row>
    <row r="3504" spans="4:4">
      <c r="D3504" s="1825"/>
    </row>
    <row r="3505" spans="4:4">
      <c r="D3505" s="1825"/>
    </row>
    <row r="3506" spans="4:4">
      <c r="D3506" s="1825"/>
    </row>
    <row r="3507" spans="4:4">
      <c r="D3507" s="1825"/>
    </row>
    <row r="3508" spans="4:4">
      <c r="D3508" s="1825"/>
    </row>
    <row r="3509" spans="4:4">
      <c r="D3509" s="1825"/>
    </row>
    <row r="3510" spans="4:4">
      <c r="D3510" s="1825"/>
    </row>
    <row r="3511" spans="4:4">
      <c r="D3511" s="1825"/>
    </row>
    <row r="3512" spans="4:4">
      <c r="D3512" s="1825"/>
    </row>
    <row r="3513" spans="4:4">
      <c r="D3513" s="1825"/>
    </row>
    <row r="3514" spans="4:4">
      <c r="D3514" s="1825"/>
    </row>
    <row r="3515" spans="4:4">
      <c r="D3515" s="1825"/>
    </row>
    <row r="3516" spans="4:4">
      <c r="D3516" s="1825"/>
    </row>
    <row r="3517" spans="4:4">
      <c r="D3517" s="1825"/>
    </row>
    <row r="3518" spans="4:4">
      <c r="D3518" s="1825"/>
    </row>
    <row r="3519" spans="4:4">
      <c r="D3519" s="1825"/>
    </row>
    <row r="3520" spans="4:4">
      <c r="D3520" s="1825"/>
    </row>
    <row r="3521" spans="4:4">
      <c r="D3521" s="1825"/>
    </row>
    <row r="3522" spans="4:4">
      <c r="D3522" s="1825"/>
    </row>
    <row r="3523" spans="4:4">
      <c r="D3523" s="1825"/>
    </row>
    <row r="3524" spans="4:4">
      <c r="D3524" s="1825"/>
    </row>
    <row r="3525" spans="4:4">
      <c r="D3525" s="1825"/>
    </row>
    <row r="3526" spans="4:4">
      <c r="D3526" s="1825"/>
    </row>
    <row r="3527" spans="4:4">
      <c r="D3527" s="1825"/>
    </row>
    <row r="3528" spans="4:4">
      <c r="D3528" s="1825"/>
    </row>
    <row r="3529" spans="4:4">
      <c r="D3529" s="1825"/>
    </row>
    <row r="3530" spans="4:4">
      <c r="D3530" s="1825"/>
    </row>
    <row r="3531" spans="4:4">
      <c r="D3531" s="1825"/>
    </row>
    <row r="3532" spans="4:4">
      <c r="D3532" s="1825"/>
    </row>
    <row r="3533" spans="4:4">
      <c r="D3533" s="1825"/>
    </row>
    <row r="3534" spans="4:4">
      <c r="D3534" s="1825"/>
    </row>
    <row r="3535" spans="4:4">
      <c r="D3535" s="1825"/>
    </row>
    <row r="3536" spans="4:4">
      <c r="D3536" s="1825"/>
    </row>
    <row r="3537" spans="4:4">
      <c r="D3537" s="1825"/>
    </row>
    <row r="3538" spans="4:4">
      <c r="D3538" s="1825"/>
    </row>
    <row r="3539" spans="4:4">
      <c r="D3539" s="1825"/>
    </row>
    <row r="3540" spans="4:4">
      <c r="D3540" s="1825"/>
    </row>
    <row r="3541" spans="4:4">
      <c r="D3541" s="1825"/>
    </row>
    <row r="3542" spans="4:4">
      <c r="D3542" s="1825"/>
    </row>
    <row r="3543" spans="4:4">
      <c r="D3543" s="1825"/>
    </row>
    <row r="3544" spans="4:4">
      <c r="D3544" s="1825"/>
    </row>
    <row r="3545" spans="4:4">
      <c r="D3545" s="1825"/>
    </row>
    <row r="3546" spans="4:4">
      <c r="D3546" s="1825"/>
    </row>
    <row r="3547" spans="4:4">
      <c r="D3547" s="1825"/>
    </row>
    <row r="3548" spans="4:4">
      <c r="D3548" s="1825"/>
    </row>
    <row r="3549" spans="4:4">
      <c r="D3549" s="1825"/>
    </row>
    <row r="3550" spans="4:4">
      <c r="D3550" s="1825"/>
    </row>
    <row r="3551" spans="4:4">
      <c r="D3551" s="1825"/>
    </row>
    <row r="3552" spans="4:4">
      <c r="D3552" s="1825"/>
    </row>
    <row r="3553" spans="4:4">
      <c r="D3553" s="1825"/>
    </row>
    <row r="3554" spans="4:4">
      <c r="D3554" s="1825"/>
    </row>
    <row r="3555" spans="4:4">
      <c r="D3555" s="1825"/>
    </row>
    <row r="3556" spans="4:4">
      <c r="D3556" s="1825"/>
    </row>
    <row r="3557" spans="4:4">
      <c r="D3557" s="1825"/>
    </row>
    <row r="3558" spans="4:4">
      <c r="D3558" s="1825"/>
    </row>
    <row r="3559" spans="4:4">
      <c r="D3559" s="1825"/>
    </row>
    <row r="3560" spans="4:4">
      <c r="D3560" s="1825"/>
    </row>
    <row r="3561" spans="4:4">
      <c r="D3561" s="1825"/>
    </row>
    <row r="3562" spans="4:4">
      <c r="D3562" s="1825"/>
    </row>
    <row r="3563" spans="4:4">
      <c r="D3563" s="1825"/>
    </row>
    <row r="3564" spans="4:4">
      <c r="D3564" s="1825"/>
    </row>
    <row r="3565" spans="4:4">
      <c r="D3565" s="1825"/>
    </row>
    <row r="3566" spans="4:4">
      <c r="D3566" s="1825"/>
    </row>
    <row r="3567" spans="4:4">
      <c r="D3567" s="1825"/>
    </row>
    <row r="3568" spans="4:4">
      <c r="D3568" s="1825"/>
    </row>
    <row r="3569" spans="4:4">
      <c r="D3569" s="1825"/>
    </row>
    <row r="3570" spans="4:4">
      <c r="D3570" s="1825"/>
    </row>
    <row r="3571" spans="4:4">
      <c r="D3571" s="1825"/>
    </row>
    <row r="3572" spans="4:4">
      <c r="D3572" s="1825"/>
    </row>
    <row r="3573" spans="4:4">
      <c r="D3573" s="1825"/>
    </row>
    <row r="3574" spans="4:4">
      <c r="D3574" s="1825"/>
    </row>
    <row r="3575" spans="4:4">
      <c r="D3575" s="1825"/>
    </row>
    <row r="3576" spans="4:4">
      <c r="D3576" s="1825"/>
    </row>
    <row r="3577" spans="4:4">
      <c r="D3577" s="1825"/>
    </row>
    <row r="3578" spans="4:4">
      <c r="D3578" s="1825"/>
    </row>
    <row r="3579" spans="4:4">
      <c r="D3579" s="1825"/>
    </row>
    <row r="3580" spans="4:4">
      <c r="D3580" s="1825"/>
    </row>
    <row r="3581" spans="4:4">
      <c r="D3581" s="1825"/>
    </row>
    <row r="3582" spans="4:4">
      <c r="D3582" s="1825"/>
    </row>
    <row r="3583" spans="4:4">
      <c r="D3583" s="1825"/>
    </row>
    <row r="3584" spans="4:4">
      <c r="D3584" s="1825"/>
    </row>
    <row r="3585" spans="4:4">
      <c r="D3585" s="1825"/>
    </row>
    <row r="3586" spans="4:4">
      <c r="D3586" s="1825"/>
    </row>
    <row r="3587" spans="4:4">
      <c r="D3587" s="1825"/>
    </row>
    <row r="3588" spans="4:4">
      <c r="D3588" s="1825"/>
    </row>
    <row r="3589" spans="4:4">
      <c r="D3589" s="1825"/>
    </row>
    <row r="3590" spans="4:4">
      <c r="D3590" s="1825"/>
    </row>
    <row r="3591" spans="4:4">
      <c r="D3591" s="1825"/>
    </row>
    <row r="3592" spans="4:4">
      <c r="D3592" s="1825"/>
    </row>
    <row r="3593" spans="4:4">
      <c r="D3593" s="1825"/>
    </row>
    <row r="3594" spans="4:4">
      <c r="D3594" s="1825"/>
    </row>
    <row r="3595" spans="4:4">
      <c r="D3595" s="1825"/>
    </row>
    <row r="3596" spans="4:4">
      <c r="D3596" s="1825"/>
    </row>
    <row r="3597" spans="4:4">
      <c r="D3597" s="1825"/>
    </row>
    <row r="3598" spans="4:4">
      <c r="D3598" s="1825"/>
    </row>
    <row r="3599" spans="4:4">
      <c r="D3599" s="1825"/>
    </row>
    <row r="3600" spans="4:4">
      <c r="D3600" s="1825"/>
    </row>
    <row r="3601" spans="4:4">
      <c r="D3601" s="1825"/>
    </row>
    <row r="3602" spans="4:4">
      <c r="D3602" s="1825"/>
    </row>
    <row r="3603" spans="4:4">
      <c r="D3603" s="1825"/>
    </row>
    <row r="3604" spans="4:4">
      <c r="D3604" s="1825"/>
    </row>
    <row r="3605" spans="4:4">
      <c r="D3605" s="1825"/>
    </row>
    <row r="3606" spans="4:4">
      <c r="D3606" s="1825"/>
    </row>
    <row r="3607" spans="4:4">
      <c r="D3607" s="1825"/>
    </row>
    <row r="3608" spans="4:4">
      <c r="D3608" s="1825"/>
    </row>
    <row r="3609" spans="4:4">
      <c r="D3609" s="1825"/>
    </row>
    <row r="3610" spans="4:4">
      <c r="D3610" s="1825"/>
    </row>
    <row r="3611" spans="4:4">
      <c r="D3611" s="1825"/>
    </row>
    <row r="3612" spans="4:4">
      <c r="D3612" s="1825"/>
    </row>
    <row r="3613" spans="4:4">
      <c r="D3613" s="1825"/>
    </row>
    <row r="3614" spans="4:4">
      <c r="D3614" s="1825"/>
    </row>
    <row r="3615" spans="4:4">
      <c r="D3615" s="1825"/>
    </row>
    <row r="3616" spans="4:4">
      <c r="D3616" s="1825"/>
    </row>
    <row r="3617" spans="4:4">
      <c r="D3617" s="1825"/>
    </row>
    <row r="3618" spans="4:4">
      <c r="D3618" s="1825"/>
    </row>
    <row r="3619" spans="4:4">
      <c r="D3619" s="1825"/>
    </row>
    <row r="3620" spans="4:4">
      <c r="D3620" s="1825"/>
    </row>
    <row r="3621" spans="4:4">
      <c r="D3621" s="1825"/>
    </row>
    <row r="3622" spans="4:4">
      <c r="D3622" s="1825"/>
    </row>
    <row r="3623" spans="4:4">
      <c r="D3623" s="1825"/>
    </row>
    <row r="3624" spans="4:4">
      <c r="D3624" s="1825"/>
    </row>
    <row r="3625" spans="4:4">
      <c r="D3625" s="1825"/>
    </row>
    <row r="3626" spans="4:4">
      <c r="D3626" s="1825"/>
    </row>
    <row r="3627" spans="4:4">
      <c r="D3627" s="1825"/>
    </row>
    <row r="3628" spans="4:4">
      <c r="D3628" s="1825"/>
    </row>
    <row r="3629" spans="4:4">
      <c r="D3629" s="1825"/>
    </row>
    <row r="3630" spans="4:4">
      <c r="D3630" s="1825"/>
    </row>
    <row r="3631" spans="4:4">
      <c r="D3631" s="1825"/>
    </row>
    <row r="3632" spans="4:4">
      <c r="D3632" s="1825"/>
    </row>
    <row r="3633" spans="4:4">
      <c r="D3633" s="1825"/>
    </row>
    <row r="3634" spans="4:4">
      <c r="D3634" s="1825"/>
    </row>
    <row r="3635" spans="4:4">
      <c r="D3635" s="1825"/>
    </row>
    <row r="3636" spans="4:4">
      <c r="D3636" s="1825"/>
    </row>
    <row r="3637" spans="4:4">
      <c r="D3637" s="1825"/>
    </row>
    <row r="3638" spans="4:4">
      <c r="D3638" s="1825"/>
    </row>
    <row r="3639" spans="4:4">
      <c r="D3639" s="1825"/>
    </row>
    <row r="3640" spans="4:4">
      <c r="D3640" s="1825"/>
    </row>
    <row r="3641" spans="4:4">
      <c r="D3641" s="1825"/>
    </row>
    <row r="3642" spans="4:4">
      <c r="D3642" s="1825"/>
    </row>
    <row r="3643" spans="4:4">
      <c r="D3643" s="1825"/>
    </row>
    <row r="3644" spans="4:4">
      <c r="D3644" s="1825"/>
    </row>
    <row r="3645" spans="4:4">
      <c r="D3645" s="1825"/>
    </row>
    <row r="3646" spans="4:4">
      <c r="D3646" s="1825"/>
    </row>
    <row r="3647" spans="4:4">
      <c r="D3647" s="1825"/>
    </row>
    <row r="3648" spans="4:4">
      <c r="D3648" s="1825"/>
    </row>
    <row r="3649" spans="4:4">
      <c r="D3649" s="1825"/>
    </row>
    <row r="3650" spans="4:4">
      <c r="D3650" s="1825"/>
    </row>
    <row r="3651" spans="4:4">
      <c r="D3651" s="1825"/>
    </row>
    <row r="3652" spans="4:4">
      <c r="D3652" s="1825"/>
    </row>
    <row r="3653" spans="4:4">
      <c r="D3653" s="1825"/>
    </row>
    <row r="3654" spans="4:4">
      <c r="D3654" s="1825"/>
    </row>
    <row r="3655" spans="4:4">
      <c r="D3655" s="1825"/>
    </row>
    <row r="3656" spans="4:4">
      <c r="D3656" s="1825"/>
    </row>
    <row r="3657" spans="4:4">
      <c r="D3657" s="1825"/>
    </row>
    <row r="3658" spans="4:4">
      <c r="D3658" s="1825"/>
    </row>
    <row r="3659" spans="4:4">
      <c r="D3659" s="1825"/>
    </row>
    <row r="3660" spans="4:4">
      <c r="D3660" s="1825"/>
    </row>
    <row r="3661" spans="4:4">
      <c r="D3661" s="1825"/>
    </row>
    <row r="3662" spans="4:4">
      <c r="D3662" s="1825"/>
    </row>
    <row r="3663" spans="4:4">
      <c r="D3663" s="1825"/>
    </row>
    <row r="3664" spans="4:4">
      <c r="D3664" s="1825"/>
    </row>
    <row r="3665" spans="4:4">
      <c r="D3665" s="1825"/>
    </row>
    <row r="3666" spans="4:4">
      <c r="D3666" s="1825"/>
    </row>
    <row r="3667" spans="4:4">
      <c r="D3667" s="1825"/>
    </row>
    <row r="3668" spans="4:4">
      <c r="D3668" s="1825"/>
    </row>
    <row r="3669" spans="4:4">
      <c r="D3669" s="1825"/>
    </row>
    <row r="3670" spans="4:4">
      <c r="D3670" s="1825"/>
    </row>
    <row r="3671" spans="4:4">
      <c r="D3671" s="1825"/>
    </row>
    <row r="3672" spans="4:4">
      <c r="D3672" s="1825"/>
    </row>
    <row r="3673" spans="4:4">
      <c r="D3673" s="1825"/>
    </row>
    <row r="3674" spans="4:4">
      <c r="D3674" s="1825"/>
    </row>
    <row r="3675" spans="4:4">
      <c r="D3675" s="1825"/>
    </row>
    <row r="3676" spans="4:4">
      <c r="D3676" s="1825"/>
    </row>
    <row r="3677" spans="4:4">
      <c r="D3677" s="1825"/>
    </row>
    <row r="3678" spans="4:4">
      <c r="D3678" s="1825"/>
    </row>
    <row r="3679" spans="4:4">
      <c r="D3679" s="1825"/>
    </row>
    <row r="3680" spans="4:4">
      <c r="D3680" s="1825"/>
    </row>
    <row r="3681" spans="4:4">
      <c r="D3681" s="1825"/>
    </row>
    <row r="3682" spans="4:4">
      <c r="D3682" s="1825"/>
    </row>
    <row r="3683" spans="4:4">
      <c r="D3683" s="1825"/>
    </row>
    <row r="3684" spans="4:4">
      <c r="D3684" s="1825"/>
    </row>
    <row r="3685" spans="4:4">
      <c r="D3685" s="1825"/>
    </row>
    <row r="3686" spans="4:4">
      <c r="D3686" s="1825"/>
    </row>
    <row r="3687" spans="4:4">
      <c r="D3687" s="1825"/>
    </row>
    <row r="3688" spans="4:4">
      <c r="D3688" s="1825"/>
    </row>
    <row r="3689" spans="4:4">
      <c r="D3689" s="1825"/>
    </row>
    <row r="3690" spans="4:4">
      <c r="D3690" s="1825"/>
    </row>
    <row r="3691" spans="4:4">
      <c r="D3691" s="1825"/>
    </row>
    <row r="3692" spans="4:4">
      <c r="D3692" s="1825"/>
    </row>
    <row r="3693" spans="4:4">
      <c r="D3693" s="1825"/>
    </row>
    <row r="3694" spans="4:4">
      <c r="D3694" s="1825"/>
    </row>
    <row r="3695" spans="4:4">
      <c r="D3695" s="1825"/>
    </row>
    <row r="3696" spans="4:4">
      <c r="D3696" s="1825"/>
    </row>
    <row r="3697" spans="4:4">
      <c r="D3697" s="1825"/>
    </row>
    <row r="3698" spans="4:4">
      <c r="D3698" s="1825"/>
    </row>
    <row r="3699" spans="4:4">
      <c r="D3699" s="1825"/>
    </row>
    <row r="3700" spans="4:4">
      <c r="D3700" s="1825"/>
    </row>
    <row r="3701" spans="4:4">
      <c r="D3701" s="1825"/>
    </row>
    <row r="3702" spans="4:4">
      <c r="D3702" s="1825"/>
    </row>
    <row r="3703" spans="4:4">
      <c r="D3703" s="1825"/>
    </row>
    <row r="3704" spans="4:4">
      <c r="D3704" s="1825"/>
    </row>
    <row r="3705" spans="4:4">
      <c r="D3705" s="1825"/>
    </row>
    <row r="3706" spans="4:4">
      <c r="D3706" s="1825"/>
    </row>
    <row r="3707" spans="4:4">
      <c r="D3707" s="1825"/>
    </row>
    <row r="3708" spans="4:4">
      <c r="D3708" s="1825"/>
    </row>
    <row r="3709" spans="4:4">
      <c r="D3709" s="1825"/>
    </row>
    <row r="3710" spans="4:4">
      <c r="D3710" s="1825"/>
    </row>
    <row r="3711" spans="4:4">
      <c r="D3711" s="1825"/>
    </row>
    <row r="3712" spans="4:4">
      <c r="D3712" s="1825"/>
    </row>
    <row r="3713" spans="4:4">
      <c r="D3713" s="1825"/>
    </row>
    <row r="3714" spans="4:4">
      <c r="D3714" s="1825"/>
    </row>
    <row r="3715" spans="4:4">
      <c r="D3715" s="1825"/>
    </row>
    <row r="3716" spans="4:4">
      <c r="D3716" s="1825"/>
    </row>
    <row r="3717" spans="4:4">
      <c r="D3717" s="1825"/>
    </row>
    <row r="3718" spans="4:4">
      <c r="D3718" s="1825"/>
    </row>
    <row r="3719" spans="4:4">
      <c r="D3719" s="1825"/>
    </row>
    <row r="3720" spans="4:4">
      <c r="D3720" s="1825"/>
    </row>
    <row r="3721" spans="4:4">
      <c r="D3721" s="1825"/>
    </row>
    <row r="3722" spans="4:4">
      <c r="D3722" s="1825"/>
    </row>
    <row r="3723" spans="4:4">
      <c r="D3723" s="1825"/>
    </row>
    <row r="3724" spans="4:4">
      <c r="D3724" s="1825"/>
    </row>
    <row r="3725" spans="4:4">
      <c r="D3725" s="1825"/>
    </row>
    <row r="3726" spans="4:4">
      <c r="D3726" s="1825"/>
    </row>
    <row r="3727" spans="4:4">
      <c r="D3727" s="1825"/>
    </row>
    <row r="3728" spans="4:4">
      <c r="D3728" s="1825"/>
    </row>
    <row r="3729" spans="4:4">
      <c r="D3729" s="1825"/>
    </row>
    <row r="3730" spans="4:4">
      <c r="D3730" s="1825"/>
    </row>
    <row r="3731" spans="4:4">
      <c r="D3731" s="1825"/>
    </row>
    <row r="3732" spans="4:4">
      <c r="D3732" s="1825"/>
    </row>
    <row r="3733" spans="4:4">
      <c r="D3733" s="1825"/>
    </row>
    <row r="3734" spans="4:4">
      <c r="D3734" s="1825"/>
    </row>
    <row r="3735" spans="4:4">
      <c r="D3735" s="1825"/>
    </row>
    <row r="3736" spans="4:4">
      <c r="D3736" s="1825"/>
    </row>
    <row r="3737" spans="4:4">
      <c r="D3737" s="1825"/>
    </row>
    <row r="3738" spans="4:4">
      <c r="D3738" s="1825"/>
    </row>
    <row r="3739" spans="4:4">
      <c r="D3739" s="1825"/>
    </row>
    <row r="3740" spans="4:4">
      <c r="D3740" s="1825"/>
    </row>
    <row r="3741" spans="4:4">
      <c r="D3741" s="1825"/>
    </row>
    <row r="3742" spans="4:4">
      <c r="D3742" s="1825"/>
    </row>
    <row r="3743" spans="4:4">
      <c r="D3743" s="1825"/>
    </row>
    <row r="3744" spans="4:4">
      <c r="D3744" s="1825"/>
    </row>
    <row r="3745" spans="4:4">
      <c r="D3745" s="1825"/>
    </row>
    <row r="3746" spans="4:4">
      <c r="D3746" s="1825"/>
    </row>
    <row r="3747" spans="4:4">
      <c r="D3747" s="1825"/>
    </row>
    <row r="3748" spans="4:4">
      <c r="D3748" s="1825"/>
    </row>
    <row r="3749" spans="4:4">
      <c r="D3749" s="1825"/>
    </row>
    <row r="3750" spans="4:4">
      <c r="D3750" s="1825"/>
    </row>
    <row r="3751" spans="4:4">
      <c r="D3751" s="1825"/>
    </row>
    <row r="3752" spans="4:4">
      <c r="D3752" s="1825"/>
    </row>
    <row r="3753" spans="4:4">
      <c r="D3753" s="1825"/>
    </row>
    <row r="3754" spans="4:4">
      <c r="D3754" s="1825"/>
    </row>
    <row r="3755" spans="4:4">
      <c r="D3755" s="1825"/>
    </row>
    <row r="3756" spans="4:4">
      <c r="D3756" s="1825"/>
    </row>
    <row r="3757" spans="4:4">
      <c r="D3757" s="1825"/>
    </row>
    <row r="3758" spans="4:4">
      <c r="D3758" s="1825"/>
    </row>
    <row r="3759" spans="4:4">
      <c r="D3759" s="1825"/>
    </row>
    <row r="3760" spans="4:4">
      <c r="D3760" s="1825"/>
    </row>
    <row r="3761" spans="4:4">
      <c r="D3761" s="1825"/>
    </row>
    <row r="3762" spans="4:4">
      <c r="D3762" s="1825"/>
    </row>
    <row r="3763" spans="4:4">
      <c r="D3763" s="1825"/>
    </row>
    <row r="3764" spans="4:4">
      <c r="D3764" s="1825"/>
    </row>
    <row r="3765" spans="4:4">
      <c r="D3765" s="1825"/>
    </row>
    <row r="3766" spans="4:4">
      <c r="D3766" s="1825"/>
    </row>
    <row r="3767" spans="4:4">
      <c r="D3767" s="1825"/>
    </row>
    <row r="3768" spans="4:4">
      <c r="D3768" s="1825"/>
    </row>
    <row r="3769" spans="4:4">
      <c r="D3769" s="1825"/>
    </row>
    <row r="3770" spans="4:4">
      <c r="D3770" s="1825"/>
    </row>
    <row r="3771" spans="4:4">
      <c r="D3771" s="1825"/>
    </row>
    <row r="3772" spans="4:4">
      <c r="D3772" s="1825"/>
    </row>
    <row r="3773" spans="4:4">
      <c r="D3773" s="1825"/>
    </row>
    <row r="3774" spans="4:4">
      <c r="D3774" s="1825"/>
    </row>
    <row r="3775" spans="4:4">
      <c r="D3775" s="1825"/>
    </row>
    <row r="3776" spans="4:4">
      <c r="D3776" s="1825"/>
    </row>
    <row r="3777" spans="4:4">
      <c r="D3777" s="1825"/>
    </row>
    <row r="3778" spans="4:4">
      <c r="D3778" s="1825"/>
    </row>
    <row r="3779" spans="4:4">
      <c r="D3779" s="1825"/>
    </row>
    <row r="3780" spans="4:4">
      <c r="D3780" s="1825"/>
    </row>
    <row r="3781" spans="4:4">
      <c r="D3781" s="1825"/>
    </row>
    <row r="3782" spans="4:4">
      <c r="D3782" s="1825"/>
    </row>
    <row r="3783" spans="4:4">
      <c r="D3783" s="1825"/>
    </row>
    <row r="3784" spans="4:4">
      <c r="D3784" s="1825"/>
    </row>
    <row r="3785" spans="4:4">
      <c r="D3785" s="1825"/>
    </row>
    <row r="3786" spans="4:4">
      <c r="D3786" s="1825"/>
    </row>
    <row r="3787" spans="4:4">
      <c r="D3787" s="1825"/>
    </row>
    <row r="3788" spans="4:4">
      <c r="D3788" s="1825"/>
    </row>
    <row r="3789" spans="4:4">
      <c r="D3789" s="1825"/>
    </row>
    <row r="3790" spans="4:4">
      <c r="D3790" s="1825"/>
    </row>
    <row r="3791" spans="4:4">
      <c r="D3791" s="1825"/>
    </row>
    <row r="3792" spans="4:4">
      <c r="D3792" s="1825"/>
    </row>
    <row r="3793" spans="4:4">
      <c r="D3793" s="1825"/>
    </row>
    <row r="3794" spans="4:4">
      <c r="D3794" s="1825"/>
    </row>
    <row r="3795" spans="4:4">
      <c r="D3795" s="1825"/>
    </row>
    <row r="3796" spans="4:4">
      <c r="D3796" s="1825"/>
    </row>
    <row r="3797" spans="4:4">
      <c r="D3797" s="1825"/>
    </row>
    <row r="3798" spans="4:4">
      <c r="D3798" s="1825"/>
    </row>
    <row r="3799" spans="4:4">
      <c r="D3799" s="1825"/>
    </row>
    <row r="3800" spans="4:4">
      <c r="D3800" s="1825"/>
    </row>
    <row r="3801" spans="4:4">
      <c r="D3801" s="1825"/>
    </row>
    <row r="3802" spans="4:4">
      <c r="D3802" s="1825"/>
    </row>
    <row r="3803" spans="4:4">
      <c r="D3803" s="1825"/>
    </row>
    <row r="3804" spans="4:4">
      <c r="D3804" s="1825"/>
    </row>
    <row r="3805" spans="4:4">
      <c r="D3805" s="1825"/>
    </row>
    <row r="3806" spans="4:4">
      <c r="D3806" s="1825"/>
    </row>
    <row r="3807" spans="4:4">
      <c r="D3807" s="1825"/>
    </row>
    <row r="3808" spans="4:4">
      <c r="D3808" s="1825"/>
    </row>
    <row r="3809" spans="4:4">
      <c r="D3809" s="1825"/>
    </row>
    <row r="3810" spans="4:4">
      <c r="D3810" s="1825"/>
    </row>
    <row r="3811" spans="4:4">
      <c r="D3811" s="1825"/>
    </row>
    <row r="3812" spans="4:4">
      <c r="D3812" s="1825"/>
    </row>
    <row r="3813" spans="4:4">
      <c r="D3813" s="1825"/>
    </row>
    <row r="3814" spans="4:4">
      <c r="D3814" s="1825"/>
    </row>
    <row r="3815" spans="4:4">
      <c r="D3815" s="1825"/>
    </row>
    <row r="3816" spans="4:4">
      <c r="D3816" s="1825"/>
    </row>
    <row r="3817" spans="4:4">
      <c r="D3817" s="1825"/>
    </row>
    <row r="3818" spans="4:4">
      <c r="D3818" s="1825"/>
    </row>
    <row r="3819" spans="4:4">
      <c r="D3819" s="1825"/>
    </row>
    <row r="3820" spans="4:4">
      <c r="D3820" s="1825"/>
    </row>
    <row r="3821" spans="4:4">
      <c r="D3821" s="1825"/>
    </row>
    <row r="3822" spans="4:4">
      <c r="D3822" s="1825"/>
    </row>
    <row r="3823" spans="4:4">
      <c r="D3823" s="1825"/>
    </row>
    <row r="3824" spans="4:4">
      <c r="D3824" s="1825"/>
    </row>
    <row r="3825" spans="4:4">
      <c r="D3825" s="1825"/>
    </row>
    <row r="3826" spans="4:4">
      <c r="D3826" s="1825"/>
    </row>
    <row r="3827" spans="4:4">
      <c r="D3827" s="1825"/>
    </row>
    <row r="3828" spans="4:4">
      <c r="D3828" s="1825"/>
    </row>
    <row r="3829" spans="4:4">
      <c r="D3829" s="1825"/>
    </row>
    <row r="3830" spans="4:4">
      <c r="D3830" s="1825"/>
    </row>
    <row r="3831" spans="4:4">
      <c r="D3831" s="1825"/>
    </row>
    <row r="3832" spans="4:4">
      <c r="D3832" s="1825"/>
    </row>
    <row r="3833" spans="4:4">
      <c r="D3833" s="1825"/>
    </row>
    <row r="3834" spans="4:4">
      <c r="D3834" s="1825"/>
    </row>
    <row r="3835" spans="4:4">
      <c r="D3835" s="1825"/>
    </row>
    <row r="3836" spans="4:4">
      <c r="D3836" s="1825"/>
    </row>
    <row r="3837" spans="4:4">
      <c r="D3837" s="1825"/>
    </row>
    <row r="3838" spans="4:4">
      <c r="D3838" s="1825"/>
    </row>
    <row r="3839" spans="4:4">
      <c r="D3839" s="1825"/>
    </row>
    <row r="3840" spans="4:4">
      <c r="D3840" s="1825"/>
    </row>
    <row r="3841" spans="4:4">
      <c r="D3841" s="1825"/>
    </row>
    <row r="3842" spans="4:4">
      <c r="D3842" s="1825"/>
    </row>
    <row r="3843" spans="4:4">
      <c r="D3843" s="1825"/>
    </row>
    <row r="3844" spans="4:4">
      <c r="D3844" s="1825"/>
    </row>
    <row r="3845" spans="4:4">
      <c r="D3845" s="1825"/>
    </row>
    <row r="3846" spans="4:4">
      <c r="D3846" s="1825"/>
    </row>
    <row r="3847" spans="4:4">
      <c r="D3847" s="1825"/>
    </row>
    <row r="3848" spans="4:4">
      <c r="D3848" s="1825"/>
    </row>
    <row r="3849" spans="4:4">
      <c r="D3849" s="1825"/>
    </row>
    <row r="3850" spans="4:4">
      <c r="D3850" s="1825"/>
    </row>
    <row r="3851" spans="4:4">
      <c r="D3851" s="1825"/>
    </row>
    <row r="3852" spans="4:4">
      <c r="D3852" s="1825"/>
    </row>
    <row r="3853" spans="4:4">
      <c r="D3853" s="1825"/>
    </row>
    <row r="3854" spans="4:4">
      <c r="D3854" s="1825"/>
    </row>
    <row r="3855" spans="4:4">
      <c r="D3855" s="1825"/>
    </row>
    <row r="3856" spans="4:4">
      <c r="D3856" s="1825"/>
    </row>
    <row r="3857" spans="4:4">
      <c r="D3857" s="1825"/>
    </row>
    <row r="3858" spans="4:4">
      <c r="D3858" s="1825"/>
    </row>
    <row r="3859" spans="4:4">
      <c r="D3859" s="1825"/>
    </row>
    <row r="3860" spans="4:4">
      <c r="D3860" s="1825"/>
    </row>
    <row r="3861" spans="4:4">
      <c r="D3861" s="1825"/>
    </row>
    <row r="3862" spans="4:4">
      <c r="D3862" s="1825"/>
    </row>
    <row r="3863" spans="4:4">
      <c r="D3863" s="1825"/>
    </row>
    <row r="3864" spans="4:4">
      <c r="D3864" s="1825"/>
    </row>
    <row r="3865" spans="4:4">
      <c r="D3865" s="1825"/>
    </row>
    <row r="3866" spans="4:4">
      <c r="D3866" s="1825"/>
    </row>
    <row r="3867" spans="4:4">
      <c r="D3867" s="1825"/>
    </row>
    <row r="3868" spans="4:4">
      <c r="D3868" s="1825"/>
    </row>
    <row r="3869" spans="4:4">
      <c r="D3869" s="1825"/>
    </row>
    <row r="3870" spans="4:4">
      <c r="D3870" s="1825"/>
    </row>
    <row r="3871" spans="4:4">
      <c r="D3871" s="1825"/>
    </row>
    <row r="3872" spans="4:4">
      <c r="D3872" s="1825"/>
    </row>
    <row r="3873" spans="4:4">
      <c r="D3873" s="1825"/>
    </row>
    <row r="3874" spans="4:4">
      <c r="D3874" s="1825"/>
    </row>
    <row r="3875" spans="4:4">
      <c r="D3875" s="1825"/>
    </row>
    <row r="3876" spans="4:4">
      <c r="D3876" s="1825"/>
    </row>
    <row r="3877" spans="4:4">
      <c r="D3877" s="1825"/>
    </row>
    <row r="3878" spans="4:4">
      <c r="D3878" s="1825"/>
    </row>
    <row r="3879" spans="4:4">
      <c r="D3879" s="1825"/>
    </row>
    <row r="3880" spans="4:4">
      <c r="D3880" s="1825"/>
    </row>
    <row r="3881" spans="4:4">
      <c r="D3881" s="1825"/>
    </row>
    <row r="3882" spans="4:4">
      <c r="D3882" s="1825"/>
    </row>
    <row r="3883" spans="4:4">
      <c r="D3883" s="1825"/>
    </row>
    <row r="3884" spans="4:4">
      <c r="D3884" s="1825"/>
    </row>
    <row r="3885" spans="4:4">
      <c r="D3885" s="1825"/>
    </row>
    <row r="3886" spans="4:4">
      <c r="D3886" s="1825"/>
    </row>
    <row r="3887" spans="4:4">
      <c r="D3887" s="1825"/>
    </row>
    <row r="3888" spans="4:4">
      <c r="D3888" s="1825"/>
    </row>
    <row r="3889" spans="4:4">
      <c r="D3889" s="1825"/>
    </row>
    <row r="3890" spans="4:4">
      <c r="D3890" s="1825"/>
    </row>
    <row r="3891" spans="4:4">
      <c r="D3891" s="1825"/>
    </row>
    <row r="3892" spans="4:4">
      <c r="D3892" s="1825"/>
    </row>
    <row r="3893" spans="4:4">
      <c r="D3893" s="1825"/>
    </row>
    <row r="3894" spans="4:4">
      <c r="D3894" s="1825"/>
    </row>
    <row r="3895" spans="4:4">
      <c r="D3895" s="1825"/>
    </row>
    <row r="3896" spans="4:4">
      <c r="D3896" s="1825"/>
    </row>
    <row r="3897" spans="4:4">
      <c r="D3897" s="1825"/>
    </row>
    <row r="3898" spans="4:4">
      <c r="D3898" s="1825"/>
    </row>
    <row r="3899" spans="4:4">
      <c r="D3899" s="1825"/>
    </row>
    <row r="3900" spans="4:4">
      <c r="D3900" s="1825"/>
    </row>
    <row r="3901" spans="4:4">
      <c r="D3901" s="1825"/>
    </row>
    <row r="3902" spans="4:4">
      <c r="D3902" s="1825"/>
    </row>
    <row r="3903" spans="4:4">
      <c r="D3903" s="1825"/>
    </row>
    <row r="3904" spans="4:4">
      <c r="D3904" s="1825"/>
    </row>
    <row r="3905" spans="4:4">
      <c r="D3905" s="1825"/>
    </row>
    <row r="3906" spans="4:4">
      <c r="D3906" s="1825"/>
    </row>
    <row r="3907" spans="4:4">
      <c r="D3907" s="1825"/>
    </row>
    <row r="3908" spans="4:4">
      <c r="D3908" s="1825"/>
    </row>
    <row r="3909" spans="4:4">
      <c r="D3909" s="1825"/>
    </row>
    <row r="3910" spans="4:4">
      <c r="D3910" s="1825"/>
    </row>
    <row r="3911" spans="4:4">
      <c r="D3911" s="1825"/>
    </row>
    <row r="3912" spans="4:4">
      <c r="D3912" s="1825"/>
    </row>
    <row r="3913" spans="4:4">
      <c r="D3913" s="1825"/>
    </row>
    <row r="3914" spans="4:4">
      <c r="D3914" s="1825"/>
    </row>
    <row r="3915" spans="4:4">
      <c r="D3915" s="1825"/>
    </row>
    <row r="3916" spans="4:4">
      <c r="D3916" s="1825"/>
    </row>
    <row r="3917" spans="4:4">
      <c r="D3917" s="1825"/>
    </row>
    <row r="3918" spans="4:4">
      <c r="D3918" s="1825"/>
    </row>
    <row r="3919" spans="4:4">
      <c r="D3919" s="1825"/>
    </row>
    <row r="3920" spans="4:4">
      <c r="D3920" s="1825"/>
    </row>
    <row r="3921" spans="4:4">
      <c r="D3921" s="1825"/>
    </row>
    <row r="3922" spans="4:4">
      <c r="D3922" s="1825"/>
    </row>
    <row r="3923" spans="4:4">
      <c r="D3923" s="1825"/>
    </row>
    <row r="3924" spans="4:4">
      <c r="D3924" s="1825"/>
    </row>
    <row r="3925" spans="4:4">
      <c r="D3925" s="1825"/>
    </row>
    <row r="3926" spans="4:4">
      <c r="D3926" s="1825"/>
    </row>
    <row r="3927" spans="4:4">
      <c r="D3927" s="1825"/>
    </row>
    <row r="3928" spans="4:4">
      <c r="D3928" s="1825"/>
    </row>
    <row r="3929" spans="4:4">
      <c r="D3929" s="1825"/>
    </row>
    <row r="3930" spans="4:4">
      <c r="D3930" s="1825"/>
    </row>
    <row r="3931" spans="4:4">
      <c r="D3931" s="1825"/>
    </row>
    <row r="3932" spans="4:4">
      <c r="D3932" s="1825"/>
    </row>
    <row r="3933" spans="4:4">
      <c r="D3933" s="1825"/>
    </row>
    <row r="3934" spans="4:4">
      <c r="D3934" s="1825"/>
    </row>
    <row r="3935" spans="4:4">
      <c r="D3935" s="1825"/>
    </row>
    <row r="3936" spans="4:4">
      <c r="D3936" s="1825"/>
    </row>
    <row r="3937" spans="4:4">
      <c r="D3937" s="1825"/>
    </row>
    <row r="3938" spans="4:4">
      <c r="D3938" s="1825"/>
    </row>
    <row r="3939" spans="4:4">
      <c r="D3939" s="1825"/>
    </row>
    <row r="3940" spans="4:4">
      <c r="D3940" s="1825"/>
    </row>
    <row r="3941" spans="4:4">
      <c r="D3941" s="1825"/>
    </row>
    <row r="3942" spans="4:4">
      <c r="D3942" s="1825"/>
    </row>
    <row r="3943" spans="4:4">
      <c r="D3943" s="1825"/>
    </row>
    <row r="3944" spans="4:4">
      <c r="D3944" s="1825"/>
    </row>
    <row r="3945" spans="4:4">
      <c r="D3945" s="1825"/>
    </row>
    <row r="3946" spans="4:4">
      <c r="D3946" s="1825"/>
    </row>
    <row r="3947" spans="4:4">
      <c r="D3947" s="1825"/>
    </row>
    <row r="3948" spans="4:4">
      <c r="D3948" s="1825"/>
    </row>
    <row r="3949" spans="4:4">
      <c r="D3949" s="1825"/>
    </row>
    <row r="3950" spans="4:4">
      <c r="D3950" s="1825"/>
    </row>
    <row r="3951" spans="4:4">
      <c r="D3951" s="1825"/>
    </row>
    <row r="3952" spans="4:4">
      <c r="D3952" s="1825"/>
    </row>
    <row r="3953" spans="4:4">
      <c r="D3953" s="1825"/>
    </row>
    <row r="3954" spans="4:4">
      <c r="D3954" s="1825"/>
    </row>
    <row r="3955" spans="4:4">
      <c r="D3955" s="1825"/>
    </row>
    <row r="3956" spans="4:4">
      <c r="D3956" s="1825"/>
    </row>
    <row r="3957" spans="4:4">
      <c r="D3957" s="1825"/>
    </row>
    <row r="3958" spans="4:4">
      <c r="D3958" s="1825"/>
    </row>
    <row r="3959" spans="4:4">
      <c r="D3959" s="1825"/>
    </row>
    <row r="3960" spans="4:4">
      <c r="D3960" s="1825"/>
    </row>
    <row r="3961" spans="4:4">
      <c r="D3961" s="1825"/>
    </row>
    <row r="3962" spans="4:4">
      <c r="D3962" s="1825"/>
    </row>
    <row r="3963" spans="4:4">
      <c r="D3963" s="1825"/>
    </row>
    <row r="3964" spans="4:4">
      <c r="D3964" s="1825"/>
    </row>
    <row r="3965" spans="4:4">
      <c r="D3965" s="1825"/>
    </row>
    <row r="3966" spans="4:4">
      <c r="D3966" s="1825"/>
    </row>
    <row r="3967" spans="4:4">
      <c r="D3967" s="1825"/>
    </row>
    <row r="3968" spans="4:4">
      <c r="D3968" s="1825"/>
    </row>
    <row r="3969" spans="4:4">
      <c r="D3969" s="1825"/>
    </row>
    <row r="3970" spans="4:4">
      <c r="D3970" s="1825"/>
    </row>
    <row r="3971" spans="4:4">
      <c r="D3971" s="1825"/>
    </row>
    <row r="3972" spans="4:4">
      <c r="D3972" s="1825"/>
    </row>
    <row r="3973" spans="4:4">
      <c r="D3973" s="1825"/>
    </row>
    <row r="3974" spans="4:4">
      <c r="D3974" s="1825"/>
    </row>
    <row r="3975" spans="4:4">
      <c r="D3975" s="1825"/>
    </row>
    <row r="3976" spans="4:4">
      <c r="D3976" s="1825"/>
    </row>
    <row r="3977" spans="4:4">
      <c r="D3977" s="1825"/>
    </row>
    <row r="3978" spans="4:4">
      <c r="D3978" s="1825"/>
    </row>
    <row r="3979" spans="4:4">
      <c r="D3979" s="1825"/>
    </row>
    <row r="3980" spans="4:4">
      <c r="D3980" s="1825"/>
    </row>
    <row r="3981" spans="4:4">
      <c r="D3981" s="1825"/>
    </row>
    <row r="3982" spans="4:4">
      <c r="D3982" s="1825"/>
    </row>
    <row r="3983" spans="4:4">
      <c r="D3983" s="1825"/>
    </row>
    <row r="3984" spans="4:4">
      <c r="D3984" s="1825"/>
    </row>
    <row r="3985" spans="4:4">
      <c r="D3985" s="1825"/>
    </row>
    <row r="3986" spans="4:4">
      <c r="D3986" s="1825"/>
    </row>
    <row r="3987" spans="4:4">
      <c r="D3987" s="1825"/>
    </row>
    <row r="3988" spans="4:4">
      <c r="D3988" s="1825"/>
    </row>
    <row r="3989" spans="4:4">
      <c r="D3989" s="1825"/>
    </row>
    <row r="3990" spans="4:4">
      <c r="D3990" s="1825"/>
    </row>
    <row r="3991" spans="4:4">
      <c r="D3991" s="1825"/>
    </row>
    <row r="3992" spans="4:4">
      <c r="D3992" s="1825"/>
    </row>
    <row r="3993" spans="4:4">
      <c r="D3993" s="1825"/>
    </row>
    <row r="3994" spans="4:4">
      <c r="D3994" s="1825"/>
    </row>
    <row r="3995" spans="4:4">
      <c r="D3995" s="1825"/>
    </row>
    <row r="3996" spans="4:4">
      <c r="D3996" s="1825"/>
    </row>
    <row r="3997" spans="4:4">
      <c r="D3997" s="1825"/>
    </row>
    <row r="3998" spans="4:4">
      <c r="D3998" s="1825"/>
    </row>
    <row r="3999" spans="4:4">
      <c r="D3999" s="1825"/>
    </row>
    <row r="4000" spans="4:4">
      <c r="D4000" s="1825"/>
    </row>
    <row r="4001" spans="4:4">
      <c r="D4001" s="1825"/>
    </row>
    <row r="4002" spans="4:4">
      <c r="D4002" s="1825"/>
    </row>
    <row r="4003" spans="4:4">
      <c r="D4003" s="1825"/>
    </row>
    <row r="4004" spans="4:4">
      <c r="D4004" s="1825"/>
    </row>
    <row r="4005" spans="4:4">
      <c r="D4005" s="1825"/>
    </row>
    <row r="4006" spans="4:4">
      <c r="D4006" s="1825"/>
    </row>
    <row r="4007" spans="4:4">
      <c r="D4007" s="1825"/>
    </row>
    <row r="4008" spans="4:4">
      <c r="D4008" s="1825"/>
    </row>
    <row r="4009" spans="4:4">
      <c r="D4009" s="1825"/>
    </row>
    <row r="4010" spans="4:4">
      <c r="D4010" s="1825"/>
    </row>
    <row r="4011" spans="4:4">
      <c r="D4011" s="1825"/>
    </row>
    <row r="4012" spans="4:4">
      <c r="D4012" s="1825"/>
    </row>
    <row r="4013" spans="4:4">
      <c r="D4013" s="1825"/>
    </row>
    <row r="4014" spans="4:4">
      <c r="D4014" s="1825"/>
    </row>
    <row r="4015" spans="4:4">
      <c r="D4015" s="1825"/>
    </row>
    <row r="4016" spans="4:4">
      <c r="D4016" s="1825"/>
    </row>
    <row r="4017" spans="4:4">
      <c r="D4017" s="1825"/>
    </row>
    <row r="4018" spans="4:4">
      <c r="D4018" s="1825"/>
    </row>
    <row r="4019" spans="4:4">
      <c r="D4019" s="1825"/>
    </row>
    <row r="4020" spans="4:4">
      <c r="D4020" s="1825"/>
    </row>
    <row r="4021" spans="4:4">
      <c r="D4021" s="1825"/>
    </row>
    <row r="4022" spans="4:4">
      <c r="D4022" s="1825"/>
    </row>
    <row r="4023" spans="4:4">
      <c r="D4023" s="1825"/>
    </row>
    <row r="4024" spans="4:4">
      <c r="D4024" s="1825"/>
    </row>
    <row r="4025" spans="4:4">
      <c r="D4025" s="1825"/>
    </row>
    <row r="4026" spans="4:4">
      <c r="D4026" s="1825"/>
    </row>
    <row r="4027" spans="4:4">
      <c r="D4027" s="1825"/>
    </row>
    <row r="4028" spans="4:4">
      <c r="D4028" s="1825"/>
    </row>
    <row r="4029" spans="4:4">
      <c r="D4029" s="1825"/>
    </row>
    <row r="4030" spans="4:4">
      <c r="D4030" s="1825"/>
    </row>
    <row r="4031" spans="4:4">
      <c r="D4031" s="1825"/>
    </row>
    <row r="4032" spans="4:4">
      <c r="D4032" s="1825"/>
    </row>
    <row r="4033" spans="4:4">
      <c r="D4033" s="1825"/>
    </row>
    <row r="4034" spans="4:4">
      <c r="D4034" s="1825"/>
    </row>
    <row r="4035" spans="4:4">
      <c r="D4035" s="1825"/>
    </row>
    <row r="4036" spans="4:4">
      <c r="D4036" s="1825"/>
    </row>
    <row r="4037" spans="4:4">
      <c r="D4037" s="1825"/>
    </row>
    <row r="4038" spans="4:4">
      <c r="D4038" s="1825"/>
    </row>
    <row r="4039" spans="4:4">
      <c r="D4039" s="1825"/>
    </row>
    <row r="4040" spans="4:4">
      <c r="D4040" s="1825"/>
    </row>
    <row r="4041" spans="4:4">
      <c r="D4041" s="1825"/>
    </row>
    <row r="4042" spans="4:4">
      <c r="D4042" s="1825"/>
    </row>
    <row r="4043" spans="4:4">
      <c r="D4043" s="1825"/>
    </row>
    <row r="4044" spans="4:4">
      <c r="D4044" s="1825"/>
    </row>
    <row r="4045" spans="4:4">
      <c r="D4045" s="1825"/>
    </row>
    <row r="4046" spans="4:4">
      <c r="D4046" s="1825"/>
    </row>
    <row r="4047" spans="4:4">
      <c r="D4047" s="1825"/>
    </row>
    <row r="4048" spans="4:4">
      <c r="D4048" s="1825"/>
    </row>
    <row r="4049" spans="4:4">
      <c r="D4049" s="1825"/>
    </row>
    <row r="4050" spans="4:4">
      <c r="D4050" s="1825"/>
    </row>
    <row r="4051" spans="4:4">
      <c r="D4051" s="1825"/>
    </row>
    <row r="4052" spans="4:4">
      <c r="D4052" s="1825"/>
    </row>
    <row r="4053" spans="4:4">
      <c r="D4053" s="1825"/>
    </row>
    <row r="4054" spans="4:4">
      <c r="D4054" s="1825"/>
    </row>
    <row r="4055" spans="4:4">
      <c r="D4055" s="1825"/>
    </row>
    <row r="4056" spans="4:4">
      <c r="D4056" s="1825"/>
    </row>
    <row r="4057" spans="4:4">
      <c r="D4057" s="1825"/>
    </row>
    <row r="4058" spans="4:4">
      <c r="D4058" s="1825"/>
    </row>
    <row r="4059" spans="4:4">
      <c r="D4059" s="1825"/>
    </row>
    <row r="4060" spans="4:4">
      <c r="D4060" s="1825"/>
    </row>
    <row r="4061" spans="4:4">
      <c r="D4061" s="1825"/>
    </row>
    <row r="4062" spans="4:4">
      <c r="D4062" s="1825"/>
    </row>
    <row r="4063" spans="4:4">
      <c r="D4063" s="1825"/>
    </row>
    <row r="4064" spans="4:4">
      <c r="D4064" s="1825"/>
    </row>
    <row r="4065" spans="4:4">
      <c r="D4065" s="1825"/>
    </row>
    <row r="4066" spans="4:4">
      <c r="D4066" s="1825"/>
    </row>
    <row r="4067" spans="4:4">
      <c r="D4067" s="1825"/>
    </row>
    <row r="4068" spans="4:4">
      <c r="D4068" s="1825"/>
    </row>
    <row r="4069" spans="4:4">
      <c r="D4069" s="1825"/>
    </row>
    <row r="4070" spans="4:4">
      <c r="D4070" s="1825"/>
    </row>
    <row r="4071" spans="4:4">
      <c r="D4071" s="1825"/>
    </row>
    <row r="4072" spans="4:4">
      <c r="D4072" s="1825"/>
    </row>
    <row r="4073" spans="4:4">
      <c r="D4073" s="1825"/>
    </row>
    <row r="4074" spans="4:4">
      <c r="D4074" s="1825"/>
    </row>
    <row r="4075" spans="4:4">
      <c r="D4075" s="1825"/>
    </row>
    <row r="4076" spans="4:4">
      <c r="D4076" s="1825"/>
    </row>
    <row r="4077" spans="4:4">
      <c r="D4077" s="1825"/>
    </row>
    <row r="4078" spans="4:4">
      <c r="D4078" s="1825"/>
    </row>
    <row r="4079" spans="4:4">
      <c r="D4079" s="1825"/>
    </row>
    <row r="4080" spans="4:4">
      <c r="D4080" s="1825"/>
    </row>
    <row r="4081" spans="4:4">
      <c r="D4081" s="1825"/>
    </row>
    <row r="4082" spans="4:4">
      <c r="D4082" s="1825"/>
    </row>
    <row r="4083" spans="4:4">
      <c r="D4083" s="1825"/>
    </row>
    <row r="4084" spans="4:4">
      <c r="D4084" s="1825"/>
    </row>
    <row r="4085" spans="4:4">
      <c r="D4085" s="1825"/>
    </row>
    <row r="4086" spans="4:4">
      <c r="D4086" s="1825"/>
    </row>
    <row r="4087" spans="4:4">
      <c r="D4087" s="1825"/>
    </row>
    <row r="4088" spans="4:4">
      <c r="D4088" s="1825"/>
    </row>
    <row r="4089" spans="4:4">
      <c r="D4089" s="1825"/>
    </row>
    <row r="4090" spans="4:4">
      <c r="D4090" s="1825"/>
    </row>
    <row r="4091" spans="4:4">
      <c r="D4091" s="1825"/>
    </row>
    <row r="4092" spans="4:4">
      <c r="D4092" s="1825"/>
    </row>
    <row r="4093" spans="4:4">
      <c r="D4093" s="1825"/>
    </row>
    <row r="4094" spans="4:4">
      <c r="D4094" s="1825"/>
    </row>
    <row r="4095" spans="4:4">
      <c r="D4095" s="1825"/>
    </row>
    <row r="4096" spans="4:4">
      <c r="D4096" s="1825"/>
    </row>
    <row r="4097" spans="4:4">
      <c r="D4097" s="1825"/>
    </row>
    <row r="4098" spans="4:4">
      <c r="D4098" s="1825"/>
    </row>
    <row r="4099" spans="4:4">
      <c r="D4099" s="1825"/>
    </row>
    <row r="4100" spans="4:4">
      <c r="D4100" s="1825"/>
    </row>
    <row r="4101" spans="4:4">
      <c r="D4101" s="1825"/>
    </row>
    <row r="4102" spans="4:4">
      <c r="D4102" s="1825"/>
    </row>
    <row r="4103" spans="4:4">
      <c r="D4103" s="1825"/>
    </row>
    <row r="4104" spans="4:4">
      <c r="D4104" s="1825"/>
    </row>
    <row r="4105" spans="4:4">
      <c r="D4105" s="1825"/>
    </row>
    <row r="4106" spans="4:4">
      <c r="D4106" s="1825"/>
    </row>
    <row r="4107" spans="4:4">
      <c r="D4107" s="1825"/>
    </row>
    <row r="4108" spans="4:4">
      <c r="D4108" s="1825"/>
    </row>
    <row r="4109" spans="4:4">
      <c r="D4109" s="1825"/>
    </row>
    <row r="4110" spans="4:4">
      <c r="D4110" s="1825"/>
    </row>
    <row r="4111" spans="4:4">
      <c r="D4111" s="1825"/>
    </row>
    <row r="4112" spans="4:4">
      <c r="D4112" s="1825"/>
    </row>
    <row r="4113" spans="4:4">
      <c r="D4113" s="1825"/>
    </row>
    <row r="4114" spans="4:4">
      <c r="D4114" s="1825"/>
    </row>
    <row r="4115" spans="4:4">
      <c r="D4115" s="1825"/>
    </row>
    <row r="4116" spans="4:4">
      <c r="D4116" s="1825"/>
    </row>
    <row r="4117" spans="4:4">
      <c r="D4117" s="1825"/>
    </row>
    <row r="4118" spans="4:4">
      <c r="D4118" s="1825"/>
    </row>
    <row r="4119" spans="4:4">
      <c r="D4119" s="1825"/>
    </row>
    <row r="4120" spans="4:4">
      <c r="D4120" s="1825"/>
    </row>
    <row r="4121" spans="4:4">
      <c r="D4121" s="1825"/>
    </row>
    <row r="4122" spans="4:4">
      <c r="D4122" s="1825"/>
    </row>
    <row r="4123" spans="4:4">
      <c r="D4123" s="1825"/>
    </row>
    <row r="4124" spans="4:4">
      <c r="D4124" s="1825"/>
    </row>
    <row r="4125" spans="4:4">
      <c r="D4125" s="1825"/>
    </row>
    <row r="4126" spans="4:4">
      <c r="D4126" s="1825"/>
    </row>
    <row r="4127" spans="4:4">
      <c r="D4127" s="1825"/>
    </row>
    <row r="4128" spans="4:4">
      <c r="D4128" s="1825"/>
    </row>
    <row r="4129" spans="4:4">
      <c r="D4129" s="1825"/>
    </row>
    <row r="4130" spans="4:4">
      <c r="D4130" s="1825"/>
    </row>
    <row r="4131" spans="4:4">
      <c r="D4131" s="1825"/>
    </row>
    <row r="4132" spans="4:4">
      <c r="D4132" s="1825"/>
    </row>
    <row r="4133" spans="4:4">
      <c r="D4133" s="1825"/>
    </row>
    <row r="4134" spans="4:4">
      <c r="D4134" s="1825"/>
    </row>
    <row r="4135" spans="4:4">
      <c r="D4135" s="1825"/>
    </row>
    <row r="4136" spans="4:4">
      <c r="D4136" s="1825"/>
    </row>
    <row r="4137" spans="4:4">
      <c r="D4137" s="1825"/>
    </row>
    <row r="4138" spans="4:4">
      <c r="D4138" s="1825"/>
    </row>
    <row r="4139" spans="4:4">
      <c r="D4139" s="1825"/>
    </row>
    <row r="4140" spans="4:4">
      <c r="D4140" s="1825"/>
    </row>
    <row r="4141" spans="4:4">
      <c r="D4141" s="1825"/>
    </row>
    <row r="4142" spans="4:4">
      <c r="D4142" s="1825"/>
    </row>
    <row r="4143" spans="4:4">
      <c r="D4143" s="1825"/>
    </row>
    <row r="4144" spans="4:4">
      <c r="D4144" s="1825"/>
    </row>
    <row r="4145" spans="4:4">
      <c r="D4145" s="1825"/>
    </row>
    <row r="4146" spans="4:4">
      <c r="D4146" s="1825"/>
    </row>
    <row r="4147" spans="4:4">
      <c r="D4147" s="1825"/>
    </row>
    <row r="4148" spans="4:4">
      <c r="D4148" s="1825"/>
    </row>
    <row r="4149" spans="4:4">
      <c r="D4149" s="1825"/>
    </row>
    <row r="4150" spans="4:4">
      <c r="D4150" s="1825"/>
    </row>
    <row r="4151" spans="4:4">
      <c r="D4151" s="1825"/>
    </row>
    <row r="4152" spans="4:4">
      <c r="D4152" s="1825"/>
    </row>
    <row r="4153" spans="4:4">
      <c r="D4153" s="1825"/>
    </row>
    <row r="4154" spans="4:4">
      <c r="D4154" s="1825"/>
    </row>
    <row r="4155" spans="4:4">
      <c r="D4155" s="1825"/>
    </row>
    <row r="4156" spans="4:4">
      <c r="D4156" s="1825"/>
    </row>
    <row r="4157" spans="4:4">
      <c r="D4157" s="1825"/>
    </row>
    <row r="4158" spans="4:4">
      <c r="D4158" s="1825"/>
    </row>
    <row r="4159" spans="4:4">
      <c r="D4159" s="1825"/>
    </row>
    <row r="4160" spans="4:4">
      <c r="D4160" s="1825"/>
    </row>
    <row r="4161" spans="4:4">
      <c r="D4161" s="1825"/>
    </row>
    <row r="4162" spans="4:4">
      <c r="D4162" s="1825"/>
    </row>
    <row r="4163" spans="4:4">
      <c r="D4163" s="1825"/>
    </row>
    <row r="4164" spans="4:4">
      <c r="D4164" s="1825"/>
    </row>
    <row r="4165" spans="4:4">
      <c r="D4165" s="1825"/>
    </row>
    <row r="4166" spans="4:4">
      <c r="D4166" s="1825"/>
    </row>
    <row r="4167" spans="4:4">
      <c r="D4167" s="1825"/>
    </row>
    <row r="4168" spans="4:4">
      <c r="D4168" s="1825"/>
    </row>
    <row r="4169" spans="4:4">
      <c r="D4169" s="1825"/>
    </row>
    <row r="4170" spans="4:4">
      <c r="D4170" s="1825"/>
    </row>
    <row r="4171" spans="4:4">
      <c r="D4171" s="1825"/>
    </row>
    <row r="4172" spans="4:4">
      <c r="D4172" s="1825"/>
    </row>
    <row r="4173" spans="4:4">
      <c r="D4173" s="1825"/>
    </row>
    <row r="4174" spans="4:4">
      <c r="D4174" s="1825"/>
    </row>
    <row r="4175" spans="4:4">
      <c r="D4175" s="1825"/>
    </row>
    <row r="4176" spans="4:4">
      <c r="D4176" s="1825"/>
    </row>
    <row r="4177" spans="4:4">
      <c r="D4177" s="1825"/>
    </row>
    <row r="4178" spans="4:4">
      <c r="D4178" s="1825"/>
    </row>
    <row r="4179" spans="4:4">
      <c r="D4179" s="1825"/>
    </row>
    <row r="4180" spans="4:4">
      <c r="D4180" s="1825"/>
    </row>
    <row r="4181" spans="4:4">
      <c r="D4181" s="1825"/>
    </row>
    <row r="4182" spans="4:4">
      <c r="D4182" s="1825"/>
    </row>
    <row r="4183" spans="4:4">
      <c r="D4183" s="1825"/>
    </row>
    <row r="4184" spans="4:4">
      <c r="D4184" s="1825"/>
    </row>
    <row r="4185" spans="4:4">
      <c r="D4185" s="1825"/>
    </row>
    <row r="4186" spans="4:4">
      <c r="D4186" s="1825"/>
    </row>
    <row r="4187" spans="4:4">
      <c r="D4187" s="1825"/>
    </row>
    <row r="4188" spans="4:4">
      <c r="D4188" s="1825"/>
    </row>
    <row r="4189" spans="4:4">
      <c r="D4189" s="1825"/>
    </row>
    <row r="4190" spans="4:4">
      <c r="D4190" s="1825"/>
    </row>
    <row r="4191" spans="4:4">
      <c r="D4191" s="1825"/>
    </row>
    <row r="4192" spans="4:4">
      <c r="D4192" s="1825"/>
    </row>
    <row r="4193" spans="4:4">
      <c r="D4193" s="1825"/>
    </row>
    <row r="4194" spans="4:4">
      <c r="D4194" s="1825"/>
    </row>
    <row r="4195" spans="4:4">
      <c r="D4195" s="1825"/>
    </row>
    <row r="4196" spans="4:4">
      <c r="D4196" s="1825"/>
    </row>
    <row r="4197" spans="4:4">
      <c r="D4197" s="1825"/>
    </row>
    <row r="4198" spans="4:4">
      <c r="D4198" s="1825"/>
    </row>
    <row r="4199" spans="4:4">
      <c r="D4199" s="1825"/>
    </row>
    <row r="4200" spans="4:4">
      <c r="D4200" s="1825"/>
    </row>
    <row r="4201" spans="4:4">
      <c r="D4201" s="1825"/>
    </row>
    <row r="4202" spans="4:4">
      <c r="D4202" s="1825"/>
    </row>
    <row r="4203" spans="4:4">
      <c r="D4203" s="1825"/>
    </row>
    <row r="4204" spans="4:4">
      <c r="D4204" s="1825"/>
    </row>
    <row r="4205" spans="4:4">
      <c r="D4205" s="1825"/>
    </row>
    <row r="4206" spans="4:4">
      <c r="D4206" s="1825"/>
    </row>
    <row r="4207" spans="4:4">
      <c r="D4207" s="1825"/>
    </row>
    <row r="4208" spans="4:4">
      <c r="D4208" s="1825"/>
    </row>
    <row r="4209" spans="4:4">
      <c r="D4209" s="1825"/>
    </row>
    <row r="4210" spans="4:4">
      <c r="D4210" s="1825"/>
    </row>
    <row r="4211" spans="4:4">
      <c r="D4211" s="1825"/>
    </row>
    <row r="4212" spans="4:4">
      <c r="D4212" s="1825"/>
    </row>
    <row r="4213" spans="4:4">
      <c r="D4213" s="1825"/>
    </row>
    <row r="4214" spans="4:4">
      <c r="D4214" s="1825"/>
    </row>
    <row r="4215" spans="4:4">
      <c r="D4215" s="1825"/>
    </row>
    <row r="4216" spans="4:4">
      <c r="D4216" s="1825"/>
    </row>
    <row r="4217" spans="4:4">
      <c r="D4217" s="1825"/>
    </row>
    <row r="4218" spans="4:4">
      <c r="D4218" s="1825"/>
    </row>
    <row r="4219" spans="4:4">
      <c r="D4219" s="1825"/>
    </row>
    <row r="4220" spans="4:4">
      <c r="D4220" s="1825"/>
    </row>
    <row r="4221" spans="4:4">
      <c r="D4221" s="1825"/>
    </row>
    <row r="4222" spans="4:4">
      <c r="D4222" s="1825"/>
    </row>
    <row r="4223" spans="4:4">
      <c r="D4223" s="1825"/>
    </row>
    <row r="4224" spans="4:4">
      <c r="D4224" s="1825"/>
    </row>
    <row r="4225" spans="4:4">
      <c r="D4225" s="1825"/>
    </row>
    <row r="4226" spans="4:4">
      <c r="D4226" s="1825"/>
    </row>
    <row r="4227" spans="4:4">
      <c r="D4227" s="1825"/>
    </row>
    <row r="4228" spans="4:4">
      <c r="D4228" s="1825"/>
    </row>
    <row r="4229" spans="4:4">
      <c r="D4229" s="1825"/>
    </row>
    <row r="4230" spans="4:4">
      <c r="D4230" s="1825"/>
    </row>
    <row r="4231" spans="4:4">
      <c r="D4231" s="1825"/>
    </row>
    <row r="4232" spans="4:4">
      <c r="D4232" s="1825"/>
    </row>
    <row r="4233" spans="4:4">
      <c r="D4233" s="1825"/>
    </row>
    <row r="4234" spans="4:4">
      <c r="D4234" s="1825"/>
    </row>
    <row r="4235" spans="4:4">
      <c r="D4235" s="1825"/>
    </row>
    <row r="4236" spans="4:4">
      <c r="D4236" s="1825"/>
    </row>
    <row r="4237" spans="4:4">
      <c r="D4237" s="1825"/>
    </row>
    <row r="4238" spans="4:4">
      <c r="D4238" s="1825"/>
    </row>
    <row r="4239" spans="4:4">
      <c r="D4239" s="1825"/>
    </row>
    <row r="4240" spans="4:4">
      <c r="D4240" s="1825"/>
    </row>
    <row r="4241" spans="4:4">
      <c r="D4241" s="1825"/>
    </row>
    <row r="4242" spans="4:4">
      <c r="D4242" s="1825"/>
    </row>
    <row r="4243" spans="4:4">
      <c r="D4243" s="1825"/>
    </row>
    <row r="4244" spans="4:4">
      <c r="D4244" s="1825"/>
    </row>
    <row r="4245" spans="4:4">
      <c r="D4245" s="1825"/>
    </row>
    <row r="4246" spans="4:4">
      <c r="D4246" s="1825"/>
    </row>
    <row r="4247" spans="4:4">
      <c r="D4247" s="1825"/>
    </row>
    <row r="4248" spans="4:4">
      <c r="D4248" s="1825"/>
    </row>
    <row r="4249" spans="4:4">
      <c r="D4249" s="1825"/>
    </row>
    <row r="4250" spans="4:4">
      <c r="D4250" s="1825"/>
    </row>
    <row r="4251" spans="4:4">
      <c r="D4251" s="1825"/>
    </row>
    <row r="4252" spans="4:4">
      <c r="D4252" s="1825"/>
    </row>
    <row r="4253" spans="4:4">
      <c r="D4253" s="1825"/>
    </row>
    <row r="4254" spans="4:4">
      <c r="D4254" s="1825"/>
    </row>
    <row r="4255" spans="4:4">
      <c r="D4255" s="1825"/>
    </row>
    <row r="4256" spans="4:4">
      <c r="D4256" s="1825"/>
    </row>
    <row r="4257" spans="4:4">
      <c r="D4257" s="1825"/>
    </row>
    <row r="4258" spans="4:4">
      <c r="D4258" s="1825"/>
    </row>
    <row r="4259" spans="4:4">
      <c r="D4259" s="1825"/>
    </row>
    <row r="4260" spans="4:4">
      <c r="D4260" s="1825"/>
    </row>
    <row r="4261" spans="4:4">
      <c r="D4261" s="1825"/>
    </row>
    <row r="4262" spans="4:4">
      <c r="D4262" s="1825"/>
    </row>
    <row r="4263" spans="4:4">
      <c r="D4263" s="1825"/>
    </row>
    <row r="4264" spans="4:4">
      <c r="D4264" s="1825"/>
    </row>
    <row r="4265" spans="4:4">
      <c r="D4265" s="1825"/>
    </row>
    <row r="4266" spans="4:4">
      <c r="D4266" s="1825"/>
    </row>
    <row r="4267" spans="4:4">
      <c r="D4267" s="1825"/>
    </row>
    <row r="4268" spans="4:4">
      <c r="D4268" s="1825"/>
    </row>
    <row r="4269" spans="4:4">
      <c r="D4269" s="1825"/>
    </row>
    <row r="4270" spans="4:4">
      <c r="D4270" s="1825"/>
    </row>
    <row r="4271" spans="4:4">
      <c r="D4271" s="1825"/>
    </row>
    <row r="4272" spans="4:4">
      <c r="D4272" s="1825"/>
    </row>
    <row r="4273" spans="4:4">
      <c r="D4273" s="1825"/>
    </row>
    <row r="4274" spans="4:4">
      <c r="D4274" s="1825"/>
    </row>
    <row r="4275" spans="4:4">
      <c r="D4275" s="1825"/>
    </row>
    <row r="4276" spans="4:4">
      <c r="D4276" s="1825"/>
    </row>
    <row r="4277" spans="4:4">
      <c r="D4277" s="1825"/>
    </row>
    <row r="4278" spans="4:4">
      <c r="D4278" s="1825"/>
    </row>
    <row r="4279" spans="4:4">
      <c r="D4279" s="1825"/>
    </row>
    <row r="4280" spans="4:4">
      <c r="D4280" s="1825"/>
    </row>
    <row r="4281" spans="4:4">
      <c r="D4281" s="1825"/>
    </row>
    <row r="4282" spans="4:4">
      <c r="D4282" s="1825"/>
    </row>
    <row r="4283" spans="4:4">
      <c r="D4283" s="1825"/>
    </row>
    <row r="4284" spans="4:4">
      <c r="D4284" s="1825"/>
    </row>
    <row r="4285" spans="4:4">
      <c r="D4285" s="1825"/>
    </row>
    <row r="4286" spans="4:4">
      <c r="D4286" s="1825"/>
    </row>
    <row r="4287" spans="4:4">
      <c r="D4287" s="1825"/>
    </row>
    <row r="4288" spans="4:4">
      <c r="D4288" s="1825"/>
    </row>
    <row r="4289" spans="4:4">
      <c r="D4289" s="1825"/>
    </row>
    <row r="4290" spans="4:4">
      <c r="D4290" s="1825"/>
    </row>
    <row r="4291" spans="4:4">
      <c r="D4291" s="1825"/>
    </row>
    <row r="4292" spans="4:4">
      <c r="D4292" s="1825"/>
    </row>
    <row r="4293" spans="4:4">
      <c r="D4293" s="1825"/>
    </row>
    <row r="4294" spans="4:4">
      <c r="D4294" s="1825"/>
    </row>
    <row r="4295" spans="4:4">
      <c r="D4295" s="1825"/>
    </row>
    <row r="4296" spans="4:4">
      <c r="D4296" s="1825"/>
    </row>
    <row r="4297" spans="4:4">
      <c r="D4297" s="1825"/>
    </row>
    <row r="4298" spans="4:4">
      <c r="D4298" s="1825"/>
    </row>
    <row r="4299" spans="4:4">
      <c r="D4299" s="1825"/>
    </row>
    <row r="4300" spans="4:4">
      <c r="D4300" s="1825"/>
    </row>
    <row r="4301" spans="4:4">
      <c r="D4301" s="1825"/>
    </row>
    <row r="4302" spans="4:4">
      <c r="D4302" s="1825"/>
    </row>
    <row r="4303" spans="4:4">
      <c r="D4303" s="1825"/>
    </row>
    <row r="4304" spans="4:4">
      <c r="D4304" s="1825"/>
    </row>
    <row r="4305" spans="4:4">
      <c r="D4305" s="1825"/>
    </row>
    <row r="4306" spans="4:4">
      <c r="D4306" s="1825"/>
    </row>
    <row r="4307" spans="4:4">
      <c r="D4307" s="1825"/>
    </row>
    <row r="4308" spans="4:4">
      <c r="D4308" s="1825"/>
    </row>
    <row r="4309" spans="4:4">
      <c r="D4309" s="1825"/>
    </row>
    <row r="4310" spans="4:4">
      <c r="D4310" s="1825"/>
    </row>
    <row r="4311" spans="4:4">
      <c r="D4311" s="1825"/>
    </row>
    <row r="4312" spans="4:4">
      <c r="D4312" s="1825"/>
    </row>
    <row r="4313" spans="4:4">
      <c r="D4313" s="1825"/>
    </row>
    <row r="4314" spans="4:4">
      <c r="D4314" s="1825"/>
    </row>
    <row r="4315" spans="4:4">
      <c r="D4315" s="1825"/>
    </row>
    <row r="4316" spans="4:4">
      <c r="D4316" s="1825"/>
    </row>
    <row r="4317" spans="4:4">
      <c r="D4317" s="1825"/>
    </row>
    <row r="4318" spans="4:4">
      <c r="D4318" s="1825"/>
    </row>
    <row r="4319" spans="4:4">
      <c r="D4319" s="1825"/>
    </row>
    <row r="4320" spans="4:4">
      <c r="D4320" s="1825"/>
    </row>
    <row r="4321" spans="4:4">
      <c r="D4321" s="1825"/>
    </row>
    <row r="4322" spans="4:4">
      <c r="D4322" s="1825"/>
    </row>
    <row r="4323" spans="4:4">
      <c r="D4323" s="1825"/>
    </row>
    <row r="4324" spans="4:4">
      <c r="D4324" s="1825"/>
    </row>
    <row r="4325" spans="4:4">
      <c r="D4325" s="1825"/>
    </row>
    <row r="4326" spans="4:4">
      <c r="D4326" s="1825"/>
    </row>
    <row r="4327" spans="4:4">
      <c r="D4327" s="1825"/>
    </row>
    <row r="4328" spans="4:4">
      <c r="D4328" s="1825"/>
    </row>
    <row r="4329" spans="4:4">
      <c r="D4329" s="1825"/>
    </row>
    <row r="4330" spans="4:4">
      <c r="D4330" s="1825"/>
    </row>
    <row r="4331" spans="4:4">
      <c r="D4331" s="1825"/>
    </row>
    <row r="4332" spans="4:4">
      <c r="D4332" s="1825"/>
    </row>
    <row r="4333" spans="4:4">
      <c r="D4333" s="1825"/>
    </row>
    <row r="4334" spans="4:4">
      <c r="D4334" s="1825"/>
    </row>
    <row r="4335" spans="4:4">
      <c r="D4335" s="1825"/>
    </row>
    <row r="4336" spans="4:4">
      <c r="D4336" s="1825"/>
    </row>
    <row r="4337" spans="4:4">
      <c r="D4337" s="1825"/>
    </row>
    <row r="4338" spans="4:4">
      <c r="D4338" s="1825"/>
    </row>
    <row r="4339" spans="4:4">
      <c r="D4339" s="1825"/>
    </row>
    <row r="4340" spans="4:4">
      <c r="D4340" s="1825"/>
    </row>
    <row r="4341" spans="4:4">
      <c r="D4341" s="1825"/>
    </row>
    <row r="4342" spans="4:4">
      <c r="D4342" s="1825"/>
    </row>
    <row r="4343" spans="4:4">
      <c r="D4343" s="1825"/>
    </row>
    <row r="4344" spans="4:4">
      <c r="D4344" s="1825"/>
    </row>
    <row r="4345" spans="4:4">
      <c r="D4345" s="1825"/>
    </row>
    <row r="4346" spans="4:4">
      <c r="D4346" s="1825"/>
    </row>
    <row r="4347" spans="4:4">
      <c r="D4347" s="1825"/>
    </row>
    <row r="4348" spans="4:4">
      <c r="D4348" s="1825"/>
    </row>
    <row r="4349" spans="4:4">
      <c r="D4349" s="1825"/>
    </row>
    <row r="4350" spans="4:4">
      <c r="D4350" s="1825"/>
    </row>
    <row r="4351" spans="4:4">
      <c r="D4351" s="1825"/>
    </row>
    <row r="4352" spans="4:4">
      <c r="D4352" s="1825"/>
    </row>
    <row r="4353" spans="4:4">
      <c r="D4353" s="1825"/>
    </row>
    <row r="4354" spans="4:4">
      <c r="D4354" s="1825"/>
    </row>
    <row r="4355" spans="4:4">
      <c r="D4355" s="1825"/>
    </row>
    <row r="4356" spans="4:4">
      <c r="D4356" s="1825"/>
    </row>
    <row r="4357" spans="4:4">
      <c r="D4357" s="1825"/>
    </row>
    <row r="4358" spans="4:4">
      <c r="D4358" s="1825"/>
    </row>
    <row r="4359" spans="4:4">
      <c r="D4359" s="1825"/>
    </row>
    <row r="4360" spans="4:4">
      <c r="D4360" s="1825"/>
    </row>
    <row r="4361" spans="4:4">
      <c r="D4361" s="1825"/>
    </row>
    <row r="4362" spans="4:4">
      <c r="D4362" s="1825"/>
    </row>
    <row r="4363" spans="4:4">
      <c r="D4363" s="1825"/>
    </row>
    <row r="4364" spans="4:4">
      <c r="D4364" s="1825"/>
    </row>
    <row r="4365" spans="4:4">
      <c r="D4365" s="1825"/>
    </row>
    <row r="4366" spans="4:4">
      <c r="D4366" s="1825"/>
    </row>
    <row r="4367" spans="4:4">
      <c r="D4367" s="1825"/>
    </row>
    <row r="4368" spans="4:4">
      <c r="D4368" s="1825"/>
    </row>
    <row r="4369" spans="4:4">
      <c r="D4369" s="1825"/>
    </row>
    <row r="4370" spans="4:4">
      <c r="D4370" s="1825"/>
    </row>
    <row r="4371" spans="4:4">
      <c r="D4371" s="1825"/>
    </row>
    <row r="4372" spans="4:4">
      <c r="D4372" s="1825"/>
    </row>
    <row r="4373" spans="4:4">
      <c r="D4373" s="1825"/>
    </row>
    <row r="4374" spans="4:4">
      <c r="D4374" s="1825"/>
    </row>
    <row r="4375" spans="4:4">
      <c r="D4375" s="1825"/>
    </row>
    <row r="4376" spans="4:4">
      <c r="D4376" s="1825"/>
    </row>
    <row r="4377" spans="4:4">
      <c r="D4377" s="1825"/>
    </row>
    <row r="4378" spans="4:4">
      <c r="D4378" s="1825"/>
    </row>
    <row r="4379" spans="4:4">
      <c r="D4379" s="1825"/>
    </row>
    <row r="4380" spans="4:4">
      <c r="D4380" s="1825"/>
    </row>
    <row r="4381" spans="4:4">
      <c r="D4381" s="1825"/>
    </row>
    <row r="4382" spans="4:4">
      <c r="D4382" s="1825"/>
    </row>
    <row r="4383" spans="4:4">
      <c r="D4383" s="1825"/>
    </row>
    <row r="4384" spans="4:4">
      <c r="D4384" s="1825"/>
    </row>
    <row r="4385" spans="4:4">
      <c r="D4385" s="1825"/>
    </row>
    <row r="4386" spans="4:4">
      <c r="D4386" s="1825"/>
    </row>
    <row r="4387" spans="4:4">
      <c r="D4387" s="1825"/>
    </row>
    <row r="4388" spans="4:4">
      <c r="D4388" s="1825"/>
    </row>
    <row r="4389" spans="4:4">
      <c r="D4389" s="1825"/>
    </row>
    <row r="4390" spans="4:4">
      <c r="D4390" s="1825"/>
    </row>
    <row r="4391" spans="4:4">
      <c r="D4391" s="1825"/>
    </row>
    <row r="4392" spans="4:4">
      <c r="D4392" s="1825"/>
    </row>
    <row r="4393" spans="4:4">
      <c r="D4393" s="1825"/>
    </row>
    <row r="4394" spans="4:4">
      <c r="D4394" s="1825"/>
    </row>
    <row r="4395" spans="4:4">
      <c r="D4395" s="1825"/>
    </row>
    <row r="4396" spans="4:4">
      <c r="D4396" s="1825"/>
    </row>
    <row r="4397" spans="4:4">
      <c r="D4397" s="1825"/>
    </row>
    <row r="4398" spans="4:4">
      <c r="D4398" s="1825"/>
    </row>
    <row r="4399" spans="4:4">
      <c r="D4399" s="1825"/>
    </row>
    <row r="4400" spans="4:4">
      <c r="D4400" s="1825"/>
    </row>
    <row r="4401" spans="4:4">
      <c r="D4401" s="1825"/>
    </row>
    <row r="4402" spans="4:4">
      <c r="D4402" s="1825"/>
    </row>
    <row r="4403" spans="4:4">
      <c r="D4403" s="1825"/>
    </row>
    <row r="4404" spans="4:4">
      <c r="D4404" s="1825"/>
    </row>
    <row r="4405" spans="4:4">
      <c r="D4405" s="1825"/>
    </row>
    <row r="4406" spans="4:4">
      <c r="D4406" s="1825"/>
    </row>
    <row r="4407" spans="4:4">
      <c r="D4407" s="1825"/>
    </row>
    <row r="4408" spans="4:4">
      <c r="D4408" s="1825"/>
    </row>
    <row r="4409" spans="4:4">
      <c r="D4409" s="1825"/>
    </row>
    <row r="4410" spans="4:4">
      <c r="D4410" s="1825"/>
    </row>
    <row r="4411" spans="4:4">
      <c r="D4411" s="1825"/>
    </row>
    <row r="4412" spans="4:4">
      <c r="D4412" s="1825"/>
    </row>
    <row r="4413" spans="4:4">
      <c r="D4413" s="1825"/>
    </row>
    <row r="4414" spans="4:4">
      <c r="D4414" s="1825"/>
    </row>
    <row r="4415" spans="4:4">
      <c r="D4415" s="1825"/>
    </row>
    <row r="4416" spans="4:4">
      <c r="D4416" s="1825"/>
    </row>
    <row r="4417" spans="4:4">
      <c r="D4417" s="1825"/>
    </row>
    <row r="4418" spans="4:4">
      <c r="D4418" s="1825"/>
    </row>
    <row r="4419" spans="4:4">
      <c r="D4419" s="1825"/>
    </row>
    <row r="4420" spans="4:4">
      <c r="D4420" s="1825"/>
    </row>
    <row r="4421" spans="4:4">
      <c r="D4421" s="1825"/>
    </row>
    <row r="4422" spans="4:4">
      <c r="D4422" s="1825"/>
    </row>
    <row r="4423" spans="4:4">
      <c r="D4423" s="1825"/>
    </row>
    <row r="4424" spans="4:4">
      <c r="D4424" s="1825"/>
    </row>
    <row r="4425" spans="4:4">
      <c r="D4425" s="1825"/>
    </row>
    <row r="4426" spans="4:4">
      <c r="D4426" s="1825"/>
    </row>
    <row r="4427" spans="4:4">
      <c r="D4427" s="1825"/>
    </row>
    <row r="4428" spans="4:4">
      <c r="D4428" s="1825"/>
    </row>
    <row r="4429" spans="4:4">
      <c r="D4429" s="1825"/>
    </row>
    <row r="4430" spans="4:4">
      <c r="D4430" s="1825"/>
    </row>
    <row r="4431" spans="4:4">
      <c r="D4431" s="1825"/>
    </row>
    <row r="4432" spans="4:4">
      <c r="D4432" s="1825"/>
    </row>
    <row r="4433" spans="4:4">
      <c r="D4433" s="1825"/>
    </row>
    <row r="4434" spans="4:4">
      <c r="D4434" s="1825"/>
    </row>
    <row r="4435" spans="4:4">
      <c r="D4435" s="1825"/>
    </row>
    <row r="4436" spans="4:4">
      <c r="D4436" s="1825"/>
    </row>
    <row r="4437" spans="4:4">
      <c r="D4437" s="1825"/>
    </row>
    <row r="4438" spans="4:4">
      <c r="D4438" s="1825"/>
    </row>
    <row r="4439" spans="4:4">
      <c r="D4439" s="1825"/>
    </row>
    <row r="4440" spans="4:4">
      <c r="D4440" s="1825"/>
    </row>
    <row r="4441" spans="4:4">
      <c r="D4441" s="1825"/>
    </row>
    <row r="4442" spans="4:4">
      <c r="D4442" s="1825"/>
    </row>
    <row r="4443" spans="4:4">
      <c r="D4443" s="1825"/>
    </row>
    <row r="4444" spans="4:4">
      <c r="D4444" s="1825"/>
    </row>
    <row r="4445" spans="4:4">
      <c r="D4445" s="1825"/>
    </row>
    <row r="4446" spans="4:4">
      <c r="D4446" s="1825"/>
    </row>
    <row r="4447" spans="4:4">
      <c r="D4447" s="1825"/>
    </row>
    <row r="4448" spans="4:4">
      <c r="D4448" s="1825"/>
    </row>
    <row r="4449" spans="4:4">
      <c r="D4449" s="1825"/>
    </row>
    <row r="4450" spans="4:4">
      <c r="D4450" s="1825"/>
    </row>
    <row r="4451" spans="4:4">
      <c r="D4451" s="1825"/>
    </row>
    <row r="4452" spans="4:4">
      <c r="D4452" s="1825"/>
    </row>
    <row r="4453" spans="4:4">
      <c r="D4453" s="1825"/>
    </row>
    <row r="4454" spans="4:4">
      <c r="D4454" s="1825"/>
    </row>
    <row r="4455" spans="4:4">
      <c r="D4455" s="1825"/>
    </row>
    <row r="4456" spans="4:4">
      <c r="D4456" s="1825"/>
    </row>
    <row r="4457" spans="4:4">
      <c r="D4457" s="1825"/>
    </row>
    <row r="4458" spans="4:4">
      <c r="D4458" s="1825"/>
    </row>
    <row r="4459" spans="4:4">
      <c r="D4459" s="1825"/>
    </row>
    <row r="4460" spans="4:4">
      <c r="D4460" s="1825"/>
    </row>
    <row r="4461" spans="4:4">
      <c r="D4461" s="1825"/>
    </row>
    <row r="4462" spans="4:4">
      <c r="D4462" s="1825"/>
    </row>
    <row r="4463" spans="4:4">
      <c r="D4463" s="1825"/>
    </row>
    <row r="4464" spans="4:4">
      <c r="D4464" s="1825"/>
    </row>
    <row r="4465" spans="4:4">
      <c r="D4465" s="1825"/>
    </row>
    <row r="4466" spans="4:4">
      <c r="D4466" s="1825"/>
    </row>
    <row r="4467" spans="4:4">
      <c r="D4467" s="1825"/>
    </row>
    <row r="4468" spans="4:4">
      <c r="D4468" s="1825"/>
    </row>
    <row r="4469" spans="4:4">
      <c r="D4469" s="1825"/>
    </row>
    <row r="4470" spans="4:4">
      <c r="D4470" s="1825"/>
    </row>
    <row r="4471" spans="4:4">
      <c r="D4471" s="1825"/>
    </row>
    <row r="4472" spans="4:4">
      <c r="D4472" s="1825"/>
    </row>
    <row r="4473" spans="4:4">
      <c r="D4473" s="1825"/>
    </row>
    <row r="4474" spans="4:4">
      <c r="D4474" s="1825"/>
    </row>
    <row r="4475" spans="4:4">
      <c r="D4475" s="1825"/>
    </row>
    <row r="4476" spans="4:4">
      <c r="D4476" s="1825"/>
    </row>
    <row r="4477" spans="4:4">
      <c r="D4477" s="1825"/>
    </row>
    <row r="4478" spans="4:4">
      <c r="D4478" s="1825"/>
    </row>
    <row r="4479" spans="4:4">
      <c r="D4479" s="1825"/>
    </row>
    <row r="4480" spans="4:4">
      <c r="D4480" s="1825"/>
    </row>
    <row r="4481" spans="4:4">
      <c r="D4481" s="1825"/>
    </row>
    <row r="4482" spans="4:4">
      <c r="D4482" s="1825"/>
    </row>
    <row r="4483" spans="4:4">
      <c r="D4483" s="1825"/>
    </row>
    <row r="4484" spans="4:4">
      <c r="D4484" s="1825"/>
    </row>
    <row r="4485" spans="4:4">
      <c r="D4485" s="1825"/>
    </row>
    <row r="4486" spans="4:4">
      <c r="D4486" s="1825"/>
    </row>
    <row r="4487" spans="4:4">
      <c r="D4487" s="1825"/>
    </row>
    <row r="4488" spans="4:4">
      <c r="D4488" s="1825"/>
    </row>
    <row r="4489" spans="4:4">
      <c r="D4489" s="1825"/>
    </row>
    <row r="4490" spans="4:4">
      <c r="D4490" s="1825"/>
    </row>
    <row r="4491" spans="4:4">
      <c r="D4491" s="1825"/>
    </row>
    <row r="4492" spans="4:4">
      <c r="D4492" s="1825"/>
    </row>
    <row r="4493" spans="4:4">
      <c r="D4493" s="1825"/>
    </row>
    <row r="4494" spans="4:4">
      <c r="D4494" s="1825"/>
    </row>
    <row r="4495" spans="4:4">
      <c r="D4495" s="1825"/>
    </row>
    <row r="4496" spans="4:4">
      <c r="D4496" s="1825"/>
    </row>
    <row r="4497" spans="4:4">
      <c r="D4497" s="1825"/>
    </row>
    <row r="4498" spans="4:4">
      <c r="D4498" s="1825"/>
    </row>
    <row r="4499" spans="4:4">
      <c r="D4499" s="1825"/>
    </row>
    <row r="4500" spans="4:4">
      <c r="D4500" s="1825"/>
    </row>
    <row r="4501" spans="4:4">
      <c r="D4501" s="1825"/>
    </row>
    <row r="4502" spans="4:4">
      <c r="D4502" s="1825"/>
    </row>
    <row r="4503" spans="4:4">
      <c r="D4503" s="1825"/>
    </row>
    <row r="4504" spans="4:4">
      <c r="D4504" s="1825"/>
    </row>
    <row r="4505" spans="4:4">
      <c r="D4505" s="1825"/>
    </row>
    <row r="4506" spans="4:4">
      <c r="D4506" s="1825"/>
    </row>
    <row r="4507" spans="4:4">
      <c r="D4507" s="1825"/>
    </row>
    <row r="4508" spans="4:4">
      <c r="D4508" s="1825"/>
    </row>
    <row r="4509" spans="4:4">
      <c r="D4509" s="1825"/>
    </row>
    <row r="4510" spans="4:4">
      <c r="D4510" s="1825"/>
    </row>
    <row r="4511" spans="4:4">
      <c r="D4511" s="1825"/>
    </row>
    <row r="4512" spans="4:4">
      <c r="D4512" s="1825"/>
    </row>
    <row r="4513" spans="4:4">
      <c r="D4513" s="1825"/>
    </row>
    <row r="4514" spans="4:4">
      <c r="D4514" s="1825"/>
    </row>
    <row r="4515" spans="4:4">
      <c r="D4515" s="1825"/>
    </row>
    <row r="4516" spans="4:4">
      <c r="D4516" s="1825"/>
    </row>
    <row r="4517" spans="4:4">
      <c r="D4517" s="1825"/>
    </row>
    <row r="4518" spans="4:4">
      <c r="D4518" s="1825"/>
    </row>
    <row r="4519" spans="4:4">
      <c r="D4519" s="1825"/>
    </row>
    <row r="4520" spans="4:4">
      <c r="D4520" s="1825"/>
    </row>
    <row r="4521" spans="4:4">
      <c r="D4521" s="1825"/>
    </row>
    <row r="4522" spans="4:4">
      <c r="D4522" s="1825"/>
    </row>
    <row r="4523" spans="4:4">
      <c r="D4523" s="1825"/>
    </row>
    <row r="4524" spans="4:4">
      <c r="D4524" s="1825"/>
    </row>
    <row r="4525" spans="4:4">
      <c r="D4525" s="1825"/>
    </row>
    <row r="4526" spans="4:4">
      <c r="D4526" s="1825"/>
    </row>
    <row r="4527" spans="4:4">
      <c r="D4527" s="1825"/>
    </row>
    <row r="4528" spans="4:4">
      <c r="D4528" s="1825"/>
    </row>
    <row r="4529" spans="4:4">
      <c r="D4529" s="1825"/>
    </row>
    <row r="4530" spans="4:4">
      <c r="D4530" s="1825"/>
    </row>
    <row r="4531" spans="4:4">
      <c r="D4531" s="1825"/>
    </row>
    <row r="4532" spans="4:4">
      <c r="D4532" s="1825"/>
    </row>
    <row r="4533" spans="4:4">
      <c r="D4533" s="1825"/>
    </row>
    <row r="4534" spans="4:4">
      <c r="D4534" s="1825"/>
    </row>
    <row r="4535" spans="4:4">
      <c r="D4535" s="1825"/>
    </row>
    <row r="4536" spans="4:4">
      <c r="D4536" s="1825"/>
    </row>
    <row r="4537" spans="4:4">
      <c r="D4537" s="1825"/>
    </row>
    <row r="4538" spans="4:4">
      <c r="D4538" s="1825"/>
    </row>
    <row r="4539" spans="4:4">
      <c r="D4539" s="1825"/>
    </row>
    <row r="4540" spans="4:4">
      <c r="D4540" s="1825"/>
    </row>
    <row r="4541" spans="4:4">
      <c r="D4541" s="1825"/>
    </row>
    <row r="4542" spans="4:4">
      <c r="D4542" s="1825"/>
    </row>
    <row r="4543" spans="4:4">
      <c r="D4543" s="1825"/>
    </row>
    <row r="4544" spans="4:4">
      <c r="D4544" s="1825"/>
    </row>
    <row r="4545" spans="4:4">
      <c r="D4545" s="1825"/>
    </row>
    <row r="4546" spans="4:4">
      <c r="D4546" s="1825"/>
    </row>
    <row r="4547" spans="4:4">
      <c r="D4547" s="1825"/>
    </row>
    <row r="4548" spans="4:4">
      <c r="D4548" s="1825"/>
    </row>
    <row r="4549" spans="4:4">
      <c r="D4549" s="1825"/>
    </row>
    <row r="4550" spans="4:4">
      <c r="D4550" s="1825"/>
    </row>
    <row r="4551" spans="4:4">
      <c r="D4551" s="1825"/>
    </row>
    <row r="4552" spans="4:4">
      <c r="D4552" s="1825"/>
    </row>
    <row r="4553" spans="4:4">
      <c r="D4553" s="1825"/>
    </row>
    <row r="4554" spans="4:4">
      <c r="D4554" s="1825"/>
    </row>
    <row r="4555" spans="4:4">
      <c r="D4555" s="1825"/>
    </row>
    <row r="4556" spans="4:4">
      <c r="D4556" s="1825"/>
    </row>
    <row r="4557" spans="4:4">
      <c r="D4557" s="1825"/>
    </row>
    <row r="4558" spans="4:4">
      <c r="D4558" s="1825"/>
    </row>
    <row r="4559" spans="4:4">
      <c r="D4559" s="1825"/>
    </row>
    <row r="4560" spans="4:4">
      <c r="D4560" s="1825"/>
    </row>
    <row r="4561" spans="4:4">
      <c r="D4561" s="1825"/>
    </row>
    <row r="4562" spans="4:4">
      <c r="D4562" s="1825"/>
    </row>
    <row r="4563" spans="4:4">
      <c r="D4563" s="1825"/>
    </row>
    <row r="4564" spans="4:4">
      <c r="D4564" s="1825"/>
    </row>
    <row r="4565" spans="4:4">
      <c r="D4565" s="1825"/>
    </row>
    <row r="4566" spans="4:4">
      <c r="D4566" s="1825"/>
    </row>
    <row r="4567" spans="4:4">
      <c r="D4567" s="1825"/>
    </row>
    <row r="4568" spans="4:4">
      <c r="D4568" s="1825"/>
    </row>
    <row r="4569" spans="4:4">
      <c r="D4569" s="1825"/>
    </row>
    <row r="4570" spans="4:4">
      <c r="D4570" s="1825"/>
    </row>
    <row r="4571" spans="4:4">
      <c r="D4571" s="1825"/>
    </row>
    <row r="4572" spans="4:4">
      <c r="D4572" s="1825"/>
    </row>
    <row r="4573" spans="4:4">
      <c r="D4573" s="1825"/>
    </row>
    <row r="4574" spans="4:4">
      <c r="D4574" s="1825"/>
    </row>
    <row r="4575" spans="4:4">
      <c r="D4575" s="1825"/>
    </row>
    <row r="4576" spans="4:4">
      <c r="D4576" s="1825"/>
    </row>
    <row r="4577" spans="4:4">
      <c r="D4577" s="1825"/>
    </row>
    <row r="4578" spans="4:4">
      <c r="D4578" s="1825"/>
    </row>
    <row r="4579" spans="4:4">
      <c r="D4579" s="1825"/>
    </row>
    <row r="4580" spans="4:4">
      <c r="D4580" s="1825"/>
    </row>
    <row r="4581" spans="4:4">
      <c r="D4581" s="1825"/>
    </row>
    <row r="4582" spans="4:4">
      <c r="D4582" s="1825"/>
    </row>
    <row r="4583" spans="4:4">
      <c r="D4583" s="1825"/>
    </row>
    <row r="4584" spans="4:4">
      <c r="D4584" s="1825"/>
    </row>
    <row r="4585" spans="4:4">
      <c r="D4585" s="1825"/>
    </row>
    <row r="4586" spans="4:4">
      <c r="D4586" s="1825"/>
    </row>
    <row r="4587" spans="4:4">
      <c r="D4587" s="1825"/>
    </row>
    <row r="4588" spans="4:4">
      <c r="D4588" s="1825"/>
    </row>
    <row r="4589" spans="4:4">
      <c r="D4589" s="1825"/>
    </row>
    <row r="4590" spans="4:4">
      <c r="D4590" s="1825"/>
    </row>
    <row r="4591" spans="4:4">
      <c r="D4591" s="1825"/>
    </row>
    <row r="4592" spans="4:4">
      <c r="D4592" s="1825"/>
    </row>
    <row r="4593" spans="4:4">
      <c r="D4593" s="1825"/>
    </row>
    <row r="4594" spans="4:4">
      <c r="D4594" s="1825"/>
    </row>
    <row r="4595" spans="4:4">
      <c r="D4595" s="1825"/>
    </row>
    <row r="4596" spans="4:4">
      <c r="D4596" s="1825"/>
    </row>
    <row r="4597" spans="4:4">
      <c r="D4597" s="1825"/>
    </row>
    <row r="4598" spans="4:4">
      <c r="D4598" s="1825"/>
    </row>
    <row r="4599" spans="4:4">
      <c r="D4599" s="1825"/>
    </row>
    <row r="4600" spans="4:4">
      <c r="D4600" s="1825"/>
    </row>
    <row r="4601" spans="4:4">
      <c r="D4601" s="1825"/>
    </row>
    <row r="4602" spans="4:4">
      <c r="D4602" s="1825"/>
    </row>
    <row r="4603" spans="4:4">
      <c r="D4603" s="1825"/>
    </row>
    <row r="4604" spans="4:4">
      <c r="D4604" s="1825"/>
    </row>
    <row r="4605" spans="4:4">
      <c r="D4605" s="1825"/>
    </row>
    <row r="4606" spans="4:4">
      <c r="D4606" s="1825"/>
    </row>
    <row r="4607" spans="4:4">
      <c r="D4607" s="1825"/>
    </row>
    <row r="4608" spans="4:4">
      <c r="D4608" s="1825"/>
    </row>
    <row r="4609" spans="4:4">
      <c r="D4609" s="1825"/>
    </row>
    <row r="4610" spans="4:4">
      <c r="D4610" s="1825"/>
    </row>
    <row r="4611" spans="4:4">
      <c r="D4611" s="1825"/>
    </row>
  </sheetData>
  <mergeCells count="10">
    <mergeCell ref="AN163:AP163"/>
    <mergeCell ref="AN181:AP181"/>
    <mergeCell ref="AN196:AP196"/>
    <mergeCell ref="AN217:AP217"/>
    <mergeCell ref="E8:K8"/>
    <mergeCell ref="M8:R8"/>
    <mergeCell ref="U8:AA8"/>
    <mergeCell ref="AB8:AH8"/>
    <mergeCell ref="AL8:AM8"/>
    <mergeCell ref="AN162:AP162"/>
  </mergeCells>
  <pageMargins left="0.6692913385826772" right="0.15748031496062992" top="0.83" bottom="0.31496062992125984" header="0.85" footer="0.35433070866141736"/>
  <pageSetup paperSize="9" scale="60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Тирасполь-2020</vt:lpstr>
      <vt:lpstr>'Тирасполь-2020'!Заголовки_для_печати</vt:lpstr>
      <vt:lpstr>'Тирасполь-2020'!Область_печати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k217t</dc:creator>
  <cp:lastModifiedBy>k217t</cp:lastModifiedBy>
  <cp:lastPrinted>2021-02-09T08:23:11Z</cp:lastPrinted>
  <dcterms:created xsi:type="dcterms:W3CDTF">2021-02-09T08:14:43Z</dcterms:created>
  <dcterms:modified xsi:type="dcterms:W3CDTF">2021-02-09T09:22:22Z</dcterms:modified>
</cp:coreProperties>
</file>