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нф. о передачи в безвозм. поль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56" i="2" l="1"/>
  <c r="N64" i="2" s="1"/>
  <c r="L22" i="2" l="1"/>
  <c r="L51" i="2"/>
  <c r="L58" i="2"/>
  <c r="L63" i="2" s="1"/>
  <c r="L46" i="2"/>
  <c r="L56" i="2" s="1"/>
  <c r="L39" i="2" l="1"/>
  <c r="L34" i="2" l="1"/>
  <c r="L29" i="2" l="1"/>
  <c r="L44" i="2" s="1"/>
  <c r="L12" i="2"/>
  <c r="L17" i="2"/>
  <c r="A12" i="2" l="1"/>
  <c r="L7" i="2" l="1"/>
  <c r="L27" i="2" l="1"/>
  <c r="L64" i="2" s="1"/>
  <c r="A17" i="2"/>
  <c r="A22" i="2" s="1"/>
  <c r="A29" i="2" s="1"/>
  <c r="A34" i="2" s="1"/>
  <c r="A39" i="2" s="1"/>
  <c r="A46" i="2" s="1"/>
  <c r="A51" i="2" s="1"/>
  <c r="A58" i="2" s="1"/>
</calcChain>
</file>

<file path=xl/sharedStrings.xml><?xml version="1.0" encoding="utf-8"?>
<sst xmlns="http://schemas.openxmlformats.org/spreadsheetml/2006/main" count="209" uniqueCount="94">
  <si>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</si>
  <si>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</si>
  <si>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</si>
  <si>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</si>
  <si>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</si>
  <si>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</si>
  <si>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</si>
  <si>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</si>
  <si>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</si>
  <si>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Примечание</t>
  </si>
  <si>
    <t>Сумма, руб. ПМР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</si>
  <si>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</si>
  <si>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</si>
  <si>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</si>
  <si>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</si>
  <si>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</si>
  <si>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Адрес объекта</t>
  </si>
  <si>
    <t>Вид услуг</t>
  </si>
  <si>
    <t>Сумма недополученного местным бюджетом дохода  (арендной платы), руб.</t>
  </si>
  <si>
    <t>Наименование объекта, сдаваемого в безвозмездное пользование (для недвижимого имущества-литеры, номера)</t>
  </si>
  <si>
    <t>ВСЕГО:</t>
  </si>
  <si>
    <t xml:space="preserve">* Информацию о результатах передачи в безвозмездное временное пользование имущества муниципальной собственности необходимо группировать по организационно-правовой форме </t>
  </si>
  <si>
    <t xml:space="preserve">Наименование ссудополучателя* </t>
  </si>
  <si>
    <t>Итого:</t>
  </si>
  <si>
    <t>за кем по договору закреплены обязательства по оплате коммунальных платежей</t>
  </si>
  <si>
    <t>юридических лиц,  ссудополучателей.</t>
  </si>
  <si>
    <t>** Информация о дополнительных соглашениях к договорам безвозмездного пользования.</t>
  </si>
  <si>
    <t>№ 500                  от 03.03.2021</t>
  </si>
  <si>
    <t>ОО "Всеармейское охотничье общество"</t>
  </si>
  <si>
    <t>МУП "ЖЭУК                      г. Тирасполь"</t>
  </si>
  <si>
    <t>г. Тирасполь,                                        ул. К. Либкнехта, д. 84</t>
  </si>
  <si>
    <t>Часть здания, состоящая из помещения полуподвала № 6</t>
  </si>
  <si>
    <t>для размещения ОО «Всеармейское охотничье общество»</t>
  </si>
  <si>
    <t>№ 501                 от 3.03.2021</t>
  </si>
  <si>
    <t>ОО "Регбийный клуб "Динамо-центр"</t>
  </si>
  <si>
    <t>г. Тирасполь,                                       ул. 1 Мая, д. 42</t>
  </si>
  <si>
    <t>Часть здания, лит.А, состоящая из подвальных помещений №№ 29-33, 35-46</t>
  </si>
  <si>
    <t xml:space="preserve">г. Тирасполь,                                        ул. Краснодонская, д. 36 </t>
  </si>
  <si>
    <t>Часть здания, состоящая из помещения подвала № 35</t>
  </si>
  <si>
    <t>для проведения собраний по графику: четверг с 14:00 ч. до 17:00 ч., суббота с 9:00 ч. до                                            12: 00 ч.</t>
  </si>
  <si>
    <t>№ 537                          от 3.03.2021</t>
  </si>
  <si>
    <t>МУП "Спецавтохозяйство                             г. Тирасполь"</t>
  </si>
  <si>
    <t xml:space="preserve">МУП "ЖЭУК                     г. Тирасполя"  </t>
  </si>
  <si>
    <t>г. Тирасполь,                            пер. Западный, д. 19/7</t>
  </si>
  <si>
    <t xml:space="preserve">Часть здания, состоящая из помещений 1-го этажа № 60, части помещения № 59 </t>
  </si>
  <si>
    <t>для размещения инвентаря дворников</t>
  </si>
  <si>
    <t>№ 538                   от 9.03.2021</t>
  </si>
  <si>
    <t>ГУ "Тираспольская городская стоматологическая поликлиника"</t>
  </si>
  <si>
    <t xml:space="preserve">МУП "ЖЭУК                       г. Тирасполя"  </t>
  </si>
  <si>
    <t>г. Тирасполь,                            ул. Комсомольская, д.10/2</t>
  </si>
  <si>
    <t>Часть здания литер А, состоящая из помещений 1-го этажа №№ 1-23, 26-34, 36-66, 59а, 73, 74, 75, 76, 78, 79, 80 (906,1 кв.м) и помещений подвала №№ 21, 28, 29  (65,6 кв.м)</t>
  </si>
  <si>
    <t>для размещения стоматологической поликлиники</t>
  </si>
  <si>
    <t>№ 628                                 от 16.03.2021</t>
  </si>
  <si>
    <t>МУ "УФКС                               г. Тирасполь"</t>
  </si>
  <si>
    <t xml:space="preserve">Часть здания литер 2 </t>
  </si>
  <si>
    <t>для размещения инвентаря дворников участка № 13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</si>
  <si>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</si>
  <si>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</si>
  <si>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</si>
  <si>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 xml:space="preserve">МУП "ЖЭУК                           г. Тирасполя"  </t>
  </si>
  <si>
    <t>г. Тирасполь,                            ул. Юности, д. 8/4</t>
  </si>
  <si>
    <t xml:space="preserve">Часть здания, состоящая из полуподвального помещения № 13 </t>
  </si>
  <si>
    <t>для приема граждан по избирательному округу № 30 по графику: пятница с 16:00 часов до 17:00 часов</t>
  </si>
  <si>
    <t>№ 653                                  от 16.03.2022</t>
  </si>
  <si>
    <t>депутат ТГСНГ                  Шумейко Евгений Михайлович</t>
  </si>
  <si>
    <t>г. Тирасполь,                            ул. Текстильщиков, д. 38</t>
  </si>
  <si>
    <t xml:space="preserve">Часть здания, состоящая из помещения 1-го этажа № 20 </t>
  </si>
  <si>
    <t>для приема граждан по избирательному округу  № 26 по графику: первая и третья пятница с 16:00 часов до 18:00 часов</t>
  </si>
  <si>
    <t>№ 707 от 26.03.2021</t>
  </si>
  <si>
    <t>Депутат ТГСНД Дурбала Наталья Кирилловна</t>
  </si>
  <si>
    <t>МУ "УНО                                г. Тирасполь"</t>
  </si>
  <si>
    <t>г. Тирасполь,                                       ул. Юности, д. 38</t>
  </si>
  <si>
    <t xml:space="preserve">Часть здания МОУ «ТСШ № 12», состоящая из помещений 1-го этажа №№ 40, 42 </t>
  </si>
  <si>
    <t>для приема граждан по избирательному округу № 37 по графику: первый и третий четверг месяца с 16:30 часов до 18:30 часов.</t>
  </si>
  <si>
    <t>№ 684  от 24.03.2021</t>
  </si>
  <si>
    <t>Министерство обороны ПМР</t>
  </si>
  <si>
    <t>г. Тирасполь,                                         ул. 25 Октября, д. 101</t>
  </si>
  <si>
    <t>Часть здания,  состоящая из помещения 4-го этажа № 30 (каб. 411)</t>
  </si>
  <si>
    <t>для размещения Управления Народного ополчения</t>
  </si>
  <si>
    <t>Государственная администрация города Тирасполь и города Днестровск</t>
  </si>
  <si>
    <t>Органы государственной власть</t>
  </si>
  <si>
    <t>Задолженность по коммунальным платежам, в т.ч.</t>
  </si>
  <si>
    <t>Общественные организации</t>
  </si>
  <si>
    <t xml:space="preserve">Муниципальным унитарным предприятиям и муниципальным учреждениям </t>
  </si>
  <si>
    <t>для проведения тренировочного процесса регбистов ПМР</t>
  </si>
  <si>
    <t>ПК "СОТ "Сад ветеранов"</t>
  </si>
  <si>
    <t xml:space="preserve">Государственным унитарным предприятиям и государственным учреждениям </t>
  </si>
  <si>
    <t xml:space="preserve">  -  </t>
  </si>
  <si>
    <t>п. 22 Решения ТГСНД от 11.02.2021 года № 21                   «Об утверждении местного бюджета города Тирасполь на 2021 год»</t>
  </si>
  <si>
    <t>договора с обслуживающими организациями</t>
  </si>
  <si>
    <t xml:space="preserve">оплата на счет балансодержателя </t>
  </si>
  <si>
    <t>г. Тирасполь,                            ул. 25 Октября, д. 36В</t>
  </si>
  <si>
    <t>Информация о результатах передачи в безвозмездное временное пользование имущества муниципальной собственности за I квартал 2021 года, в руб. ПМР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</si>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</sst>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0" borderId="2" xfId="0" applyFill="1" applyBorder="1" applyAlignment="1"/>
    <xf numFmtId="0" fontId="11" fillId="2" borderId="0" xfId="0" applyFont="1" applyFill="1"/>
    <xf numFmtId="0" fontId="0" fillId="2" borderId="0" xfId="0" applyFill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/>
    </xf>
    <xf numFmtId="164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" xfId="0" applyFont="1" applyBorder="1" applyAlignment="1"/>
    <xf numFmtId="14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view="pageBreakPreview" topLeftCell="B1" zoomScaleNormal="100" zoomScaleSheetLayoutView="100" workbookViewId="0">
      <selection activeCell="Q2" sqref="Q2"/>
    </sheetView>
  </sheetViews>
  <sheetFormatPr defaultRowHeight="15" x14ac:dyDescent="0.25"/>
  <cols>
    <col min="1" max="1" width="3.5703125" style="1" customWidth="1"/>
    <col min="2" max="2" width="9.140625" style="1" customWidth="1"/>
    <col min="3" max="3" width="10.140625" style="1" customWidth="1"/>
    <col min="4" max="4" width="11.42578125" style="1" customWidth="1"/>
    <col min="5" max="5" width="14.7109375" style="1" customWidth="1"/>
    <col min="6" max="6" width="13.85546875" style="1" customWidth="1"/>
    <col min="7" max="7" width="12.5703125" style="1" customWidth="1"/>
    <col min="8" max="8" width="13.28515625" style="1" customWidth="1"/>
    <col min="9" max="9" width="15.42578125" style="1" customWidth="1"/>
    <col min="10" max="10" width="10.85546875" style="1" customWidth="1"/>
    <col min="11" max="11" width="9.85546875" style="1" customWidth="1"/>
    <col min="12" max="12" width="11.7109375" style="1" customWidth="1"/>
    <col min="13" max="13" width="16" style="1" customWidth="1"/>
    <col min="14" max="14" width="10" style="1" bestFit="1" customWidth="1"/>
    <col min="15" max="15" width="12.140625" style="1" customWidth="1"/>
    <col min="16" max="16" width="9.7109375" style="1" customWidth="1"/>
  </cols>
  <sheetData>
    <row r="1" spans="1:16" x14ac:dyDescent="0.25">
      <c r="L1" s="57" t="s">
        <v>93</v>
      </c>
      <c r="M1" s="58"/>
      <c r="N1" s="58"/>
      <c r="O1" s="58"/>
      <c r="P1" s="58"/>
    </row>
    <row r="2" spans="1:16" ht="36" customHeight="1" x14ac:dyDescent="0.25">
      <c r="A2" s="129" t="s">
        <v>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3" customFormat="1" ht="49.5" customHeight="1" x14ac:dyDescent="0.25">
      <c r="A3" s="90" t="s">
        <v>0</v>
      </c>
      <c r="B3" s="90" t="s">
        <v>6</v>
      </c>
      <c r="C3" s="90"/>
      <c r="D3" s="90" t="s">
        <v>3</v>
      </c>
      <c r="E3" s="90" t="s">
        <v>1</v>
      </c>
      <c r="F3" s="90" t="s">
        <v>4</v>
      </c>
      <c r="G3" s="90" t="s">
        <v>22</v>
      </c>
      <c r="H3" s="90" t="s">
        <v>19</v>
      </c>
      <c r="I3" s="90" t="s">
        <v>16</v>
      </c>
      <c r="J3" s="90" t="s">
        <v>5</v>
      </c>
      <c r="K3" s="90" t="s">
        <v>2</v>
      </c>
      <c r="L3" s="90" t="s">
        <v>18</v>
      </c>
      <c r="M3" s="97" t="s">
        <v>81</v>
      </c>
      <c r="N3" s="98"/>
      <c r="O3" s="99"/>
      <c r="P3" s="90" t="s">
        <v>9</v>
      </c>
    </row>
    <row r="4" spans="1:16" s="3" customFormat="1" ht="114" customHeight="1" x14ac:dyDescent="0.25">
      <c r="A4" s="90"/>
      <c r="B4" s="5" t="s">
        <v>7</v>
      </c>
      <c r="C4" s="5" t="s">
        <v>8</v>
      </c>
      <c r="D4" s="90"/>
      <c r="E4" s="90"/>
      <c r="F4" s="90"/>
      <c r="G4" s="90"/>
      <c r="H4" s="90"/>
      <c r="I4" s="90"/>
      <c r="J4" s="90"/>
      <c r="K4" s="90"/>
      <c r="L4" s="90"/>
      <c r="M4" s="4" t="s">
        <v>17</v>
      </c>
      <c r="N4" s="4" t="s">
        <v>10</v>
      </c>
      <c r="O4" s="8" t="s">
        <v>24</v>
      </c>
      <c r="P4" s="90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3.25" customHeight="1" x14ac:dyDescent="0.25">
      <c r="A6" s="146" t="s">
        <v>80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1:16" s="6" customFormat="1" ht="17.25" customHeight="1" x14ac:dyDescent="0.25">
      <c r="A7" s="65">
        <v>1</v>
      </c>
      <c r="B7" s="101">
        <v>44279</v>
      </c>
      <c r="C7" s="101">
        <v>46104</v>
      </c>
      <c r="D7" s="85" t="s">
        <v>74</v>
      </c>
      <c r="E7" s="62" t="s">
        <v>79</v>
      </c>
      <c r="F7" s="62" t="s">
        <v>79</v>
      </c>
      <c r="G7" s="85" t="s">
        <v>75</v>
      </c>
      <c r="H7" s="86" t="s">
        <v>77</v>
      </c>
      <c r="I7" s="72" t="s">
        <v>76</v>
      </c>
      <c r="J7" s="85" t="s">
        <v>78</v>
      </c>
      <c r="K7" s="85">
        <v>14.5</v>
      </c>
      <c r="L7" s="85">
        <f>14.5*K7*1.2*(1+1.2+0.9)*1.2</f>
        <v>938.55599999999993</v>
      </c>
      <c r="M7" s="11" t="s">
        <v>11</v>
      </c>
      <c r="N7" s="13" t="s">
        <v>87</v>
      </c>
      <c r="O7" s="85" t="s">
        <v>75</v>
      </c>
      <c r="P7" s="64" t="s">
        <v>90</v>
      </c>
    </row>
    <row r="8" spans="1:16" s="6" customFormat="1" ht="22.5" customHeight="1" x14ac:dyDescent="0.25">
      <c r="A8" s="65"/>
      <c r="B8" s="91"/>
      <c r="C8" s="91"/>
      <c r="D8" s="91"/>
      <c r="E8" s="60"/>
      <c r="F8" s="60"/>
      <c r="G8" s="73"/>
      <c r="H8" s="93"/>
      <c r="I8" s="91"/>
      <c r="J8" s="91"/>
      <c r="K8" s="91"/>
      <c r="L8" s="91"/>
      <c r="M8" s="11" t="s">
        <v>12</v>
      </c>
      <c r="N8" s="13" t="s">
        <v>87</v>
      </c>
      <c r="O8" s="73"/>
      <c r="P8" s="96"/>
    </row>
    <row r="9" spans="1:16" s="6" customFormat="1" ht="17.25" customHeight="1" x14ac:dyDescent="0.25">
      <c r="A9" s="65"/>
      <c r="B9" s="91"/>
      <c r="C9" s="91"/>
      <c r="D9" s="91"/>
      <c r="E9" s="60"/>
      <c r="F9" s="60"/>
      <c r="G9" s="73"/>
      <c r="H9" s="93"/>
      <c r="I9" s="91"/>
      <c r="J9" s="91"/>
      <c r="K9" s="91"/>
      <c r="L9" s="91"/>
      <c r="M9" s="11" t="s">
        <v>13</v>
      </c>
      <c r="N9" s="13" t="s">
        <v>87</v>
      </c>
      <c r="O9" s="73"/>
      <c r="P9" s="96"/>
    </row>
    <row r="10" spans="1:16" s="6" customFormat="1" ht="17.25" customHeight="1" x14ac:dyDescent="0.25">
      <c r="A10" s="65"/>
      <c r="B10" s="91"/>
      <c r="C10" s="91"/>
      <c r="D10" s="91"/>
      <c r="E10" s="60"/>
      <c r="F10" s="60"/>
      <c r="G10" s="73"/>
      <c r="H10" s="93"/>
      <c r="I10" s="91"/>
      <c r="J10" s="91"/>
      <c r="K10" s="91"/>
      <c r="L10" s="91"/>
      <c r="M10" s="11" t="s">
        <v>14</v>
      </c>
      <c r="N10" s="13" t="s">
        <v>87</v>
      </c>
      <c r="O10" s="73"/>
      <c r="P10" s="96"/>
    </row>
    <row r="11" spans="1:16" s="6" customFormat="1" ht="17.25" customHeight="1" x14ac:dyDescent="0.25">
      <c r="A11" s="65"/>
      <c r="B11" s="92"/>
      <c r="C11" s="92"/>
      <c r="D11" s="92"/>
      <c r="E11" s="60"/>
      <c r="F11" s="60"/>
      <c r="G11" s="95"/>
      <c r="H11" s="94"/>
      <c r="I11" s="92"/>
      <c r="J11" s="92"/>
      <c r="K11" s="92"/>
      <c r="L11" s="92"/>
      <c r="M11" s="11" t="s">
        <v>15</v>
      </c>
      <c r="N11" s="13" t="s">
        <v>87</v>
      </c>
      <c r="O11" s="95"/>
      <c r="P11" s="96"/>
    </row>
    <row r="12" spans="1:16" s="7" customFormat="1" ht="28.5" customHeight="1" x14ac:dyDescent="0.2">
      <c r="A12" s="82">
        <f>A7+1</f>
        <v>2</v>
      </c>
      <c r="B12" s="84">
        <v>44271</v>
      </c>
      <c r="C12" s="84" t="s">
        <v>56</v>
      </c>
      <c r="D12" s="72" t="s">
        <v>57</v>
      </c>
      <c r="E12" s="72" t="s">
        <v>59</v>
      </c>
      <c r="F12" s="85" t="s">
        <v>79</v>
      </c>
      <c r="G12" s="72" t="s">
        <v>58</v>
      </c>
      <c r="H12" s="89" t="s">
        <v>61</v>
      </c>
      <c r="I12" s="72" t="s">
        <v>60</v>
      </c>
      <c r="J12" s="72" t="s">
        <v>62</v>
      </c>
      <c r="K12" s="75">
        <v>11.6</v>
      </c>
      <c r="L12" s="76">
        <f>14.5*K12*1*(1+1.2+0.9)*1.2*12/2003*4</f>
        <v>14.994404393409884</v>
      </c>
      <c r="M12" s="11" t="s">
        <v>11</v>
      </c>
      <c r="N12" s="10" t="s">
        <v>87</v>
      </c>
      <c r="O12" s="72" t="s">
        <v>59</v>
      </c>
      <c r="P12" s="79" t="s">
        <v>88</v>
      </c>
    </row>
    <row r="13" spans="1:16" s="7" customFormat="1" ht="26.25" customHeight="1" x14ac:dyDescent="0.2">
      <c r="A13" s="77"/>
      <c r="B13" s="73"/>
      <c r="C13" s="73"/>
      <c r="D13" s="73"/>
      <c r="E13" s="73"/>
      <c r="F13" s="73"/>
      <c r="G13" s="73"/>
      <c r="H13" s="87"/>
      <c r="I13" s="73"/>
      <c r="J13" s="73"/>
      <c r="K13" s="73"/>
      <c r="L13" s="77"/>
      <c r="M13" s="11" t="s">
        <v>12</v>
      </c>
      <c r="N13" s="10" t="s">
        <v>87</v>
      </c>
      <c r="O13" s="73"/>
      <c r="P13" s="80"/>
    </row>
    <row r="14" spans="1:16" s="7" customFormat="1" ht="25.5" customHeight="1" x14ac:dyDescent="0.2">
      <c r="A14" s="77"/>
      <c r="B14" s="73"/>
      <c r="C14" s="73"/>
      <c r="D14" s="73"/>
      <c r="E14" s="73"/>
      <c r="F14" s="73"/>
      <c r="G14" s="73"/>
      <c r="H14" s="87"/>
      <c r="I14" s="73"/>
      <c r="J14" s="73"/>
      <c r="K14" s="73"/>
      <c r="L14" s="77"/>
      <c r="M14" s="11" t="s">
        <v>13</v>
      </c>
      <c r="N14" s="10" t="s">
        <v>87</v>
      </c>
      <c r="O14" s="73"/>
      <c r="P14" s="80"/>
    </row>
    <row r="15" spans="1:16" s="7" customFormat="1" ht="28.5" customHeight="1" x14ac:dyDescent="0.2">
      <c r="A15" s="77"/>
      <c r="B15" s="73"/>
      <c r="C15" s="73"/>
      <c r="D15" s="73"/>
      <c r="E15" s="73"/>
      <c r="F15" s="73"/>
      <c r="G15" s="73"/>
      <c r="H15" s="87"/>
      <c r="I15" s="73"/>
      <c r="J15" s="73"/>
      <c r="K15" s="73"/>
      <c r="L15" s="77"/>
      <c r="M15" s="11" t="s">
        <v>14</v>
      </c>
      <c r="N15" s="10" t="s">
        <v>87</v>
      </c>
      <c r="O15" s="73"/>
      <c r="P15" s="80"/>
    </row>
    <row r="16" spans="1:16" s="7" customFormat="1" ht="27.75" customHeight="1" x14ac:dyDescent="0.2">
      <c r="A16" s="78"/>
      <c r="B16" s="74"/>
      <c r="C16" s="74"/>
      <c r="D16" s="74"/>
      <c r="E16" s="74"/>
      <c r="F16" s="74"/>
      <c r="G16" s="74"/>
      <c r="H16" s="88"/>
      <c r="I16" s="74"/>
      <c r="J16" s="74"/>
      <c r="K16" s="74"/>
      <c r="L16" s="78"/>
      <c r="M16" s="11" t="s">
        <v>15</v>
      </c>
      <c r="N16" s="10" t="s">
        <v>87</v>
      </c>
      <c r="O16" s="74"/>
      <c r="P16" s="81"/>
    </row>
    <row r="17" spans="1:16" s="7" customFormat="1" ht="29.25" customHeight="1" x14ac:dyDescent="0.2">
      <c r="A17" s="82">
        <f>A12+1</f>
        <v>3</v>
      </c>
      <c r="B17" s="83">
        <v>44277</v>
      </c>
      <c r="C17" s="84" t="s">
        <v>56</v>
      </c>
      <c r="D17" s="85" t="s">
        <v>63</v>
      </c>
      <c r="E17" s="72" t="s">
        <v>59</v>
      </c>
      <c r="F17" s="85" t="s">
        <v>79</v>
      </c>
      <c r="G17" s="72" t="s">
        <v>64</v>
      </c>
      <c r="H17" s="86" t="s">
        <v>66</v>
      </c>
      <c r="I17" s="72" t="s">
        <v>65</v>
      </c>
      <c r="J17" s="85" t="s">
        <v>67</v>
      </c>
      <c r="K17" s="85">
        <v>17.399999999999999</v>
      </c>
      <c r="L17" s="76">
        <f>14.5*K17*1*(1+1.2+0.9)*1.2*12/2003*4</f>
        <v>22.491606590114824</v>
      </c>
      <c r="M17" s="11" t="s">
        <v>11</v>
      </c>
      <c r="N17" s="13" t="s">
        <v>87</v>
      </c>
      <c r="O17" s="72" t="s">
        <v>59</v>
      </c>
      <c r="P17" s="79" t="s">
        <v>88</v>
      </c>
    </row>
    <row r="18" spans="1:16" s="7" customFormat="1" ht="25.5" customHeight="1" x14ac:dyDescent="0.2">
      <c r="A18" s="77"/>
      <c r="B18" s="73"/>
      <c r="C18" s="73"/>
      <c r="D18" s="73"/>
      <c r="E18" s="73"/>
      <c r="F18" s="73"/>
      <c r="G18" s="73"/>
      <c r="H18" s="87"/>
      <c r="I18" s="73"/>
      <c r="J18" s="73"/>
      <c r="K18" s="73"/>
      <c r="L18" s="77"/>
      <c r="M18" s="11" t="s">
        <v>12</v>
      </c>
      <c r="N18" s="13" t="s">
        <v>87</v>
      </c>
      <c r="O18" s="73"/>
      <c r="P18" s="80"/>
    </row>
    <row r="19" spans="1:16" s="7" customFormat="1" ht="27.75" customHeight="1" x14ac:dyDescent="0.2">
      <c r="A19" s="77"/>
      <c r="B19" s="73"/>
      <c r="C19" s="73"/>
      <c r="D19" s="73"/>
      <c r="E19" s="73"/>
      <c r="F19" s="73"/>
      <c r="G19" s="73"/>
      <c r="H19" s="87"/>
      <c r="I19" s="73"/>
      <c r="J19" s="73"/>
      <c r="K19" s="73"/>
      <c r="L19" s="77"/>
      <c r="M19" s="11" t="s">
        <v>13</v>
      </c>
      <c r="N19" s="13" t="s">
        <v>87</v>
      </c>
      <c r="O19" s="73"/>
      <c r="P19" s="80"/>
    </row>
    <row r="20" spans="1:16" s="7" customFormat="1" ht="25.5" customHeight="1" x14ac:dyDescent="0.2">
      <c r="A20" s="77"/>
      <c r="B20" s="73"/>
      <c r="C20" s="73"/>
      <c r="D20" s="73"/>
      <c r="E20" s="73"/>
      <c r="F20" s="73"/>
      <c r="G20" s="73"/>
      <c r="H20" s="87"/>
      <c r="I20" s="73"/>
      <c r="J20" s="73"/>
      <c r="K20" s="73"/>
      <c r="L20" s="77"/>
      <c r="M20" s="11" t="s">
        <v>14</v>
      </c>
      <c r="N20" s="13" t="s">
        <v>87</v>
      </c>
      <c r="O20" s="73"/>
      <c r="P20" s="80"/>
    </row>
    <row r="21" spans="1:16" s="7" customFormat="1" ht="26.25" customHeight="1" x14ac:dyDescent="0.2">
      <c r="A21" s="78"/>
      <c r="B21" s="74"/>
      <c r="C21" s="74"/>
      <c r="D21" s="74"/>
      <c r="E21" s="74"/>
      <c r="F21" s="74"/>
      <c r="G21" s="74"/>
      <c r="H21" s="88"/>
      <c r="I21" s="74"/>
      <c r="J21" s="74"/>
      <c r="K21" s="74"/>
      <c r="L21" s="78"/>
      <c r="M21" s="11" t="s">
        <v>15</v>
      </c>
      <c r="N21" s="13" t="s">
        <v>87</v>
      </c>
      <c r="O21" s="74"/>
      <c r="P21" s="81"/>
    </row>
    <row r="22" spans="1:16" s="7" customFormat="1" ht="30.75" customHeight="1" x14ac:dyDescent="0.2">
      <c r="A22" s="62">
        <f>A17+1</f>
        <v>4</v>
      </c>
      <c r="B22" s="105">
        <v>44281</v>
      </c>
      <c r="C22" s="105" t="s">
        <v>56</v>
      </c>
      <c r="D22" s="62" t="s">
        <v>68</v>
      </c>
      <c r="E22" s="62" t="s">
        <v>70</v>
      </c>
      <c r="F22" s="62" t="s">
        <v>79</v>
      </c>
      <c r="G22" s="59" t="s">
        <v>69</v>
      </c>
      <c r="H22" s="64" t="s">
        <v>72</v>
      </c>
      <c r="I22" s="59" t="s">
        <v>71</v>
      </c>
      <c r="J22" s="59" t="s">
        <v>73</v>
      </c>
      <c r="K22" s="100">
        <v>28.7</v>
      </c>
      <c r="L22" s="76">
        <f>14.5*K22*1*(1+1.2+0.9)*1.2*12/2003*4</f>
        <v>37.098224663005496</v>
      </c>
      <c r="M22" s="11" t="s">
        <v>11</v>
      </c>
      <c r="N22" s="33">
        <v>0</v>
      </c>
      <c r="O22" s="62" t="s">
        <v>70</v>
      </c>
      <c r="P22" s="79" t="s">
        <v>88</v>
      </c>
    </row>
    <row r="23" spans="1:16" s="7" customFormat="1" ht="28.5" customHeight="1" x14ac:dyDescent="0.2">
      <c r="A23" s="65"/>
      <c r="B23" s="60"/>
      <c r="C23" s="60"/>
      <c r="D23" s="60"/>
      <c r="E23" s="60"/>
      <c r="F23" s="60"/>
      <c r="G23" s="62"/>
      <c r="H23" s="103"/>
      <c r="I23" s="60"/>
      <c r="J23" s="60"/>
      <c r="K23" s="60"/>
      <c r="L23" s="77"/>
      <c r="M23" s="11" t="s">
        <v>12</v>
      </c>
      <c r="N23" s="33">
        <v>0</v>
      </c>
      <c r="O23" s="60"/>
      <c r="P23" s="80"/>
    </row>
    <row r="24" spans="1:16" s="7" customFormat="1" ht="23.25" customHeight="1" x14ac:dyDescent="0.2">
      <c r="A24" s="65"/>
      <c r="B24" s="60"/>
      <c r="C24" s="60"/>
      <c r="D24" s="60"/>
      <c r="E24" s="60"/>
      <c r="F24" s="60"/>
      <c r="G24" s="62"/>
      <c r="H24" s="103"/>
      <c r="I24" s="60"/>
      <c r="J24" s="60"/>
      <c r="K24" s="60"/>
      <c r="L24" s="77"/>
      <c r="M24" s="11" t="s">
        <v>13</v>
      </c>
      <c r="N24" s="33">
        <v>0</v>
      </c>
      <c r="O24" s="60"/>
      <c r="P24" s="80"/>
    </row>
    <row r="25" spans="1:16" s="6" customFormat="1" ht="25.5" customHeight="1" x14ac:dyDescent="0.25">
      <c r="A25" s="65"/>
      <c r="B25" s="60"/>
      <c r="C25" s="60"/>
      <c r="D25" s="60"/>
      <c r="E25" s="60"/>
      <c r="F25" s="60"/>
      <c r="G25" s="62"/>
      <c r="H25" s="103"/>
      <c r="I25" s="60"/>
      <c r="J25" s="60"/>
      <c r="K25" s="60"/>
      <c r="L25" s="77"/>
      <c r="M25" s="11" t="s">
        <v>14</v>
      </c>
      <c r="N25" s="33">
        <v>0</v>
      </c>
      <c r="O25" s="60"/>
      <c r="P25" s="80"/>
    </row>
    <row r="26" spans="1:16" s="6" customFormat="1" ht="27.75" customHeight="1" x14ac:dyDescent="0.25">
      <c r="A26" s="102"/>
      <c r="B26" s="61"/>
      <c r="C26" s="61"/>
      <c r="D26" s="61"/>
      <c r="E26" s="61"/>
      <c r="F26" s="61"/>
      <c r="G26" s="90"/>
      <c r="H26" s="104"/>
      <c r="I26" s="61"/>
      <c r="J26" s="61"/>
      <c r="K26" s="61"/>
      <c r="L26" s="78"/>
      <c r="M26" s="11" t="s">
        <v>15</v>
      </c>
      <c r="N26" s="33">
        <v>0</v>
      </c>
      <c r="O26" s="61"/>
      <c r="P26" s="81"/>
    </row>
    <row r="27" spans="1:16" x14ac:dyDescent="0.25">
      <c r="A27" s="25"/>
      <c r="B27" s="26" t="s">
        <v>23</v>
      </c>
      <c r="C27" s="27"/>
      <c r="D27" s="28"/>
      <c r="E27" s="4"/>
      <c r="F27" s="28"/>
      <c r="G27" s="28"/>
      <c r="H27" s="27"/>
      <c r="I27" s="27"/>
      <c r="J27" s="27"/>
      <c r="K27" s="27"/>
      <c r="L27" s="32">
        <f>SUM(L7:L26)</f>
        <v>1013.1402356465301</v>
      </c>
      <c r="M27" s="30"/>
      <c r="N27" s="31">
        <v>0</v>
      </c>
      <c r="O27" s="29"/>
      <c r="P27" s="26"/>
    </row>
    <row r="28" spans="1:16" s="6" customFormat="1" ht="21" customHeight="1" x14ac:dyDescent="0.25">
      <c r="A28" s="143" t="s">
        <v>82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</row>
    <row r="29" spans="1:16" s="9" customFormat="1" ht="21.75" customHeight="1" x14ac:dyDescent="0.25">
      <c r="A29" s="65">
        <f>A22+1</f>
        <v>5</v>
      </c>
      <c r="B29" s="67">
        <v>44258</v>
      </c>
      <c r="C29" s="67">
        <v>45310</v>
      </c>
      <c r="D29" s="62" t="s">
        <v>27</v>
      </c>
      <c r="E29" s="62" t="s">
        <v>29</v>
      </c>
      <c r="F29" s="68" t="s">
        <v>79</v>
      </c>
      <c r="G29" s="62" t="s">
        <v>28</v>
      </c>
      <c r="H29" s="69" t="s">
        <v>31</v>
      </c>
      <c r="I29" s="62" t="s">
        <v>30</v>
      </c>
      <c r="J29" s="62" t="s">
        <v>32</v>
      </c>
      <c r="K29" s="62">
        <v>18.8</v>
      </c>
      <c r="L29" s="71">
        <f>14.5*K29*1*(1+0.5+0.7)*1.2</f>
        <v>719.6640000000001</v>
      </c>
      <c r="M29" s="34" t="s">
        <v>11</v>
      </c>
      <c r="N29" s="13" t="s">
        <v>87</v>
      </c>
      <c r="O29" s="62" t="s">
        <v>28</v>
      </c>
      <c r="P29" s="64" t="s">
        <v>89</v>
      </c>
    </row>
    <row r="30" spans="1:16" s="9" customFormat="1" ht="24.75" customHeight="1" x14ac:dyDescent="0.25">
      <c r="A30" s="66"/>
      <c r="B30" s="63"/>
      <c r="C30" s="63"/>
      <c r="D30" s="63"/>
      <c r="E30" s="63"/>
      <c r="F30" s="63"/>
      <c r="G30" s="63"/>
      <c r="H30" s="70"/>
      <c r="I30" s="63"/>
      <c r="J30" s="63"/>
      <c r="K30" s="63"/>
      <c r="L30" s="66"/>
      <c r="M30" s="34" t="s">
        <v>12</v>
      </c>
      <c r="N30" s="13" t="s">
        <v>87</v>
      </c>
      <c r="O30" s="63"/>
      <c r="P30" s="64"/>
    </row>
    <row r="31" spans="1:16" s="9" customFormat="1" ht="21" customHeight="1" x14ac:dyDescent="0.25">
      <c r="A31" s="66"/>
      <c r="B31" s="63"/>
      <c r="C31" s="63"/>
      <c r="D31" s="63"/>
      <c r="E31" s="63"/>
      <c r="F31" s="63"/>
      <c r="G31" s="63"/>
      <c r="H31" s="70"/>
      <c r="I31" s="63"/>
      <c r="J31" s="63"/>
      <c r="K31" s="63"/>
      <c r="L31" s="66"/>
      <c r="M31" s="34" t="s">
        <v>13</v>
      </c>
      <c r="N31" s="13" t="s">
        <v>87</v>
      </c>
      <c r="O31" s="63"/>
      <c r="P31" s="64"/>
    </row>
    <row r="32" spans="1:16" s="9" customFormat="1" ht="20.25" customHeight="1" x14ac:dyDescent="0.25">
      <c r="A32" s="66"/>
      <c r="B32" s="63"/>
      <c r="C32" s="63"/>
      <c r="D32" s="63"/>
      <c r="E32" s="63"/>
      <c r="F32" s="63"/>
      <c r="G32" s="63"/>
      <c r="H32" s="70"/>
      <c r="I32" s="63"/>
      <c r="J32" s="63"/>
      <c r="K32" s="63"/>
      <c r="L32" s="66"/>
      <c r="M32" s="34" t="s">
        <v>14</v>
      </c>
      <c r="N32" s="13" t="s">
        <v>87</v>
      </c>
      <c r="O32" s="63"/>
      <c r="P32" s="64"/>
    </row>
    <row r="33" spans="1:16" s="9" customFormat="1" ht="17.25" customHeight="1" x14ac:dyDescent="0.25">
      <c r="A33" s="66"/>
      <c r="B33" s="63"/>
      <c r="C33" s="63"/>
      <c r="D33" s="63"/>
      <c r="E33" s="63"/>
      <c r="F33" s="63"/>
      <c r="G33" s="63"/>
      <c r="H33" s="70"/>
      <c r="I33" s="63"/>
      <c r="J33" s="63"/>
      <c r="K33" s="63"/>
      <c r="L33" s="66"/>
      <c r="M33" s="34" t="s">
        <v>15</v>
      </c>
      <c r="N33" s="13" t="s">
        <v>87</v>
      </c>
      <c r="O33" s="63"/>
      <c r="P33" s="64"/>
    </row>
    <row r="34" spans="1:16" s="12" customFormat="1" ht="17.25" customHeight="1" x14ac:dyDescent="0.25">
      <c r="A34" s="65">
        <f>A29+1</f>
        <v>6</v>
      </c>
      <c r="B34" s="67">
        <v>44258</v>
      </c>
      <c r="C34" s="67">
        <v>47757</v>
      </c>
      <c r="D34" s="62" t="s">
        <v>33</v>
      </c>
      <c r="E34" s="62" t="s">
        <v>29</v>
      </c>
      <c r="F34" s="68" t="s">
        <v>79</v>
      </c>
      <c r="G34" s="62" t="s">
        <v>34</v>
      </c>
      <c r="H34" s="69" t="s">
        <v>36</v>
      </c>
      <c r="I34" s="62" t="s">
        <v>35</v>
      </c>
      <c r="J34" s="62" t="s">
        <v>84</v>
      </c>
      <c r="K34" s="62">
        <v>274.3</v>
      </c>
      <c r="L34" s="71">
        <f>14.5*K34*1.2*(1+0.1+0.9)*0.2</f>
        <v>1909.1280000000004</v>
      </c>
      <c r="M34" s="34" t="s">
        <v>11</v>
      </c>
      <c r="N34" s="13" t="s">
        <v>87</v>
      </c>
      <c r="O34" s="62" t="s">
        <v>34</v>
      </c>
      <c r="P34" s="64" t="s">
        <v>89</v>
      </c>
    </row>
    <row r="35" spans="1:16" s="12" customFormat="1" ht="24.75" customHeight="1" x14ac:dyDescent="0.25">
      <c r="A35" s="66"/>
      <c r="B35" s="63"/>
      <c r="C35" s="63"/>
      <c r="D35" s="63"/>
      <c r="E35" s="63"/>
      <c r="F35" s="63"/>
      <c r="G35" s="63"/>
      <c r="H35" s="70"/>
      <c r="I35" s="63"/>
      <c r="J35" s="63"/>
      <c r="K35" s="63"/>
      <c r="L35" s="66"/>
      <c r="M35" s="34" t="s">
        <v>12</v>
      </c>
      <c r="N35" s="13" t="s">
        <v>87</v>
      </c>
      <c r="O35" s="63"/>
      <c r="P35" s="64"/>
    </row>
    <row r="36" spans="1:16" s="12" customFormat="1" ht="17.25" customHeight="1" x14ac:dyDescent="0.25">
      <c r="A36" s="66"/>
      <c r="B36" s="63"/>
      <c r="C36" s="63"/>
      <c r="D36" s="63"/>
      <c r="E36" s="63"/>
      <c r="F36" s="63"/>
      <c r="G36" s="63"/>
      <c r="H36" s="70"/>
      <c r="I36" s="63"/>
      <c r="J36" s="63"/>
      <c r="K36" s="63"/>
      <c r="L36" s="66"/>
      <c r="M36" s="34" t="s">
        <v>13</v>
      </c>
      <c r="N36" s="13" t="s">
        <v>87</v>
      </c>
      <c r="O36" s="63"/>
      <c r="P36" s="64"/>
    </row>
    <row r="37" spans="1:16" s="12" customFormat="1" ht="17.25" customHeight="1" x14ac:dyDescent="0.25">
      <c r="A37" s="66"/>
      <c r="B37" s="63"/>
      <c r="C37" s="63"/>
      <c r="D37" s="63"/>
      <c r="E37" s="63"/>
      <c r="F37" s="63"/>
      <c r="G37" s="63"/>
      <c r="H37" s="70"/>
      <c r="I37" s="63"/>
      <c r="J37" s="63"/>
      <c r="K37" s="63"/>
      <c r="L37" s="66"/>
      <c r="M37" s="34" t="s">
        <v>14</v>
      </c>
      <c r="N37" s="13" t="s">
        <v>87</v>
      </c>
      <c r="O37" s="63"/>
      <c r="P37" s="64"/>
    </row>
    <row r="38" spans="1:16" s="12" customFormat="1" ht="17.25" customHeight="1" x14ac:dyDescent="0.25">
      <c r="A38" s="66"/>
      <c r="B38" s="63"/>
      <c r="C38" s="63"/>
      <c r="D38" s="63"/>
      <c r="E38" s="63"/>
      <c r="F38" s="63"/>
      <c r="G38" s="63"/>
      <c r="H38" s="70"/>
      <c r="I38" s="63"/>
      <c r="J38" s="63"/>
      <c r="K38" s="63"/>
      <c r="L38" s="66"/>
      <c r="M38" s="34" t="s">
        <v>15</v>
      </c>
      <c r="N38" s="13" t="s">
        <v>87</v>
      </c>
      <c r="O38" s="63"/>
      <c r="P38" s="64"/>
    </row>
    <row r="39" spans="1:16" s="12" customFormat="1" ht="24.75" customHeight="1" x14ac:dyDescent="0.25">
      <c r="A39" s="65">
        <f>A34+1</f>
        <v>7</v>
      </c>
      <c r="B39" s="67">
        <v>44258</v>
      </c>
      <c r="C39" s="67">
        <v>45296</v>
      </c>
      <c r="D39" s="67">
        <v>45296</v>
      </c>
      <c r="E39" s="62" t="s">
        <v>29</v>
      </c>
      <c r="F39" s="68" t="s">
        <v>79</v>
      </c>
      <c r="G39" s="62" t="s">
        <v>85</v>
      </c>
      <c r="H39" s="69" t="s">
        <v>38</v>
      </c>
      <c r="I39" s="62" t="s">
        <v>37</v>
      </c>
      <c r="J39" s="62" t="s">
        <v>39</v>
      </c>
      <c r="K39" s="62">
        <v>32.200000000000003</v>
      </c>
      <c r="L39" s="71">
        <f>14.5*K39*1*(1+0.1+0.9)*1.2*12/2003*24</f>
        <v>161.11896155766351</v>
      </c>
      <c r="M39" s="34" t="s">
        <v>11</v>
      </c>
      <c r="N39" s="31">
        <v>0</v>
      </c>
      <c r="O39" s="62" t="s">
        <v>85</v>
      </c>
      <c r="P39" s="64" t="s">
        <v>90</v>
      </c>
    </row>
    <row r="40" spans="1:16" s="12" customFormat="1" ht="24.75" customHeight="1" x14ac:dyDescent="0.25">
      <c r="A40" s="66"/>
      <c r="B40" s="63"/>
      <c r="C40" s="63"/>
      <c r="D40" s="63"/>
      <c r="E40" s="63"/>
      <c r="F40" s="63"/>
      <c r="G40" s="63"/>
      <c r="H40" s="70"/>
      <c r="I40" s="63"/>
      <c r="J40" s="63"/>
      <c r="K40" s="63"/>
      <c r="L40" s="66"/>
      <c r="M40" s="34" t="s">
        <v>12</v>
      </c>
      <c r="N40" s="31">
        <v>0</v>
      </c>
      <c r="O40" s="63"/>
      <c r="P40" s="64"/>
    </row>
    <row r="41" spans="1:16" s="12" customFormat="1" ht="17.25" customHeight="1" x14ac:dyDescent="0.25">
      <c r="A41" s="66"/>
      <c r="B41" s="63"/>
      <c r="C41" s="63"/>
      <c r="D41" s="63"/>
      <c r="E41" s="63"/>
      <c r="F41" s="63"/>
      <c r="G41" s="63"/>
      <c r="H41" s="70"/>
      <c r="I41" s="63"/>
      <c r="J41" s="63"/>
      <c r="K41" s="63"/>
      <c r="L41" s="66"/>
      <c r="M41" s="34" t="s">
        <v>13</v>
      </c>
      <c r="N41" s="31">
        <v>0</v>
      </c>
      <c r="O41" s="63"/>
      <c r="P41" s="64"/>
    </row>
    <row r="42" spans="1:16" s="12" customFormat="1" ht="17.25" customHeight="1" x14ac:dyDescent="0.25">
      <c r="A42" s="66"/>
      <c r="B42" s="63"/>
      <c r="C42" s="63"/>
      <c r="D42" s="63"/>
      <c r="E42" s="63"/>
      <c r="F42" s="63"/>
      <c r="G42" s="63"/>
      <c r="H42" s="70"/>
      <c r="I42" s="63"/>
      <c r="J42" s="63"/>
      <c r="K42" s="63"/>
      <c r="L42" s="66"/>
      <c r="M42" s="34" t="s">
        <v>14</v>
      </c>
      <c r="N42" s="31">
        <v>0</v>
      </c>
      <c r="O42" s="63"/>
      <c r="P42" s="64"/>
    </row>
    <row r="43" spans="1:16" s="12" customFormat="1" ht="26.25" customHeight="1" x14ac:dyDescent="0.25">
      <c r="A43" s="66"/>
      <c r="B43" s="63"/>
      <c r="C43" s="63"/>
      <c r="D43" s="63"/>
      <c r="E43" s="63"/>
      <c r="F43" s="63"/>
      <c r="G43" s="63"/>
      <c r="H43" s="70"/>
      <c r="I43" s="63"/>
      <c r="J43" s="63"/>
      <c r="K43" s="63"/>
      <c r="L43" s="66"/>
      <c r="M43" s="34" t="s">
        <v>15</v>
      </c>
      <c r="N43" s="31">
        <v>0</v>
      </c>
      <c r="O43" s="63"/>
      <c r="P43" s="64"/>
    </row>
    <row r="44" spans="1:16" x14ac:dyDescent="0.25">
      <c r="A44" s="35"/>
      <c r="B44" s="36" t="s">
        <v>23</v>
      </c>
      <c r="C44" s="37"/>
      <c r="D44" s="38"/>
      <c r="E44" s="39"/>
      <c r="F44" s="38"/>
      <c r="G44" s="38"/>
      <c r="H44" s="37"/>
      <c r="I44" s="37"/>
      <c r="J44" s="37"/>
      <c r="K44" s="37"/>
      <c r="L44" s="42">
        <f>SUM(L29:L43)</f>
        <v>2789.910961557664</v>
      </c>
      <c r="M44" s="40"/>
      <c r="N44" s="43">
        <v>0</v>
      </c>
      <c r="O44" s="41"/>
      <c r="P44" s="36"/>
    </row>
    <row r="45" spans="1:16" s="12" customFormat="1" ht="17.25" customHeight="1" x14ac:dyDescent="0.25">
      <c r="A45" s="140" t="s">
        <v>83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P45" s="15"/>
    </row>
    <row r="46" spans="1:16" s="14" customFormat="1" ht="22.5" customHeight="1" x14ac:dyDescent="0.25">
      <c r="A46" s="113">
        <f>A39+1</f>
        <v>8</v>
      </c>
      <c r="B46" s="116">
        <v>44258</v>
      </c>
      <c r="C46" s="116">
        <v>45323</v>
      </c>
      <c r="D46" s="119" t="s">
        <v>40</v>
      </c>
      <c r="E46" s="119" t="s">
        <v>42</v>
      </c>
      <c r="F46" s="111" t="s">
        <v>79</v>
      </c>
      <c r="G46" s="119" t="s">
        <v>41</v>
      </c>
      <c r="H46" s="121" t="s">
        <v>44</v>
      </c>
      <c r="I46" s="119" t="s">
        <v>43</v>
      </c>
      <c r="J46" s="119" t="s">
        <v>45</v>
      </c>
      <c r="K46" s="124">
        <v>20.100000000000001</v>
      </c>
      <c r="L46" s="125">
        <f>14.5*K46*1*(1+1.2+0.7)*0.8</f>
        <v>676.16400000000021</v>
      </c>
      <c r="M46" s="46" t="s">
        <v>11</v>
      </c>
      <c r="N46" s="13" t="s">
        <v>87</v>
      </c>
      <c r="O46" s="119" t="s">
        <v>41</v>
      </c>
      <c r="P46" s="64" t="s">
        <v>89</v>
      </c>
    </row>
    <row r="47" spans="1:16" s="14" customFormat="1" ht="25.5" customHeight="1" x14ac:dyDescent="0.25">
      <c r="A47" s="114"/>
      <c r="B47" s="117"/>
      <c r="C47" s="117"/>
      <c r="D47" s="117"/>
      <c r="E47" s="117"/>
      <c r="F47" s="120"/>
      <c r="G47" s="117"/>
      <c r="H47" s="122"/>
      <c r="I47" s="117"/>
      <c r="J47" s="117"/>
      <c r="K47" s="117"/>
      <c r="L47" s="114"/>
      <c r="M47" s="46" t="s">
        <v>12</v>
      </c>
      <c r="N47" s="13" t="s">
        <v>87</v>
      </c>
      <c r="O47" s="117"/>
      <c r="P47" s="64"/>
    </row>
    <row r="48" spans="1:16" s="14" customFormat="1" ht="12.75" customHeight="1" x14ac:dyDescent="0.25">
      <c r="A48" s="114"/>
      <c r="B48" s="117"/>
      <c r="C48" s="117"/>
      <c r="D48" s="117"/>
      <c r="E48" s="117"/>
      <c r="F48" s="120"/>
      <c r="G48" s="117"/>
      <c r="H48" s="122"/>
      <c r="I48" s="117"/>
      <c r="J48" s="117"/>
      <c r="K48" s="117"/>
      <c r="L48" s="114"/>
      <c r="M48" s="46" t="s">
        <v>13</v>
      </c>
      <c r="N48" s="13" t="s">
        <v>87</v>
      </c>
      <c r="O48" s="117"/>
      <c r="P48" s="64"/>
    </row>
    <row r="49" spans="1:16" s="14" customFormat="1" ht="12.75" customHeight="1" x14ac:dyDescent="0.25">
      <c r="A49" s="114"/>
      <c r="B49" s="117"/>
      <c r="C49" s="117"/>
      <c r="D49" s="117"/>
      <c r="E49" s="117"/>
      <c r="F49" s="120"/>
      <c r="G49" s="117"/>
      <c r="H49" s="122"/>
      <c r="I49" s="117"/>
      <c r="J49" s="117"/>
      <c r="K49" s="117"/>
      <c r="L49" s="114"/>
      <c r="M49" s="46" t="s">
        <v>14</v>
      </c>
      <c r="N49" s="13" t="s">
        <v>87</v>
      </c>
      <c r="O49" s="117"/>
      <c r="P49" s="64"/>
    </row>
    <row r="50" spans="1:16" s="14" customFormat="1" ht="12.75" customHeight="1" x14ac:dyDescent="0.25">
      <c r="A50" s="115"/>
      <c r="B50" s="118"/>
      <c r="C50" s="118"/>
      <c r="D50" s="118"/>
      <c r="E50" s="118"/>
      <c r="F50" s="120"/>
      <c r="G50" s="118"/>
      <c r="H50" s="123"/>
      <c r="I50" s="118"/>
      <c r="J50" s="118"/>
      <c r="K50" s="118"/>
      <c r="L50" s="115"/>
      <c r="M50" s="46" t="s">
        <v>15</v>
      </c>
      <c r="N50" s="13" t="s">
        <v>87</v>
      </c>
      <c r="O50" s="118"/>
      <c r="P50" s="64"/>
    </row>
    <row r="51" spans="1:16" s="14" customFormat="1" ht="15.75" customHeight="1" x14ac:dyDescent="0.25">
      <c r="A51" s="106">
        <f>A46+1</f>
        <v>9</v>
      </c>
      <c r="B51" s="108">
        <v>44271</v>
      </c>
      <c r="C51" s="108">
        <v>45275</v>
      </c>
      <c r="D51" s="110" t="s">
        <v>52</v>
      </c>
      <c r="E51" s="110" t="s">
        <v>53</v>
      </c>
      <c r="F51" s="111" t="s">
        <v>79</v>
      </c>
      <c r="G51" s="112" t="s">
        <v>41</v>
      </c>
      <c r="H51" s="126" t="s">
        <v>54</v>
      </c>
      <c r="I51" s="119" t="s">
        <v>91</v>
      </c>
      <c r="J51" s="110" t="s">
        <v>55</v>
      </c>
      <c r="K51" s="110">
        <v>68.400000000000006</v>
      </c>
      <c r="L51" s="128">
        <f>14.5*K51*1.2*(1+1.2+0.7)*0.8</f>
        <v>2761.1712000000007</v>
      </c>
      <c r="M51" s="46" t="s">
        <v>11</v>
      </c>
      <c r="N51" s="50">
        <v>18.7</v>
      </c>
      <c r="O51" s="119" t="s">
        <v>41</v>
      </c>
      <c r="P51" s="64" t="s">
        <v>90</v>
      </c>
    </row>
    <row r="52" spans="1:16" s="14" customFormat="1" ht="25.5" customHeight="1" x14ac:dyDescent="0.25">
      <c r="A52" s="107"/>
      <c r="B52" s="109"/>
      <c r="C52" s="109"/>
      <c r="D52" s="109"/>
      <c r="E52" s="109"/>
      <c r="F52" s="109"/>
      <c r="G52" s="109"/>
      <c r="H52" s="127"/>
      <c r="I52" s="117"/>
      <c r="J52" s="109"/>
      <c r="K52" s="109"/>
      <c r="L52" s="107"/>
      <c r="M52" s="46" t="s">
        <v>12</v>
      </c>
      <c r="N52" s="13">
        <v>226.07</v>
      </c>
      <c r="O52" s="117"/>
      <c r="P52" s="64"/>
    </row>
    <row r="53" spans="1:16" s="14" customFormat="1" ht="12.75" customHeight="1" x14ac:dyDescent="0.25">
      <c r="A53" s="107"/>
      <c r="B53" s="109"/>
      <c r="C53" s="109"/>
      <c r="D53" s="109"/>
      <c r="E53" s="109"/>
      <c r="F53" s="109"/>
      <c r="G53" s="109"/>
      <c r="H53" s="127"/>
      <c r="I53" s="117"/>
      <c r="J53" s="109"/>
      <c r="K53" s="109"/>
      <c r="L53" s="107"/>
      <c r="M53" s="46" t="s">
        <v>13</v>
      </c>
      <c r="N53" s="31">
        <v>0</v>
      </c>
      <c r="O53" s="117"/>
      <c r="P53" s="64"/>
    </row>
    <row r="54" spans="1:16" s="14" customFormat="1" ht="12.75" customHeight="1" x14ac:dyDescent="0.25">
      <c r="A54" s="107"/>
      <c r="B54" s="109"/>
      <c r="C54" s="109"/>
      <c r="D54" s="109"/>
      <c r="E54" s="109"/>
      <c r="F54" s="109"/>
      <c r="G54" s="109"/>
      <c r="H54" s="127"/>
      <c r="I54" s="117"/>
      <c r="J54" s="109"/>
      <c r="K54" s="109"/>
      <c r="L54" s="107"/>
      <c r="M54" s="46" t="s">
        <v>14</v>
      </c>
      <c r="N54" s="31">
        <v>0</v>
      </c>
      <c r="O54" s="117"/>
      <c r="P54" s="64"/>
    </row>
    <row r="55" spans="1:16" s="14" customFormat="1" ht="12.75" customHeight="1" x14ac:dyDescent="0.25">
      <c r="A55" s="107"/>
      <c r="B55" s="109"/>
      <c r="C55" s="109"/>
      <c r="D55" s="109"/>
      <c r="E55" s="109"/>
      <c r="F55" s="109"/>
      <c r="G55" s="109"/>
      <c r="H55" s="127"/>
      <c r="I55" s="118"/>
      <c r="J55" s="109"/>
      <c r="K55" s="109"/>
      <c r="L55" s="107"/>
      <c r="M55" s="46" t="s">
        <v>15</v>
      </c>
      <c r="N55" s="31">
        <v>0</v>
      </c>
      <c r="O55" s="118"/>
      <c r="P55" s="64"/>
    </row>
    <row r="56" spans="1:16" s="17" customFormat="1" x14ac:dyDescent="0.25">
      <c r="A56" s="50"/>
      <c r="B56" s="51" t="s">
        <v>23</v>
      </c>
      <c r="C56" s="51"/>
      <c r="D56" s="50"/>
      <c r="E56" s="44"/>
      <c r="F56" s="50"/>
      <c r="G56" s="50"/>
      <c r="H56" s="51"/>
      <c r="I56" s="51"/>
      <c r="J56" s="51"/>
      <c r="K56" s="51"/>
      <c r="L56" s="49">
        <f>L46+L51</f>
        <v>3437.3352000000009</v>
      </c>
      <c r="M56" s="52"/>
      <c r="N56" s="48">
        <f>SUM(N46:N55)</f>
        <v>244.76999999999998</v>
      </c>
      <c r="O56" s="47"/>
      <c r="P56" s="51"/>
    </row>
    <row r="57" spans="1:16" s="16" customFormat="1" ht="21" customHeight="1" x14ac:dyDescent="0.2">
      <c r="A57" s="137" t="s">
        <v>86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</row>
    <row r="58" spans="1:16" s="14" customFormat="1" ht="12.75" customHeight="1" x14ac:dyDescent="0.2">
      <c r="A58" s="113">
        <f>A51+1</f>
        <v>10</v>
      </c>
      <c r="B58" s="116">
        <v>44264</v>
      </c>
      <c r="C58" s="116">
        <v>44561</v>
      </c>
      <c r="D58" s="119" t="s">
        <v>46</v>
      </c>
      <c r="E58" s="119" t="s">
        <v>48</v>
      </c>
      <c r="F58" s="110" t="s">
        <v>79</v>
      </c>
      <c r="G58" s="119" t="s">
        <v>47</v>
      </c>
      <c r="H58" s="121" t="s">
        <v>50</v>
      </c>
      <c r="I58" s="119" t="s">
        <v>49</v>
      </c>
      <c r="J58" s="119" t="s">
        <v>51</v>
      </c>
      <c r="K58" s="124">
        <v>971.7</v>
      </c>
      <c r="L58" s="125">
        <f>(14.5*906.1*1.1*(1+1.2+1.1)*0.1)+(14.5*65.6*1.1*(1+0.1+1.1)*0.1)</f>
        <v>4999.4477500000021</v>
      </c>
      <c r="M58" s="53" t="s">
        <v>11</v>
      </c>
      <c r="N58" s="13" t="s">
        <v>87</v>
      </c>
      <c r="O58" s="119" t="s">
        <v>47</v>
      </c>
      <c r="P58" s="64" t="s">
        <v>89</v>
      </c>
    </row>
    <row r="59" spans="1:16" s="14" customFormat="1" ht="25.5" x14ac:dyDescent="0.2">
      <c r="A59" s="130"/>
      <c r="B59" s="132"/>
      <c r="C59" s="132"/>
      <c r="D59" s="132"/>
      <c r="E59" s="132"/>
      <c r="F59" s="134"/>
      <c r="G59" s="132"/>
      <c r="H59" s="135"/>
      <c r="I59" s="132"/>
      <c r="J59" s="132"/>
      <c r="K59" s="132"/>
      <c r="L59" s="130"/>
      <c r="M59" s="53" t="s">
        <v>12</v>
      </c>
      <c r="N59" s="13" t="s">
        <v>87</v>
      </c>
      <c r="O59" s="132"/>
      <c r="P59" s="64"/>
    </row>
    <row r="60" spans="1:16" s="14" customFormat="1" ht="12.75" customHeight="1" x14ac:dyDescent="0.2">
      <c r="A60" s="130"/>
      <c r="B60" s="132"/>
      <c r="C60" s="132"/>
      <c r="D60" s="132"/>
      <c r="E60" s="132"/>
      <c r="F60" s="134"/>
      <c r="G60" s="132"/>
      <c r="H60" s="135"/>
      <c r="I60" s="132"/>
      <c r="J60" s="132"/>
      <c r="K60" s="132"/>
      <c r="L60" s="130"/>
      <c r="M60" s="53" t="s">
        <v>13</v>
      </c>
      <c r="N60" s="13" t="s">
        <v>87</v>
      </c>
      <c r="O60" s="132"/>
      <c r="P60" s="64"/>
    </row>
    <row r="61" spans="1:16" s="14" customFormat="1" ht="12.75" customHeight="1" x14ac:dyDescent="0.2">
      <c r="A61" s="130"/>
      <c r="B61" s="132"/>
      <c r="C61" s="132"/>
      <c r="D61" s="132"/>
      <c r="E61" s="132"/>
      <c r="F61" s="134"/>
      <c r="G61" s="132"/>
      <c r="H61" s="135"/>
      <c r="I61" s="132"/>
      <c r="J61" s="132"/>
      <c r="K61" s="132"/>
      <c r="L61" s="130"/>
      <c r="M61" s="53" t="s">
        <v>14</v>
      </c>
      <c r="N61" s="13" t="s">
        <v>87</v>
      </c>
      <c r="O61" s="132"/>
      <c r="P61" s="64"/>
    </row>
    <row r="62" spans="1:16" s="14" customFormat="1" ht="12.75" customHeight="1" x14ac:dyDescent="0.2">
      <c r="A62" s="131"/>
      <c r="B62" s="133"/>
      <c r="C62" s="133"/>
      <c r="D62" s="133"/>
      <c r="E62" s="133"/>
      <c r="F62" s="134"/>
      <c r="G62" s="133"/>
      <c r="H62" s="136"/>
      <c r="I62" s="133"/>
      <c r="J62" s="133"/>
      <c r="K62" s="133"/>
      <c r="L62" s="131"/>
      <c r="M62" s="53" t="s">
        <v>15</v>
      </c>
      <c r="N62" s="13" t="s">
        <v>87</v>
      </c>
      <c r="O62" s="133"/>
      <c r="P62" s="64"/>
    </row>
    <row r="63" spans="1:16" x14ac:dyDescent="0.25">
      <c r="A63" s="18"/>
      <c r="B63" s="19" t="s">
        <v>23</v>
      </c>
      <c r="C63" s="20"/>
      <c r="D63" s="21"/>
      <c r="E63" s="22"/>
      <c r="F63" s="21"/>
      <c r="G63" s="21"/>
      <c r="H63" s="20"/>
      <c r="I63" s="20"/>
      <c r="J63" s="20"/>
      <c r="K63" s="20"/>
      <c r="L63" s="32">
        <f>L58</f>
        <v>4999.4477500000021</v>
      </c>
      <c r="M63" s="23"/>
      <c r="N63" s="56">
        <v>0</v>
      </c>
      <c r="O63" s="24"/>
      <c r="P63" s="19"/>
    </row>
    <row r="64" spans="1:16" x14ac:dyDescent="0.25">
      <c r="A64" s="54"/>
      <c r="B64" s="54" t="s">
        <v>20</v>
      </c>
      <c r="C64" s="54"/>
      <c r="D64" s="54"/>
      <c r="E64" s="54"/>
      <c r="F64" s="54"/>
      <c r="G64" s="54"/>
      <c r="H64" s="54"/>
      <c r="I64" s="54"/>
      <c r="J64" s="54"/>
      <c r="K64" s="54"/>
      <c r="L64" s="45">
        <f>L27+L44+L56+L63</f>
        <v>12239.834147204198</v>
      </c>
      <c r="M64" s="54"/>
      <c r="N64" s="56">
        <f>N27+N44+N56+N63</f>
        <v>244.76999999999998</v>
      </c>
      <c r="O64" s="55"/>
      <c r="P64" s="54"/>
    </row>
    <row r="66" spans="1:1" x14ac:dyDescent="0.25">
      <c r="A66" s="1" t="s">
        <v>21</v>
      </c>
    </row>
    <row r="67" spans="1:1" x14ac:dyDescent="0.25">
      <c r="A67" s="1" t="s">
        <v>25</v>
      </c>
    </row>
    <row r="68" spans="1:1" x14ac:dyDescent="0.25">
      <c r="A68" s="1" t="s">
        <v>26</v>
      </c>
    </row>
  </sheetData>
  <mergeCells count="159">
    <mergeCell ref="A2:P2"/>
    <mergeCell ref="P51:P55"/>
    <mergeCell ref="P46:P50"/>
    <mergeCell ref="A58:A62"/>
    <mergeCell ref="B58:B62"/>
    <mergeCell ref="C58:C62"/>
    <mergeCell ref="D58:D62"/>
    <mergeCell ref="E58:E62"/>
    <mergeCell ref="F58:F62"/>
    <mergeCell ref="G58:G62"/>
    <mergeCell ref="H58:H62"/>
    <mergeCell ref="I58:I62"/>
    <mergeCell ref="J58:J62"/>
    <mergeCell ref="K58:K62"/>
    <mergeCell ref="L58:L62"/>
    <mergeCell ref="O58:O62"/>
    <mergeCell ref="P58:P62"/>
    <mergeCell ref="I51:I55"/>
    <mergeCell ref="A57:P57"/>
    <mergeCell ref="H46:H50"/>
    <mergeCell ref="I46:I50"/>
    <mergeCell ref="J46:J50"/>
    <mergeCell ref="K46:K50"/>
    <mergeCell ref="L46:L50"/>
    <mergeCell ref="O46:O50"/>
    <mergeCell ref="H51:H55"/>
    <mergeCell ref="J51:J55"/>
    <mergeCell ref="K51:K55"/>
    <mergeCell ref="L51:L55"/>
    <mergeCell ref="O51:O55"/>
    <mergeCell ref="P29:P33"/>
    <mergeCell ref="O22:O26"/>
    <mergeCell ref="P22:P26"/>
    <mergeCell ref="J29:J33"/>
    <mergeCell ref="K29:K33"/>
    <mergeCell ref="L29:L33"/>
    <mergeCell ref="A51:A55"/>
    <mergeCell ref="B51:B55"/>
    <mergeCell ref="C51:C55"/>
    <mergeCell ref="D51:D55"/>
    <mergeCell ref="E51:E55"/>
    <mergeCell ref="F51:F55"/>
    <mergeCell ref="G51:G55"/>
    <mergeCell ref="J39:J43"/>
    <mergeCell ref="K39:K43"/>
    <mergeCell ref="A39:A43"/>
    <mergeCell ref="A45:O45"/>
    <mergeCell ref="A46:A50"/>
    <mergeCell ref="B46:B50"/>
    <mergeCell ref="C46:C50"/>
    <mergeCell ref="D46:D50"/>
    <mergeCell ref="E46:E50"/>
    <mergeCell ref="F46:F50"/>
    <mergeCell ref="G46:G50"/>
    <mergeCell ref="I17:I21"/>
    <mergeCell ref="J17:J21"/>
    <mergeCell ref="K17:K21"/>
    <mergeCell ref="L17:L21"/>
    <mergeCell ref="O17:O21"/>
    <mergeCell ref="A22:A26"/>
    <mergeCell ref="L39:L43"/>
    <mergeCell ref="O39:O43"/>
    <mergeCell ref="P39:P43"/>
    <mergeCell ref="F22:F26"/>
    <mergeCell ref="G22:G26"/>
    <mergeCell ref="H22:H26"/>
    <mergeCell ref="B22:B26"/>
    <mergeCell ref="C22:C26"/>
    <mergeCell ref="D22:D26"/>
    <mergeCell ref="E22:E26"/>
    <mergeCell ref="B39:B43"/>
    <mergeCell ref="C39:C43"/>
    <mergeCell ref="D39:D43"/>
    <mergeCell ref="E39:E43"/>
    <mergeCell ref="F39:F43"/>
    <mergeCell ref="G39:G43"/>
    <mergeCell ref="H39:H43"/>
    <mergeCell ref="I39:I43"/>
    <mergeCell ref="B7:B11"/>
    <mergeCell ref="C7:C11"/>
    <mergeCell ref="D3:D4"/>
    <mergeCell ref="D7:D11"/>
    <mergeCell ref="E7:E11"/>
    <mergeCell ref="A6:P6"/>
    <mergeCell ref="A7:A11"/>
    <mergeCell ref="F7:F11"/>
    <mergeCell ref="I12:I16"/>
    <mergeCell ref="A28:P28"/>
    <mergeCell ref="H3:H4"/>
    <mergeCell ref="L7:L11"/>
    <mergeCell ref="H7:H11"/>
    <mergeCell ref="G3:G4"/>
    <mergeCell ref="G7:G11"/>
    <mergeCell ref="P7:P11"/>
    <mergeCell ref="I3:I4"/>
    <mergeCell ref="J3:J4"/>
    <mergeCell ref="K3:K4"/>
    <mergeCell ref="L3:L4"/>
    <mergeCell ref="P3:P4"/>
    <mergeCell ref="I7:I11"/>
    <mergeCell ref="J7:J11"/>
    <mergeCell ref="K7:K11"/>
    <mergeCell ref="M3:O3"/>
    <mergeCell ref="O7:O11"/>
    <mergeCell ref="P17:P21"/>
    <mergeCell ref="K22:K26"/>
    <mergeCell ref="L22:L26"/>
    <mergeCell ref="A3:A4"/>
    <mergeCell ref="E3:E4"/>
    <mergeCell ref="F3:F4"/>
    <mergeCell ref="B3:C3"/>
    <mergeCell ref="G29:G33"/>
    <mergeCell ref="H29:H33"/>
    <mergeCell ref="I29:I33"/>
    <mergeCell ref="J12:J16"/>
    <mergeCell ref="K12:K16"/>
    <mergeCell ref="L12:L16"/>
    <mergeCell ref="O12:O16"/>
    <mergeCell ref="P12:P16"/>
    <mergeCell ref="A17:A21"/>
    <mergeCell ref="B17:B21"/>
    <mergeCell ref="C17:C21"/>
    <mergeCell ref="D17:D21"/>
    <mergeCell ref="E17:E21"/>
    <mergeCell ref="F17:F21"/>
    <mergeCell ref="G17:G21"/>
    <mergeCell ref="H17:H21"/>
    <mergeCell ref="A12:A16"/>
    <mergeCell ref="B12:B16"/>
    <mergeCell ref="C12:C16"/>
    <mergeCell ref="D12:D16"/>
    <mergeCell ref="E12:E16"/>
    <mergeCell ref="F12:F16"/>
    <mergeCell ref="G12:G16"/>
    <mergeCell ref="H12:H16"/>
    <mergeCell ref="L1:P1"/>
    <mergeCell ref="I22:I26"/>
    <mergeCell ref="J22:J26"/>
    <mergeCell ref="O29:O33"/>
    <mergeCell ref="P34:P38"/>
    <mergeCell ref="A34:A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O34:O38"/>
    <mergeCell ref="A29:A33"/>
    <mergeCell ref="B29:B33"/>
    <mergeCell ref="C29:C33"/>
    <mergeCell ref="D29:D33"/>
    <mergeCell ref="E29:E33"/>
    <mergeCell ref="F29:F33"/>
  </mergeCells>
  <pageMargins left="0.70866141732283472" right="0.70866141732283472" top="0.74803149606299213" bottom="0.39370078740157483" header="0.31496062992125984" footer="0.31496062992125984"/>
  <pageSetup paperSize="9" scale="65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Инф. о передачи в безвозм. поль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2021-05-27T11:48:08Z</dcterms:modified>
</cp:coreProperties>
</file>