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6485" windowHeight="81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  <definedName name="_xlnm.Print_Area" localSheetId="0">Лист1!$A$1:$N$84</definedName>
  </definedNames>
  <calcPr calcId="145621"/>
</workbook>
</file>

<file path=xl/calcChain.xml><?xml version="1.0" encoding="utf-8"?>
<calcChain xmlns="http://schemas.openxmlformats.org/spreadsheetml/2006/main">
  <c r="C42" i="1" l="1"/>
  <c r="G42" i="1"/>
  <c r="K42" i="1" s="1"/>
  <c r="J42" i="1"/>
  <c r="M42" i="1"/>
  <c r="K43" i="1"/>
  <c r="L43" i="1"/>
  <c r="L42" i="1" s="1"/>
  <c r="K44" i="1"/>
  <c r="L44" i="1"/>
  <c r="C45" i="1"/>
  <c r="D45" i="1"/>
  <c r="G45" i="1"/>
  <c r="J45" i="1"/>
  <c r="K45" i="1"/>
  <c r="L45" i="1"/>
  <c r="M45" i="1"/>
  <c r="K46" i="1"/>
  <c r="L46" i="1"/>
  <c r="J48" i="1"/>
  <c r="K48" i="1"/>
  <c r="M48" i="1"/>
  <c r="K49" i="1"/>
  <c r="L49" i="1"/>
  <c r="D50" i="1"/>
  <c r="K50" i="1"/>
  <c r="L50" i="1"/>
  <c r="L48" i="1" l="1"/>
  <c r="K66" i="1"/>
  <c r="J66" i="1"/>
  <c r="L82" i="1"/>
  <c r="L81" i="1"/>
  <c r="L80" i="1" s="1"/>
  <c r="K80" i="1"/>
  <c r="M80" i="1"/>
  <c r="J80" i="1"/>
  <c r="L79" i="1"/>
  <c r="L78" i="1" s="1"/>
  <c r="L77" i="1"/>
  <c r="L76" i="1"/>
  <c r="L75" i="1"/>
  <c r="L74" i="1" s="1"/>
  <c r="L73" i="1"/>
  <c r="L72" i="1"/>
  <c r="L68" i="1"/>
  <c r="L69" i="1"/>
  <c r="L70" i="1"/>
  <c r="L67" i="1"/>
  <c r="M66" i="1"/>
  <c r="L65" i="1"/>
  <c r="L63" i="1"/>
  <c r="L61" i="1" s="1"/>
  <c r="L62" i="1"/>
  <c r="L60" i="1"/>
  <c r="L59" i="1" s="1"/>
  <c r="L58" i="1"/>
  <c r="L53" i="1"/>
  <c r="L54" i="1"/>
  <c r="L55" i="1"/>
  <c r="L56" i="1"/>
  <c r="L52" i="1"/>
  <c r="L21" i="1"/>
  <c r="L22" i="1"/>
  <c r="L23" i="1"/>
  <c r="L24" i="1"/>
  <c r="L25" i="1"/>
  <c r="L26" i="1"/>
  <c r="L27" i="1"/>
  <c r="L20" i="1"/>
  <c r="M78" i="1"/>
  <c r="M76" i="1"/>
  <c r="M74" i="1"/>
  <c r="M71" i="1"/>
  <c r="M64" i="1"/>
  <c r="M61" i="1"/>
  <c r="M59" i="1"/>
  <c r="M57" i="1"/>
  <c r="M51" i="1"/>
  <c r="M38" i="1"/>
  <c r="M31" i="1"/>
  <c r="M28" i="1"/>
  <c r="M19" i="1"/>
  <c r="M18" i="1"/>
  <c r="M92" i="1" s="1"/>
  <c r="L64" i="1"/>
  <c r="L57" i="1"/>
  <c r="L38" i="1"/>
  <c r="L31" i="1"/>
  <c r="L28" i="1"/>
  <c r="J78" i="1"/>
  <c r="J76" i="1"/>
  <c r="J74" i="1"/>
  <c r="J71" i="1"/>
  <c r="J64" i="1"/>
  <c r="J61" i="1"/>
  <c r="J59" i="1"/>
  <c r="J51" i="1"/>
  <c r="J57" i="1"/>
  <c r="J38" i="1"/>
  <c r="J19" i="1"/>
  <c r="J18" i="1" s="1"/>
  <c r="J92" i="1" s="1"/>
  <c r="L19" i="1" l="1"/>
  <c r="L18" i="1" s="1"/>
  <c r="L92" i="1" s="1"/>
  <c r="J41" i="1"/>
  <c r="M41" i="1"/>
  <c r="M93" i="1" s="1"/>
  <c r="M94" i="1" s="1"/>
  <c r="L66" i="1"/>
  <c r="L71" i="1"/>
  <c r="L51" i="1"/>
  <c r="L41" i="1" s="1"/>
  <c r="L84" i="1" s="1"/>
  <c r="K40" i="1"/>
  <c r="J31" i="1"/>
  <c r="J28" i="1"/>
  <c r="K29" i="1"/>
  <c r="K30" i="1"/>
  <c r="K32" i="1"/>
  <c r="K33" i="1"/>
  <c r="K35" i="1"/>
  <c r="K36" i="1"/>
  <c r="K37" i="1"/>
  <c r="K52" i="1"/>
  <c r="K53" i="1"/>
  <c r="K54" i="1"/>
  <c r="K55" i="1"/>
  <c r="K56" i="1"/>
  <c r="K60" i="1"/>
  <c r="K62" i="1"/>
  <c r="G39" i="1"/>
  <c r="G92" i="1" s="1"/>
  <c r="G34" i="1"/>
  <c r="G95" i="1" s="1"/>
  <c r="G93" i="1"/>
  <c r="G51" i="1"/>
  <c r="G28" i="1"/>
  <c r="C96" i="1"/>
  <c r="C95" i="1"/>
  <c r="C93" i="1"/>
  <c r="C92" i="1"/>
  <c r="C28" i="1"/>
  <c r="J93" i="1" l="1"/>
  <c r="M84" i="1"/>
  <c r="L93" i="1"/>
  <c r="L94" i="1" s="1"/>
  <c r="J84" i="1"/>
  <c r="J94" i="1"/>
  <c r="K94" i="1" s="1"/>
  <c r="G31" i="1"/>
  <c r="G38" i="1"/>
  <c r="K38" i="1" s="1"/>
  <c r="K92" i="1" s="1"/>
  <c r="K28" i="1"/>
  <c r="G41" i="1"/>
  <c r="G96" i="1" s="1"/>
  <c r="K96" i="1" s="1"/>
  <c r="K39" i="1"/>
  <c r="K95" i="1"/>
  <c r="G97" i="1"/>
  <c r="C31" i="1"/>
  <c r="G84" i="1" l="1"/>
  <c r="K97" i="1"/>
  <c r="C51" i="1"/>
  <c r="K51" i="1" s="1"/>
  <c r="K41" i="1" s="1"/>
  <c r="K93" i="1" s="1"/>
  <c r="C38" i="1"/>
  <c r="D60" i="1"/>
  <c r="D52" i="1"/>
  <c r="D38" i="1"/>
  <c r="D31" i="1"/>
  <c r="C41" i="1" l="1"/>
  <c r="C84" i="1" s="1"/>
  <c r="K84" i="1" s="1"/>
  <c r="D41" i="1"/>
  <c r="D84" i="1" s="1"/>
  <c r="C94" i="1" l="1"/>
  <c r="C97" i="1" s="1"/>
</calcChain>
</file>

<file path=xl/sharedStrings.xml><?xml version="1.0" encoding="utf-8"?>
<sst xmlns="http://schemas.openxmlformats.org/spreadsheetml/2006/main" count="215" uniqueCount="129">
  <si>
    <t>№ п/п</t>
  </si>
  <si>
    <t>Наименование мероприятий</t>
  </si>
  <si>
    <t>3.1.</t>
  </si>
  <si>
    <t>3.2.</t>
  </si>
  <si>
    <t>Мероприятия,  приуроченные  к встрече Нового года</t>
  </si>
  <si>
    <t>Организационные расходы на проведение республиканских мероприятий</t>
  </si>
  <si>
    <t>2.1.</t>
  </si>
  <si>
    <t>2.2.</t>
  </si>
  <si>
    <t>2.3.</t>
  </si>
  <si>
    <t>Сумма, руб.</t>
  </si>
  <si>
    <t>1.</t>
  </si>
  <si>
    <t>2.</t>
  </si>
  <si>
    <t>3.</t>
  </si>
  <si>
    <t>4.</t>
  </si>
  <si>
    <t>ВСЕГО:</t>
  </si>
  <si>
    <t>Мероприятия ко Дню Тирасполя- столицы Приднестровской Молдавской Республики</t>
  </si>
  <si>
    <t>1.1.</t>
  </si>
  <si>
    <t>1.2.</t>
  </si>
  <si>
    <t>Городской этап республиканского конкурса "Наш город для всех"</t>
  </si>
  <si>
    <t>Городской этап республиканского конкурса "Человек года":</t>
  </si>
  <si>
    <t>Городской этап республиканского конкурса "Лучшее новогоднее оформление городов":</t>
  </si>
  <si>
    <t xml:space="preserve">к Решению Тираспольского городского </t>
  </si>
  <si>
    <t>Приложение № 3</t>
  </si>
  <si>
    <t xml:space="preserve">Совета народных депутатов </t>
  </si>
  <si>
    <t xml:space="preserve">№ ___ от ___ _________ 2020 г.  </t>
  </si>
  <si>
    <t xml:space="preserve">№ 3 от 6 февраля 2020 г.  </t>
  </si>
  <si>
    <t>к Приложению № 17</t>
  </si>
  <si>
    <t>Мероприятия к 30-летию Приднестровской Молдавской Республики</t>
  </si>
  <si>
    <t>4.1.</t>
  </si>
  <si>
    <t>4.2.</t>
  </si>
  <si>
    <t>4.3.</t>
  </si>
  <si>
    <t>5.</t>
  </si>
  <si>
    <t>Приложение № _____</t>
  </si>
  <si>
    <t>изготовление тематических баннеров (ст. 130130)</t>
  </si>
  <si>
    <t>тематическое оформление входной группы подворья г.Тирасполя (ст. 130130)</t>
  </si>
  <si>
    <t>приобретение комплекта музыкальной звукоусилительной аппаратуры с микрофонами и стойками к ним (ст. 240120)</t>
  </si>
  <si>
    <t xml:space="preserve"> приобретение артистических костюмов для театрализованных праздничных постановок (ст. 110320)</t>
  </si>
  <si>
    <t>новое световое оформление центральной елки (ст. 130130)</t>
  </si>
  <si>
    <t>замена световых гирлянд на центральных улицах города (ст. 130130)</t>
  </si>
  <si>
    <t>Резерв (ст. 111070)</t>
  </si>
  <si>
    <t>приобретение светового оборудования для оформления сценической площадки (ст. 240120)</t>
  </si>
  <si>
    <t>отклонение</t>
  </si>
  <si>
    <t>-приобретение цветных чернил</t>
  </si>
  <si>
    <t>-приобретение фотобумаги для портфолио конкурсантов</t>
  </si>
  <si>
    <t>-приобретение сегрегаторов для портфолио</t>
  </si>
  <si>
    <t xml:space="preserve">-приобретение цветных чернил для принтера </t>
  </si>
  <si>
    <t xml:space="preserve">-приобретение рамок для дипломов </t>
  </si>
  <si>
    <t xml:space="preserve">-приобретение сегрегаторов для портфолио </t>
  </si>
  <si>
    <t xml:space="preserve">-приобретение цветов для награждения победителей городского тура </t>
  </si>
  <si>
    <t xml:space="preserve">-приобретение цветных чернил </t>
  </si>
  <si>
    <t xml:space="preserve">-приобретение фотобумаги для портфолио конкурсантов </t>
  </si>
  <si>
    <t xml:space="preserve">-грамоты и благодарственные </t>
  </si>
  <si>
    <t>-приобретение наградных кубков</t>
  </si>
  <si>
    <t>-приобретение цветов для награждения победителей городского тура</t>
  </si>
  <si>
    <t xml:space="preserve">-приобретение наградных кубков </t>
  </si>
  <si>
    <t>Организационные расходы на проведение республиканских мероприятий (ст. 111070)</t>
  </si>
  <si>
    <t xml:space="preserve">замена световых гирлянд на центральных улицах города </t>
  </si>
  <si>
    <t xml:space="preserve">новое световое оформление центральной елки </t>
  </si>
  <si>
    <t xml:space="preserve"> праздничное оформление ул. 25 Октября, площади им. А.В. Суворова, входной группы парка "Победы"  в том числе изготовление  праздничной атрибутики</t>
  </si>
  <si>
    <t xml:space="preserve"> приобретение артистических костюмов для театрализованных праздничных постановок </t>
  </si>
  <si>
    <t xml:space="preserve">приобретение комплекта музыкальной звукоусилительной аппаратуры с микрофонами и стойками к ним </t>
  </si>
  <si>
    <t xml:space="preserve">тематическое оформление входной группы подворья г.Тирасполя </t>
  </si>
  <si>
    <t xml:space="preserve">изготовление тематических баннеров </t>
  </si>
  <si>
    <t xml:space="preserve">                                 к Решению Тираспольского городского 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</si>
  <si>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</si>
  <si>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               к  Приложению № 17</t>
  </si>
  <si>
    <t>Изготовление флагов:</t>
  </si>
  <si>
    <t>Изготовление флага ПМР (6*3)</t>
  </si>
  <si>
    <t>Изготовление флага РФ (6*3)</t>
  </si>
  <si>
    <t>Изготовление флага ПМР (5*2,5)</t>
  </si>
  <si>
    <t>Изготовление флага РФ</t>
  </si>
  <si>
    <t>Изготовление флагов (1*0,9) на троллейбусные каркасы</t>
  </si>
  <si>
    <t>Изготовление флага Тирасполя</t>
  </si>
  <si>
    <t>1.3.</t>
  </si>
  <si>
    <t>Декоративная георгиевская лента из баннерной ткани для оформления аллеи по ул. 25 Октября</t>
  </si>
  <si>
    <t>Инсталяция к 76-летию Победы на площади им. Суворова (у подножия памятника)</t>
  </si>
  <si>
    <t>Проведение праздничных мероприятий (концертных) в Екатерининском парке и микрорайонах г. Тирасполь:         а)изготовление тематических баннеров                                   б)приобретение инвентаря для проведения детских-анимационных программ                                                           в)призовой фонд при проведении детских-анимационных программ</t>
  </si>
  <si>
    <t>Замена световых гирлянд на улицах г. Тирасполь</t>
  </si>
  <si>
    <t>Оформление цветочных конструкций еловыми ветками и снежинками</t>
  </si>
  <si>
    <t>День памяти и славы воинов-интернационалистов:</t>
  </si>
  <si>
    <t>приобретение цветов для возложения</t>
  </si>
  <si>
    <t>изготовление Почетных грамот, Благодарственных писем и вкладышей к Почетной грамоте</t>
  </si>
  <si>
    <t>День народного ополчения:</t>
  </si>
  <si>
    <t>День защитника отечества и Международный женский день:</t>
  </si>
  <si>
    <t>изготовление поздравительных открыток</t>
  </si>
  <si>
    <t>приобретение цветов для родителей новорожденных</t>
  </si>
  <si>
    <t>4.4.</t>
  </si>
  <si>
    <t>День Победы:</t>
  </si>
  <si>
    <t>изготовление праздничных плакатов</t>
  </si>
  <si>
    <t>изготовление открыток для ветеранов</t>
  </si>
  <si>
    <t>изготовление программок праздничных мероприятий</t>
  </si>
  <si>
    <t>приобретение георгиевской ленты и булавок</t>
  </si>
  <si>
    <t>4.5.</t>
  </si>
  <si>
    <t>День Бендерской трагедии:</t>
  </si>
  <si>
    <t>4.6.</t>
  </si>
  <si>
    <t>Годовщина начала Великой Отечественной войны:</t>
  </si>
  <si>
    <t>4.7.</t>
  </si>
  <si>
    <t>День Семьи, любви и верности:</t>
  </si>
  <si>
    <t>приобретение комплектов белья для поздравления молодоженов и юбилейных пар</t>
  </si>
  <si>
    <t>Республиканский день Памяти погибших и умерших защитников Приднестровья – 1 августа:</t>
  </si>
  <si>
    <t>4.8.</t>
  </si>
  <si>
    <t>День Республики:</t>
  </si>
  <si>
    <t>4.9.</t>
  </si>
  <si>
    <t>Республиканский конкурс «Наш город для всех»:</t>
  </si>
  <si>
    <t>приобретение чернил:</t>
  </si>
  <si>
    <t>приобретение рамок для дипломов</t>
  </si>
  <si>
    <t>4.10.</t>
  </si>
  <si>
    <t>Республиканский конкурс «Лучшее новогоднее оформление» (городской этап)</t>
  </si>
  <si>
    <t>4.11.</t>
  </si>
  <si>
    <t>приобретение наградных кубков</t>
  </si>
  <si>
    <t>Международный день памяти репрессированных:</t>
  </si>
  <si>
    <t>День народного единства:</t>
  </si>
  <si>
    <t>Приложение № 1</t>
  </si>
  <si>
    <t>Кредиторская задолженность на 01.01.2021</t>
  </si>
  <si>
    <t>Мероприятия ко Дню Победы (ст.130130)</t>
  </si>
  <si>
    <t>Мероприятия ко Дню Республики (ст.111070)</t>
  </si>
  <si>
    <t>Мероприятия,  приуроченные  к встрече Нового года (ст.130130)</t>
  </si>
  <si>
    <t xml:space="preserve">                                                                         № 18 от 11 февраля 2021 г.</t>
  </si>
  <si>
    <t>Действующая редакция</t>
  </si>
  <si>
    <t>Отклонение</t>
  </si>
  <si>
    <t>изготовление флагов</t>
  </si>
  <si>
    <t>изготовление Почетных грамот, Благодарственных писем и вкладышей к Почетной грамоте, изготовление клише к Почетной грамоте</t>
  </si>
  <si>
    <t>Человек года</t>
  </si>
  <si>
    <t>приобретение папок с файлами</t>
  </si>
  <si>
    <t>приобретение фотобумаги</t>
  </si>
  <si>
    <t>Смета расходов к Программе развития и стимулирования г. Тирасполь на 2021 год по направлению "Культурно-массовые мероприятия"</t>
  </si>
  <si>
    <t>Приложение № 9</t>
  </si>
  <si>
    <t>приобретение цветов для поздравления молодоженов и юбилейных пар</t>
  </si>
  <si>
    <t xml:space="preserve">                                                                         № 59 от 24 июня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</si>
</sst>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view="pageBreakPreview" topLeftCell="H5" zoomScale="80" zoomScaleSheetLayoutView="80" workbookViewId="0">
      <selection activeCell="S20" sqref="S20"/>
    </sheetView>
  </sheetViews>
  <sheetFormatPr defaultColWidth="9.140625" defaultRowHeight="15.75" x14ac:dyDescent="0.25"/>
  <cols>
    <col min="1" max="1" width="7.7109375" style="13" hidden="1" customWidth="1"/>
    <col min="2" max="2" width="56.85546875" style="1" hidden="1" customWidth="1"/>
    <col min="3" max="3" width="16.7109375" style="1" hidden="1" customWidth="1"/>
    <col min="4" max="4" width="17.140625" style="1" hidden="1" customWidth="1"/>
    <col min="5" max="5" width="7.7109375" style="25" hidden="1" customWidth="1"/>
    <col min="6" max="6" width="56.85546875" style="25" hidden="1" customWidth="1"/>
    <col min="7" max="7" width="16.7109375" style="25" hidden="1" customWidth="1"/>
    <col min="8" max="8" width="7.7109375" style="34" customWidth="1"/>
    <col min="9" max="9" width="56.85546875" style="34" customWidth="1"/>
    <col min="10" max="10" width="19" style="34" hidden="1" customWidth="1"/>
    <col min="11" max="11" width="13.7109375" style="1" hidden="1" customWidth="1"/>
    <col min="12" max="12" width="19" style="55" hidden="1" customWidth="1"/>
    <col min="13" max="13" width="19" style="55" customWidth="1"/>
    <col min="14" max="16384" width="9.140625" style="1"/>
  </cols>
  <sheetData>
    <row r="1" spans="1:14" s="14" customFormat="1" ht="15.6" hidden="1" customHeight="1" x14ac:dyDescent="0.25">
      <c r="A1" s="57" t="s">
        <v>32</v>
      </c>
      <c r="B1" s="57"/>
      <c r="C1" s="57"/>
      <c r="D1" s="57"/>
      <c r="E1" s="26"/>
      <c r="F1" s="26"/>
      <c r="G1" s="26"/>
      <c r="H1" s="58"/>
      <c r="I1" s="58"/>
      <c r="J1" s="59"/>
      <c r="K1" s="59"/>
      <c r="L1" s="59"/>
      <c r="M1" s="59"/>
      <c r="N1" s="59"/>
    </row>
    <row r="2" spans="1:14" s="14" customFormat="1" ht="15.6" hidden="1" customHeight="1" x14ac:dyDescent="0.25">
      <c r="A2" s="58" t="s">
        <v>21</v>
      </c>
      <c r="B2" s="58"/>
      <c r="C2" s="58"/>
      <c r="D2" s="58"/>
      <c r="E2" s="27"/>
      <c r="F2" s="27"/>
      <c r="G2" s="27"/>
      <c r="H2" s="58"/>
      <c r="I2" s="58"/>
      <c r="J2" s="59"/>
      <c r="K2" s="59"/>
      <c r="L2" s="59"/>
      <c r="M2" s="59"/>
      <c r="N2" s="59"/>
    </row>
    <row r="3" spans="1:14" s="14" customFormat="1" ht="15.6" hidden="1" customHeight="1" x14ac:dyDescent="0.25">
      <c r="A3" s="58" t="s">
        <v>23</v>
      </c>
      <c r="B3" s="58"/>
      <c r="C3" s="58"/>
      <c r="D3" s="58"/>
      <c r="E3" s="27"/>
      <c r="F3" s="27"/>
      <c r="G3" s="27"/>
      <c r="H3" s="58"/>
      <c r="I3" s="58"/>
      <c r="J3" s="59"/>
      <c r="K3" s="59"/>
      <c r="L3" s="59"/>
      <c r="M3" s="59"/>
      <c r="N3" s="59"/>
    </row>
    <row r="4" spans="1:14" s="14" customFormat="1" ht="15.6" hidden="1" customHeight="1" x14ac:dyDescent="0.25">
      <c r="A4" s="58" t="s">
        <v>24</v>
      </c>
      <c r="B4" s="58"/>
      <c r="C4" s="58"/>
      <c r="D4" s="58"/>
      <c r="E4" s="27"/>
      <c r="F4" s="27"/>
      <c r="G4" s="27"/>
      <c r="H4" s="58"/>
      <c r="I4" s="58"/>
      <c r="J4" s="59"/>
      <c r="K4" s="59"/>
      <c r="L4" s="59"/>
      <c r="M4" s="59"/>
      <c r="N4" s="59"/>
    </row>
    <row r="5" spans="1:14" s="55" customFormat="1" x14ac:dyDescent="0.25">
      <c r="A5" s="57" t="s">
        <v>22</v>
      </c>
      <c r="B5" s="57"/>
      <c r="C5" s="57"/>
      <c r="D5" s="57"/>
      <c r="E5" s="53"/>
      <c r="F5" s="53"/>
      <c r="G5" s="53"/>
      <c r="H5" s="63" t="s">
        <v>126</v>
      </c>
      <c r="I5" s="63"/>
      <c r="J5" s="59"/>
      <c r="K5" s="59"/>
      <c r="L5" s="59"/>
      <c r="M5" s="59"/>
      <c r="N5" s="59"/>
    </row>
    <row r="6" spans="1:14" s="55" customFormat="1" ht="15.6" customHeight="1" x14ac:dyDescent="0.25">
      <c r="A6" s="58" t="s">
        <v>21</v>
      </c>
      <c r="B6" s="58"/>
      <c r="C6" s="58"/>
      <c r="D6" s="58"/>
      <c r="E6" s="52"/>
      <c r="F6" s="52"/>
      <c r="G6" s="52"/>
      <c r="H6" s="58" t="s">
        <v>63</v>
      </c>
      <c r="I6" s="58"/>
      <c r="J6" s="59"/>
      <c r="K6" s="59"/>
      <c r="L6" s="59"/>
      <c r="M6" s="59"/>
      <c r="N6" s="59"/>
    </row>
    <row r="7" spans="1:14" s="55" customFormat="1" ht="15.6" customHeight="1" x14ac:dyDescent="0.25">
      <c r="A7" s="58" t="s">
        <v>23</v>
      </c>
      <c r="B7" s="58"/>
      <c r="C7" s="58"/>
      <c r="D7" s="58"/>
      <c r="E7" s="52"/>
      <c r="F7" s="52"/>
      <c r="G7" s="52"/>
      <c r="H7" s="58" t="s">
        <v>64</v>
      </c>
      <c r="I7" s="58"/>
      <c r="J7" s="59"/>
      <c r="K7" s="59"/>
      <c r="L7" s="59"/>
      <c r="M7" s="59"/>
      <c r="N7" s="59"/>
    </row>
    <row r="8" spans="1:14" s="55" customFormat="1" ht="15.6" customHeight="1" x14ac:dyDescent="0.25">
      <c r="A8" s="58" t="s">
        <v>25</v>
      </c>
      <c r="B8" s="58"/>
      <c r="C8" s="58"/>
      <c r="D8" s="58"/>
      <c r="E8" s="52"/>
      <c r="F8" s="52"/>
      <c r="G8" s="52"/>
      <c r="H8" s="58" t="s">
        <v>128</v>
      </c>
      <c r="I8" s="58"/>
      <c r="J8" s="59"/>
      <c r="K8" s="59"/>
      <c r="L8" s="59"/>
      <c r="M8" s="59"/>
      <c r="N8" s="59"/>
    </row>
    <row r="9" spans="1:14" s="14" customFormat="1" x14ac:dyDescent="0.25">
      <c r="A9" s="57" t="s">
        <v>22</v>
      </c>
      <c r="B9" s="57"/>
      <c r="C9" s="57"/>
      <c r="D9" s="57"/>
      <c r="E9" s="26"/>
      <c r="F9" s="26"/>
      <c r="G9" s="26"/>
      <c r="H9" s="63" t="s">
        <v>112</v>
      </c>
      <c r="I9" s="63"/>
      <c r="J9" s="59"/>
      <c r="K9" s="59"/>
      <c r="L9" s="59"/>
      <c r="M9" s="59"/>
      <c r="N9" s="59"/>
    </row>
    <row r="10" spans="1:14" s="20" customFormat="1" x14ac:dyDescent="0.25">
      <c r="A10" s="57" t="s">
        <v>26</v>
      </c>
      <c r="B10" s="57"/>
      <c r="C10" s="57"/>
      <c r="D10" s="21"/>
      <c r="E10" s="26"/>
      <c r="F10" s="26"/>
      <c r="G10" s="26"/>
      <c r="H10" s="58" t="s">
        <v>65</v>
      </c>
      <c r="I10" s="58"/>
      <c r="J10" s="59"/>
      <c r="K10" s="59"/>
      <c r="L10" s="59"/>
      <c r="M10" s="59"/>
      <c r="N10" s="59"/>
    </row>
    <row r="11" spans="1:14" s="14" customFormat="1" ht="15.6" customHeight="1" x14ac:dyDescent="0.25">
      <c r="A11" s="58" t="s">
        <v>21</v>
      </c>
      <c r="B11" s="58"/>
      <c r="C11" s="58"/>
      <c r="D11" s="58"/>
      <c r="E11" s="27"/>
      <c r="F11" s="27"/>
      <c r="G11" s="27"/>
      <c r="H11" s="58" t="s">
        <v>63</v>
      </c>
      <c r="I11" s="58"/>
      <c r="J11" s="59"/>
      <c r="K11" s="59"/>
      <c r="L11" s="59"/>
      <c r="M11" s="59"/>
      <c r="N11" s="59"/>
    </row>
    <row r="12" spans="1:14" s="14" customFormat="1" ht="15.6" customHeight="1" x14ac:dyDescent="0.25">
      <c r="A12" s="58" t="s">
        <v>23</v>
      </c>
      <c r="B12" s="58"/>
      <c r="C12" s="58"/>
      <c r="D12" s="58"/>
      <c r="E12" s="27"/>
      <c r="F12" s="27"/>
      <c r="G12" s="27"/>
      <c r="H12" s="58" t="s">
        <v>64</v>
      </c>
      <c r="I12" s="58"/>
      <c r="J12" s="59"/>
      <c r="K12" s="59"/>
      <c r="L12" s="59"/>
      <c r="M12" s="59"/>
      <c r="N12" s="59"/>
    </row>
    <row r="13" spans="1:14" s="14" customFormat="1" ht="15.6" customHeight="1" x14ac:dyDescent="0.25">
      <c r="A13" s="58" t="s">
        <v>25</v>
      </c>
      <c r="B13" s="58"/>
      <c r="C13" s="58"/>
      <c r="D13" s="58"/>
      <c r="E13" s="27"/>
      <c r="F13" s="27"/>
      <c r="G13" s="27"/>
      <c r="H13" s="58" t="s">
        <v>117</v>
      </c>
      <c r="I13" s="58"/>
      <c r="J13" s="59"/>
      <c r="K13" s="59"/>
      <c r="L13" s="59"/>
      <c r="M13" s="59"/>
      <c r="N13" s="59"/>
    </row>
    <row r="14" spans="1:14" ht="15.6" customHeight="1" x14ac:dyDescent="0.25">
      <c r="A14" s="62"/>
      <c r="B14" s="62"/>
      <c r="C14" s="62"/>
      <c r="D14" s="62"/>
      <c r="E14" s="28"/>
      <c r="F14" s="28"/>
      <c r="G14" s="28"/>
      <c r="H14" s="33"/>
      <c r="I14" s="33"/>
      <c r="J14" s="33"/>
      <c r="L14" s="54"/>
      <c r="M14" s="54"/>
    </row>
    <row r="15" spans="1:14" ht="46.15" customHeight="1" x14ac:dyDescent="0.25">
      <c r="A15" s="60" t="s">
        <v>125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4" ht="15.6" customHeight="1" x14ac:dyDescent="0.25">
      <c r="B16" s="61"/>
      <c r="C16" s="61"/>
    </row>
    <row r="17" spans="1:13" ht="39" customHeight="1" x14ac:dyDescent="0.25">
      <c r="A17" s="6" t="s">
        <v>0</v>
      </c>
      <c r="B17" s="16" t="s">
        <v>1</v>
      </c>
      <c r="C17" s="12" t="s">
        <v>9</v>
      </c>
      <c r="D17" s="12" t="s">
        <v>9</v>
      </c>
      <c r="E17" s="6" t="s">
        <v>0</v>
      </c>
      <c r="F17" s="16" t="s">
        <v>1</v>
      </c>
      <c r="G17" s="12" t="s">
        <v>9</v>
      </c>
      <c r="H17" s="6" t="s">
        <v>0</v>
      </c>
      <c r="I17" s="16" t="s">
        <v>1</v>
      </c>
      <c r="J17" s="12" t="s">
        <v>118</v>
      </c>
      <c r="K17" s="6" t="s">
        <v>41</v>
      </c>
      <c r="L17" s="12" t="s">
        <v>119</v>
      </c>
      <c r="M17" s="12" t="s">
        <v>9</v>
      </c>
    </row>
    <row r="18" spans="1:13" s="35" customFormat="1" ht="30.6" customHeight="1" x14ac:dyDescent="0.25">
      <c r="A18" s="6"/>
      <c r="B18" s="16"/>
      <c r="C18" s="12"/>
      <c r="D18" s="12"/>
      <c r="E18" s="6"/>
      <c r="F18" s="16"/>
      <c r="G18" s="12"/>
      <c r="H18" s="8" t="s">
        <v>10</v>
      </c>
      <c r="I18" s="24" t="s">
        <v>114</v>
      </c>
      <c r="J18" s="8">
        <f>J19+J26+J27</f>
        <v>106921</v>
      </c>
      <c r="K18" s="6"/>
      <c r="L18" s="8">
        <f>L19+L26+L27</f>
        <v>-101</v>
      </c>
      <c r="M18" s="8">
        <f>M19+M26+M27</f>
        <v>106820</v>
      </c>
    </row>
    <row r="19" spans="1:13" s="35" customFormat="1" ht="32.450000000000003" customHeight="1" x14ac:dyDescent="0.25">
      <c r="A19" s="6"/>
      <c r="B19" s="16"/>
      <c r="C19" s="12"/>
      <c r="D19" s="12"/>
      <c r="E19" s="6"/>
      <c r="F19" s="16"/>
      <c r="G19" s="12"/>
      <c r="H19" s="6" t="s">
        <v>16</v>
      </c>
      <c r="I19" s="15" t="s">
        <v>66</v>
      </c>
      <c r="J19" s="6">
        <f>J20+J21+J22+J23+J24+J25</f>
        <v>76921</v>
      </c>
      <c r="K19" s="6"/>
      <c r="L19" s="6">
        <f>L20+L21+L22+L23+L24+L25</f>
        <v>-101</v>
      </c>
      <c r="M19" s="6">
        <f>M20+M21+M22+M23+M24+M25</f>
        <v>76820</v>
      </c>
    </row>
    <row r="20" spans="1:13" s="35" customFormat="1" ht="23.45" customHeight="1" x14ac:dyDescent="0.25">
      <c r="A20" s="6"/>
      <c r="B20" s="16"/>
      <c r="C20" s="12"/>
      <c r="D20" s="12"/>
      <c r="E20" s="6"/>
      <c r="F20" s="16"/>
      <c r="G20" s="12"/>
      <c r="H20" s="6"/>
      <c r="I20" s="17" t="s">
        <v>67</v>
      </c>
      <c r="J20" s="6">
        <v>16800</v>
      </c>
      <c r="K20" s="6"/>
      <c r="L20" s="6">
        <f>M20-J20</f>
        <v>0</v>
      </c>
      <c r="M20" s="6">
        <v>16800</v>
      </c>
    </row>
    <row r="21" spans="1:13" s="35" customFormat="1" ht="24" customHeight="1" x14ac:dyDescent="0.25">
      <c r="A21" s="6"/>
      <c r="B21" s="16"/>
      <c r="C21" s="12"/>
      <c r="D21" s="12"/>
      <c r="E21" s="6"/>
      <c r="F21" s="16"/>
      <c r="G21" s="12"/>
      <c r="H21" s="6"/>
      <c r="I21" s="17" t="s">
        <v>68</v>
      </c>
      <c r="J21" s="6">
        <v>16800</v>
      </c>
      <c r="K21" s="6"/>
      <c r="L21" s="6">
        <f t="shared" ref="L21:L27" si="0">M21-J21</f>
        <v>0</v>
      </c>
      <c r="M21" s="6">
        <v>16800</v>
      </c>
    </row>
    <row r="22" spans="1:13" s="35" customFormat="1" ht="21" customHeight="1" x14ac:dyDescent="0.25">
      <c r="A22" s="6"/>
      <c r="B22" s="16"/>
      <c r="C22" s="12"/>
      <c r="D22" s="12"/>
      <c r="E22" s="6"/>
      <c r="F22" s="16"/>
      <c r="G22" s="12"/>
      <c r="H22" s="6"/>
      <c r="I22" s="17" t="s">
        <v>69</v>
      </c>
      <c r="J22" s="6">
        <v>4700</v>
      </c>
      <c r="K22" s="6"/>
      <c r="L22" s="6">
        <f t="shared" si="0"/>
        <v>0</v>
      </c>
      <c r="M22" s="6">
        <v>4700</v>
      </c>
    </row>
    <row r="23" spans="1:13" s="35" customFormat="1" ht="22.9" customHeight="1" x14ac:dyDescent="0.25">
      <c r="A23" s="6"/>
      <c r="B23" s="16"/>
      <c r="C23" s="12"/>
      <c r="D23" s="12"/>
      <c r="E23" s="6"/>
      <c r="F23" s="16"/>
      <c r="G23" s="12"/>
      <c r="H23" s="6"/>
      <c r="I23" s="17" t="s">
        <v>70</v>
      </c>
      <c r="J23" s="6">
        <v>4700</v>
      </c>
      <c r="K23" s="6"/>
      <c r="L23" s="6">
        <f t="shared" si="0"/>
        <v>0</v>
      </c>
      <c r="M23" s="6">
        <v>4700</v>
      </c>
    </row>
    <row r="24" spans="1:13" s="35" customFormat="1" ht="22.9" customHeight="1" x14ac:dyDescent="0.25">
      <c r="A24" s="6"/>
      <c r="B24" s="16"/>
      <c r="C24" s="12"/>
      <c r="D24" s="12"/>
      <c r="E24" s="6"/>
      <c r="F24" s="16"/>
      <c r="G24" s="12"/>
      <c r="H24" s="6"/>
      <c r="I24" s="17" t="s">
        <v>72</v>
      </c>
      <c r="J24" s="6">
        <v>4700</v>
      </c>
      <c r="K24" s="6"/>
      <c r="L24" s="6">
        <f t="shared" si="0"/>
        <v>0</v>
      </c>
      <c r="M24" s="6">
        <v>4700</v>
      </c>
    </row>
    <row r="25" spans="1:13" s="35" customFormat="1" ht="22.9" customHeight="1" x14ac:dyDescent="0.25">
      <c r="A25" s="6"/>
      <c r="B25" s="16"/>
      <c r="C25" s="12"/>
      <c r="D25" s="12"/>
      <c r="E25" s="6"/>
      <c r="F25" s="16"/>
      <c r="G25" s="12"/>
      <c r="H25" s="6"/>
      <c r="I25" s="17" t="s">
        <v>71</v>
      </c>
      <c r="J25" s="6">
        <v>29221</v>
      </c>
      <c r="K25" s="6"/>
      <c r="L25" s="6">
        <f t="shared" si="0"/>
        <v>-101</v>
      </c>
      <c r="M25" s="6">
        <v>29120</v>
      </c>
    </row>
    <row r="26" spans="1:13" s="35" customFormat="1" ht="31.9" customHeight="1" x14ac:dyDescent="0.25">
      <c r="A26" s="6"/>
      <c r="B26" s="16"/>
      <c r="C26" s="12"/>
      <c r="D26" s="12"/>
      <c r="E26" s="6"/>
      <c r="F26" s="16"/>
      <c r="G26" s="12"/>
      <c r="H26" s="6" t="s">
        <v>17</v>
      </c>
      <c r="I26" s="17" t="s">
        <v>74</v>
      </c>
      <c r="J26" s="6">
        <v>15000</v>
      </c>
      <c r="K26" s="6"/>
      <c r="L26" s="6">
        <f t="shared" si="0"/>
        <v>0</v>
      </c>
      <c r="M26" s="6">
        <v>15000</v>
      </c>
    </row>
    <row r="27" spans="1:13" s="35" customFormat="1" ht="30.6" customHeight="1" x14ac:dyDescent="0.25">
      <c r="A27" s="6"/>
      <c r="B27" s="16"/>
      <c r="C27" s="12"/>
      <c r="D27" s="12"/>
      <c r="E27" s="6"/>
      <c r="F27" s="16"/>
      <c r="G27" s="12"/>
      <c r="H27" s="6" t="s">
        <v>73</v>
      </c>
      <c r="I27" s="17" t="s">
        <v>75</v>
      </c>
      <c r="J27" s="6">
        <v>15000</v>
      </c>
      <c r="K27" s="6"/>
      <c r="L27" s="6">
        <f t="shared" si="0"/>
        <v>0</v>
      </c>
      <c r="M27" s="6">
        <v>15000</v>
      </c>
    </row>
    <row r="28" spans="1:13" s="22" customFormat="1" ht="39" customHeight="1" x14ac:dyDescent="0.25">
      <c r="A28" s="8" t="s">
        <v>10</v>
      </c>
      <c r="B28" s="24" t="s">
        <v>27</v>
      </c>
      <c r="C28" s="8">
        <f>C29+C30</f>
        <v>58030</v>
      </c>
      <c r="D28" s="12"/>
      <c r="E28" s="8" t="s">
        <v>10</v>
      </c>
      <c r="F28" s="24" t="s">
        <v>27</v>
      </c>
      <c r="G28" s="8">
        <f>G29+G30</f>
        <v>58030</v>
      </c>
      <c r="H28" s="8" t="s">
        <v>11</v>
      </c>
      <c r="I28" s="24" t="s">
        <v>115</v>
      </c>
      <c r="J28" s="8">
        <f>J29+J30</f>
        <v>50000</v>
      </c>
      <c r="K28" s="6">
        <f>G28-C28</f>
        <v>0</v>
      </c>
      <c r="L28" s="8">
        <f>L29+L30</f>
        <v>0</v>
      </c>
      <c r="M28" s="8">
        <f>M29+M30</f>
        <v>50000</v>
      </c>
    </row>
    <row r="29" spans="1:13" s="22" customFormat="1" ht="110.45" customHeight="1" x14ac:dyDescent="0.25">
      <c r="A29" s="6" t="s">
        <v>16</v>
      </c>
      <c r="B29" s="17" t="s">
        <v>62</v>
      </c>
      <c r="C29" s="6">
        <v>28180</v>
      </c>
      <c r="D29" s="12"/>
      <c r="E29" s="6" t="s">
        <v>16</v>
      </c>
      <c r="F29" s="17" t="s">
        <v>33</v>
      </c>
      <c r="G29" s="6">
        <v>28180</v>
      </c>
      <c r="H29" s="6" t="s">
        <v>6</v>
      </c>
      <c r="I29" s="17" t="s">
        <v>76</v>
      </c>
      <c r="J29" s="6">
        <v>50000</v>
      </c>
      <c r="K29" s="6">
        <f t="shared" ref="K29:K84" si="1">G29-C29</f>
        <v>0</v>
      </c>
      <c r="L29" s="6"/>
      <c r="M29" s="6">
        <v>50000</v>
      </c>
    </row>
    <row r="30" spans="1:13" s="22" customFormat="1" ht="33.6" hidden="1" customHeight="1" x14ac:dyDescent="0.25">
      <c r="A30" s="6" t="s">
        <v>17</v>
      </c>
      <c r="B30" s="17" t="s">
        <v>61</v>
      </c>
      <c r="C30" s="6">
        <v>29850</v>
      </c>
      <c r="D30" s="12"/>
      <c r="E30" s="6" t="s">
        <v>17</v>
      </c>
      <c r="F30" s="17" t="s">
        <v>34</v>
      </c>
      <c r="G30" s="6">
        <v>29850</v>
      </c>
      <c r="H30" s="6"/>
      <c r="I30" s="17"/>
      <c r="J30" s="6"/>
      <c r="K30" s="6">
        <f t="shared" si="1"/>
        <v>0</v>
      </c>
      <c r="L30" s="6"/>
      <c r="M30" s="6"/>
    </row>
    <row r="31" spans="1:13" ht="46.9" hidden="1" customHeight="1" x14ac:dyDescent="0.25">
      <c r="A31" s="8" t="s">
        <v>11</v>
      </c>
      <c r="B31" s="15" t="s">
        <v>15</v>
      </c>
      <c r="C31" s="8">
        <f>C32+C33+C34+C35+C36+C37</f>
        <v>271230</v>
      </c>
      <c r="D31" s="8">
        <f>SUM(D34:D34)</f>
        <v>150000</v>
      </c>
      <c r="E31" s="8" t="s">
        <v>11</v>
      </c>
      <c r="F31" s="15" t="s">
        <v>15</v>
      </c>
      <c r="G31" s="8">
        <f>G32+G33+G34+G35+G36+G37</f>
        <v>311370</v>
      </c>
      <c r="H31" s="8" t="s">
        <v>11</v>
      </c>
      <c r="I31" s="15" t="s">
        <v>15</v>
      </c>
      <c r="J31" s="8">
        <f>J32+J33+J34+J35+J36+J37</f>
        <v>0</v>
      </c>
      <c r="K31" s="6"/>
      <c r="L31" s="8">
        <f>L32+L33+L34+L35+L36+L37</f>
        <v>0</v>
      </c>
      <c r="M31" s="8">
        <f>M32+M33+M34+M35+M36+M37</f>
        <v>0</v>
      </c>
    </row>
    <row r="32" spans="1:13" s="13" customFormat="1" ht="47.25" hidden="1" x14ac:dyDescent="0.25">
      <c r="A32" s="6" t="s">
        <v>6</v>
      </c>
      <c r="B32" s="7" t="s">
        <v>60</v>
      </c>
      <c r="C32" s="6">
        <v>211390</v>
      </c>
      <c r="D32" s="8"/>
      <c r="E32" s="6" t="s">
        <v>6</v>
      </c>
      <c r="F32" s="7" t="s">
        <v>35</v>
      </c>
      <c r="G32" s="6">
        <v>211390</v>
      </c>
      <c r="H32" s="6" t="s">
        <v>6</v>
      </c>
      <c r="I32" s="7" t="s">
        <v>35</v>
      </c>
      <c r="J32" s="6"/>
      <c r="K32" s="6">
        <f t="shared" si="1"/>
        <v>0</v>
      </c>
      <c r="L32" s="6"/>
      <c r="M32" s="6"/>
    </row>
    <row r="33" spans="1:13" s="13" customFormat="1" ht="46.9" hidden="1" customHeight="1" x14ac:dyDescent="0.25">
      <c r="A33" s="6" t="s">
        <v>7</v>
      </c>
      <c r="B33" s="7" t="s">
        <v>59</v>
      </c>
      <c r="C33" s="6">
        <v>22650</v>
      </c>
      <c r="D33" s="8"/>
      <c r="E33" s="6" t="s">
        <v>7</v>
      </c>
      <c r="F33" s="7" t="s">
        <v>36</v>
      </c>
      <c r="G33" s="6">
        <v>22650</v>
      </c>
      <c r="H33" s="6" t="s">
        <v>7</v>
      </c>
      <c r="I33" s="7" t="s">
        <v>36</v>
      </c>
      <c r="J33" s="6"/>
      <c r="K33" s="6">
        <f t="shared" si="1"/>
        <v>0</v>
      </c>
      <c r="L33" s="6"/>
      <c r="M33" s="6"/>
    </row>
    <row r="34" spans="1:13" s="32" customFormat="1" ht="63" hidden="1" x14ac:dyDescent="0.25">
      <c r="A34" s="30" t="s">
        <v>8</v>
      </c>
      <c r="B34" s="31" t="s">
        <v>58</v>
      </c>
      <c r="C34" s="30">
        <v>37190</v>
      </c>
      <c r="D34" s="30">
        <v>150000</v>
      </c>
      <c r="E34" s="6" t="s">
        <v>8</v>
      </c>
      <c r="F34" s="17" t="s">
        <v>40</v>
      </c>
      <c r="G34" s="6">
        <f>37190+40140</f>
        <v>77330</v>
      </c>
      <c r="H34" s="6" t="s">
        <v>8</v>
      </c>
      <c r="I34" s="17" t="s">
        <v>40</v>
      </c>
      <c r="J34" s="6"/>
      <c r="K34" s="6"/>
      <c r="L34" s="6"/>
      <c r="M34" s="6"/>
    </row>
    <row r="35" spans="1:13" s="13" customFormat="1" hidden="1" x14ac:dyDescent="0.25">
      <c r="A35" s="6"/>
      <c r="B35" s="17"/>
      <c r="C35" s="6"/>
      <c r="D35" s="6"/>
      <c r="E35" s="6"/>
      <c r="F35" s="17"/>
      <c r="G35" s="6"/>
      <c r="H35" s="6"/>
      <c r="I35" s="17"/>
      <c r="J35" s="6"/>
      <c r="K35" s="6">
        <f t="shared" si="1"/>
        <v>0</v>
      </c>
      <c r="L35" s="6"/>
      <c r="M35" s="6"/>
    </row>
    <row r="36" spans="1:13" s="13" customFormat="1" hidden="1" x14ac:dyDescent="0.25">
      <c r="A36" s="6"/>
      <c r="B36" s="17"/>
      <c r="C36" s="6"/>
      <c r="D36" s="6"/>
      <c r="E36" s="6"/>
      <c r="F36" s="17"/>
      <c r="G36" s="6"/>
      <c r="H36" s="6"/>
      <c r="I36" s="17"/>
      <c r="J36" s="6"/>
      <c r="K36" s="6">
        <f t="shared" si="1"/>
        <v>0</v>
      </c>
      <c r="L36" s="6"/>
      <c r="M36" s="6"/>
    </row>
    <row r="37" spans="1:13" s="13" customFormat="1" hidden="1" x14ac:dyDescent="0.25">
      <c r="A37" s="6"/>
      <c r="B37" s="17"/>
      <c r="C37" s="6"/>
      <c r="D37" s="6"/>
      <c r="E37" s="6"/>
      <c r="F37" s="17"/>
      <c r="G37" s="6"/>
      <c r="H37" s="6"/>
      <c r="I37" s="17"/>
      <c r="J37" s="6"/>
      <c r="K37" s="6">
        <f t="shared" si="1"/>
        <v>0</v>
      </c>
      <c r="L37" s="6"/>
      <c r="M37" s="6"/>
    </row>
    <row r="38" spans="1:13" s="2" customFormat="1" ht="31.5" x14ac:dyDescent="0.25">
      <c r="A38" s="8" t="s">
        <v>12</v>
      </c>
      <c r="B38" s="15" t="s">
        <v>4</v>
      </c>
      <c r="C38" s="8" t="e">
        <f>C39+C40+#REF!+#REF!</f>
        <v>#REF!</v>
      </c>
      <c r="D38" s="8">
        <f>SUM(D39:D40)</f>
        <v>220000</v>
      </c>
      <c r="E38" s="8" t="s">
        <v>12</v>
      </c>
      <c r="F38" s="15" t="s">
        <v>4</v>
      </c>
      <c r="G38" s="8" t="e">
        <f>G39+G40+#REF!+#REF!</f>
        <v>#REF!</v>
      </c>
      <c r="H38" s="8" t="s">
        <v>12</v>
      </c>
      <c r="I38" s="15" t="s">
        <v>116</v>
      </c>
      <c r="J38" s="8">
        <f>J39+J40</f>
        <v>50000</v>
      </c>
      <c r="K38" s="8" t="e">
        <f>J38-G38</f>
        <v>#REF!</v>
      </c>
      <c r="L38" s="8">
        <f>L39+L40</f>
        <v>0</v>
      </c>
      <c r="M38" s="8">
        <f>M39+M40</f>
        <v>50000</v>
      </c>
    </row>
    <row r="39" spans="1:13" ht="31.5" x14ac:dyDescent="0.25">
      <c r="A39" s="6" t="s">
        <v>2</v>
      </c>
      <c r="B39" s="17" t="s">
        <v>57</v>
      </c>
      <c r="C39" s="30">
        <v>180000</v>
      </c>
      <c r="D39" s="6">
        <v>180000</v>
      </c>
      <c r="E39" s="6" t="s">
        <v>2</v>
      </c>
      <c r="F39" s="17" t="s">
        <v>37</v>
      </c>
      <c r="G39" s="30">
        <f>180000-40140</f>
        <v>139860</v>
      </c>
      <c r="H39" s="6" t="s">
        <v>2</v>
      </c>
      <c r="I39" s="17" t="s">
        <v>77</v>
      </c>
      <c r="J39" s="6">
        <v>20000</v>
      </c>
      <c r="K39" s="6">
        <f>J39-G39</f>
        <v>-119860</v>
      </c>
      <c r="L39" s="6"/>
      <c r="M39" s="6">
        <v>20000</v>
      </c>
    </row>
    <row r="40" spans="1:13" ht="31.5" x14ac:dyDescent="0.25">
      <c r="A40" s="6" t="s">
        <v>3</v>
      </c>
      <c r="B40" s="17" t="s">
        <v>56</v>
      </c>
      <c r="C40" s="6">
        <v>40000</v>
      </c>
      <c r="D40" s="6">
        <v>40000</v>
      </c>
      <c r="E40" s="6" t="s">
        <v>3</v>
      </c>
      <c r="F40" s="17" t="s">
        <v>38</v>
      </c>
      <c r="G40" s="6">
        <v>40000</v>
      </c>
      <c r="H40" s="6" t="s">
        <v>3</v>
      </c>
      <c r="I40" s="17" t="s">
        <v>78</v>
      </c>
      <c r="J40" s="6">
        <v>30000</v>
      </c>
      <c r="K40" s="6">
        <f>J40-G40</f>
        <v>-10000</v>
      </c>
      <c r="L40" s="6"/>
      <c r="M40" s="6">
        <v>30000</v>
      </c>
    </row>
    <row r="41" spans="1:13" s="2" customFormat="1" ht="31.5" x14ac:dyDescent="0.25">
      <c r="A41" s="8" t="s">
        <v>13</v>
      </c>
      <c r="B41" s="15" t="s">
        <v>5</v>
      </c>
      <c r="C41" s="8" t="e">
        <f>C42+C45+C51</f>
        <v>#REF!</v>
      </c>
      <c r="D41" s="8" t="e">
        <f>#REF!+#REF!+#REF!+D50+D52+D60+D45</f>
        <v>#REF!</v>
      </c>
      <c r="E41" s="8" t="s">
        <v>13</v>
      </c>
      <c r="F41" s="15" t="s">
        <v>55</v>
      </c>
      <c r="G41" s="8" t="e">
        <f>G42+G45+G51</f>
        <v>#REF!</v>
      </c>
      <c r="H41" s="8" t="s">
        <v>13</v>
      </c>
      <c r="I41" s="48" t="s">
        <v>55</v>
      </c>
      <c r="J41" s="8">
        <f>J42+J45+J48+J51+J57+J59+J61+J64+J66+J71+J74+J76+J78+J80</f>
        <v>100000</v>
      </c>
      <c r="K41" s="8" t="e">
        <f>K42+K45+K48+K51+K57+K59+K61+K64+K66+K71+K74+K76+K78+K80</f>
        <v>#REF!</v>
      </c>
      <c r="L41" s="8">
        <f>L42+L45+L48+L51+L57+L59+L61+L64+L66+L71+L74+L76+L78+L80</f>
        <v>101</v>
      </c>
      <c r="M41" s="8">
        <f>M42+M45+M48+M51+M57+M59+M61+M64+M66+M71+M74+M76+M78+M80</f>
        <v>100101</v>
      </c>
    </row>
    <row r="42" spans="1:13" ht="31.5" hidden="1" x14ac:dyDescent="0.25">
      <c r="A42" s="23" t="s">
        <v>28</v>
      </c>
      <c r="B42" s="17" t="s">
        <v>18</v>
      </c>
      <c r="C42" s="6" t="e">
        <f>C43+C44+#REF!+#REF!</f>
        <v>#REF!</v>
      </c>
      <c r="D42" s="6">
        <v>1000</v>
      </c>
      <c r="E42" s="23" t="s">
        <v>28</v>
      </c>
      <c r="F42" s="17" t="s">
        <v>18</v>
      </c>
      <c r="G42" s="6" t="e">
        <f>G43+G44+#REF!+#REF!</f>
        <v>#REF!</v>
      </c>
      <c r="H42" s="45" t="s">
        <v>28</v>
      </c>
      <c r="I42" s="49" t="s">
        <v>79</v>
      </c>
      <c r="J42" s="47">
        <f>J43+J44</f>
        <v>16900</v>
      </c>
      <c r="K42" s="6" t="e">
        <f t="shared" si="1"/>
        <v>#REF!</v>
      </c>
      <c r="L42" s="47">
        <f>L43+L44</f>
        <v>-16900</v>
      </c>
      <c r="M42" s="47">
        <f>M43+M44</f>
        <v>0</v>
      </c>
    </row>
    <row r="43" spans="1:13" hidden="1" x14ac:dyDescent="0.25">
      <c r="A43" s="6"/>
      <c r="B43" s="19" t="s">
        <v>42</v>
      </c>
      <c r="C43" s="6">
        <v>1200</v>
      </c>
      <c r="D43" s="6">
        <v>1200</v>
      </c>
      <c r="E43" s="6"/>
      <c r="F43" s="19" t="s">
        <v>49</v>
      </c>
      <c r="G43" s="6">
        <v>1200</v>
      </c>
      <c r="H43" s="46"/>
      <c r="I43" s="50" t="s">
        <v>80</v>
      </c>
      <c r="J43" s="16">
        <v>3200</v>
      </c>
      <c r="K43" s="6">
        <f t="shared" si="1"/>
        <v>0</v>
      </c>
      <c r="L43" s="16">
        <f>M43-J43</f>
        <v>-3200</v>
      </c>
      <c r="M43" s="16"/>
    </row>
    <row r="44" spans="1:13" ht="31.5" hidden="1" x14ac:dyDescent="0.25">
      <c r="A44" s="6"/>
      <c r="B44" s="19" t="s">
        <v>43</v>
      </c>
      <c r="C44" s="6">
        <v>500</v>
      </c>
      <c r="D44" s="6">
        <v>8250</v>
      </c>
      <c r="E44" s="6"/>
      <c r="F44" s="19" t="s">
        <v>50</v>
      </c>
      <c r="G44" s="6">
        <v>500</v>
      </c>
      <c r="H44" s="6"/>
      <c r="I44" s="19" t="s">
        <v>81</v>
      </c>
      <c r="J44" s="6">
        <v>13700</v>
      </c>
      <c r="K44" s="6">
        <f t="shared" si="1"/>
        <v>0</v>
      </c>
      <c r="L44" s="16">
        <f>M44-J44</f>
        <v>-13700</v>
      </c>
      <c r="M44" s="6"/>
    </row>
    <row r="45" spans="1:13" ht="31.5" hidden="1" x14ac:dyDescent="0.25">
      <c r="A45" s="23" t="s">
        <v>29</v>
      </c>
      <c r="B45" s="17" t="s">
        <v>19</v>
      </c>
      <c r="C45" s="6" t="e">
        <f>C46+C48+C49+C50+#REF!</f>
        <v>#REF!</v>
      </c>
      <c r="D45" s="6">
        <f>SUM(D46:D49)</f>
        <v>7600</v>
      </c>
      <c r="E45" s="23" t="s">
        <v>29</v>
      </c>
      <c r="F45" s="17" t="s">
        <v>19</v>
      </c>
      <c r="G45" s="6" t="e">
        <f>G46+G48+G49+G50+#REF!</f>
        <v>#REF!</v>
      </c>
      <c r="H45" s="23" t="s">
        <v>29</v>
      </c>
      <c r="I45" s="39" t="s">
        <v>82</v>
      </c>
      <c r="J45" s="8">
        <f>J46</f>
        <v>2100</v>
      </c>
      <c r="K45" s="6" t="e">
        <f t="shared" si="1"/>
        <v>#REF!</v>
      </c>
      <c r="L45" s="8">
        <f>L46</f>
        <v>-2100</v>
      </c>
      <c r="M45" s="8">
        <f>M46</f>
        <v>0</v>
      </c>
    </row>
    <row r="46" spans="1:13" hidden="1" x14ac:dyDescent="0.25">
      <c r="A46" s="6"/>
      <c r="B46" s="19" t="s">
        <v>45</v>
      </c>
      <c r="C46" s="6">
        <v>1200</v>
      </c>
      <c r="D46" s="6">
        <v>600</v>
      </c>
      <c r="E46" s="6"/>
      <c r="F46" s="19" t="s">
        <v>45</v>
      </c>
      <c r="G46" s="6">
        <v>1200</v>
      </c>
      <c r="H46" s="6"/>
      <c r="I46" s="40" t="s">
        <v>80</v>
      </c>
      <c r="J46" s="6">
        <v>2100</v>
      </c>
      <c r="K46" s="6">
        <f t="shared" si="1"/>
        <v>0</v>
      </c>
      <c r="L46" s="6">
        <f>M46-J46</f>
        <v>-2100</v>
      </c>
      <c r="M46" s="6"/>
    </row>
    <row r="47" spans="1:13" s="36" customFormat="1" hidden="1" x14ac:dyDescent="0.25">
      <c r="A47" s="6"/>
      <c r="B47" s="19"/>
      <c r="C47" s="6"/>
      <c r="D47" s="6"/>
      <c r="E47" s="6"/>
      <c r="F47" s="19"/>
      <c r="G47" s="6"/>
      <c r="H47" s="6"/>
      <c r="I47" s="40"/>
      <c r="J47" s="6"/>
      <c r="K47" s="6"/>
      <c r="L47" s="6"/>
      <c r="M47" s="6"/>
    </row>
    <row r="48" spans="1:13" ht="31.5" hidden="1" x14ac:dyDescent="0.25">
      <c r="A48" s="6"/>
      <c r="B48" s="19" t="s">
        <v>43</v>
      </c>
      <c r="C48" s="6">
        <v>750</v>
      </c>
      <c r="D48" s="6">
        <v>2300</v>
      </c>
      <c r="E48" s="6"/>
      <c r="F48" s="19" t="s">
        <v>50</v>
      </c>
      <c r="G48" s="6">
        <v>750</v>
      </c>
      <c r="H48" s="6" t="s">
        <v>30</v>
      </c>
      <c r="I48" s="41" t="s">
        <v>83</v>
      </c>
      <c r="J48" s="8">
        <f>J49+J50</f>
        <v>8900</v>
      </c>
      <c r="K48" s="6">
        <f t="shared" si="1"/>
        <v>0</v>
      </c>
      <c r="L48" s="8">
        <f>L49+L50</f>
        <v>-8900</v>
      </c>
      <c r="M48" s="8">
        <f>M49+M50</f>
        <v>0</v>
      </c>
    </row>
    <row r="49" spans="1:13" hidden="1" x14ac:dyDescent="0.25">
      <c r="A49" s="6"/>
      <c r="B49" s="19" t="s">
        <v>46</v>
      </c>
      <c r="C49" s="6">
        <v>1800</v>
      </c>
      <c r="D49" s="6">
        <v>4700</v>
      </c>
      <c r="E49" s="6"/>
      <c r="F49" s="19" t="s">
        <v>46</v>
      </c>
      <c r="G49" s="6">
        <v>1800</v>
      </c>
      <c r="H49" s="6"/>
      <c r="I49" s="19" t="s">
        <v>84</v>
      </c>
      <c r="J49" s="6">
        <v>5900</v>
      </c>
      <c r="K49" s="6">
        <f t="shared" si="1"/>
        <v>0</v>
      </c>
      <c r="L49" s="6">
        <f>M49-J49</f>
        <v>-5900</v>
      </c>
      <c r="M49" s="6"/>
    </row>
    <row r="50" spans="1:13" s="3" customFormat="1" hidden="1" x14ac:dyDescent="0.25">
      <c r="A50" s="23"/>
      <c r="B50" s="19" t="s">
        <v>47</v>
      </c>
      <c r="C50" s="6">
        <v>800</v>
      </c>
      <c r="D50" s="6">
        <f>SUM(D51:D51)</f>
        <v>7500</v>
      </c>
      <c r="E50" s="23"/>
      <c r="F50" s="19" t="s">
        <v>47</v>
      </c>
      <c r="G50" s="6">
        <v>800</v>
      </c>
      <c r="H50" s="23"/>
      <c r="I50" s="38" t="s">
        <v>85</v>
      </c>
      <c r="J50" s="6">
        <v>3000</v>
      </c>
      <c r="K50" s="6">
        <f t="shared" si="1"/>
        <v>0</v>
      </c>
      <c r="L50" s="6">
        <f>M50-J50</f>
        <v>-3000</v>
      </c>
      <c r="M50" s="6"/>
    </row>
    <row r="51" spans="1:13" s="3" customFormat="1" ht="31.5" x14ac:dyDescent="0.25">
      <c r="A51" s="23" t="s">
        <v>30</v>
      </c>
      <c r="B51" s="17" t="s">
        <v>20</v>
      </c>
      <c r="C51" s="6">
        <f>C52+C53+C54+C55+C56+C60+C62</f>
        <v>18650</v>
      </c>
      <c r="D51" s="6">
        <v>7500</v>
      </c>
      <c r="E51" s="23" t="s">
        <v>30</v>
      </c>
      <c r="F51" s="17" t="s">
        <v>20</v>
      </c>
      <c r="G51" s="6">
        <f>G52+G53+G54+G55+G56+G60+G62</f>
        <v>18650</v>
      </c>
      <c r="H51" s="23" t="s">
        <v>28</v>
      </c>
      <c r="I51" s="39" t="s">
        <v>87</v>
      </c>
      <c r="J51" s="8">
        <f>J52+J53+J54+J55+J56</f>
        <v>23050</v>
      </c>
      <c r="K51" s="6">
        <f t="shared" si="1"/>
        <v>0</v>
      </c>
      <c r="L51" s="8">
        <f>L52+L53+L54+L55+L56</f>
        <v>-11250</v>
      </c>
      <c r="M51" s="8">
        <f>M52+M53+M54+M55+M56</f>
        <v>11800</v>
      </c>
    </row>
    <row r="52" spans="1:13" s="3" customFormat="1" x14ac:dyDescent="0.25">
      <c r="A52" s="6"/>
      <c r="B52" s="19" t="s">
        <v>49</v>
      </c>
      <c r="C52" s="6">
        <v>1200</v>
      </c>
      <c r="D52" s="6">
        <f>SUM(D53:D56)</f>
        <v>14300</v>
      </c>
      <c r="E52" s="6"/>
      <c r="F52" s="19" t="s">
        <v>49</v>
      </c>
      <c r="G52" s="6">
        <v>1200</v>
      </c>
      <c r="H52" s="6"/>
      <c r="I52" s="38" t="s">
        <v>80</v>
      </c>
      <c r="J52" s="6">
        <v>6400</v>
      </c>
      <c r="K52" s="6">
        <f t="shared" si="1"/>
        <v>0</v>
      </c>
      <c r="L52" s="6">
        <f>M52-J52</f>
        <v>0</v>
      </c>
      <c r="M52" s="6">
        <v>6400</v>
      </c>
    </row>
    <row r="53" spans="1:13" s="3" customFormat="1" ht="19.149999999999999" hidden="1" customHeight="1" x14ac:dyDescent="0.25">
      <c r="A53" s="6"/>
      <c r="B53" s="19" t="s">
        <v>50</v>
      </c>
      <c r="C53" s="6">
        <v>750</v>
      </c>
      <c r="D53" s="6">
        <v>3750</v>
      </c>
      <c r="E53" s="6"/>
      <c r="F53" s="19" t="s">
        <v>43</v>
      </c>
      <c r="G53" s="6">
        <v>750</v>
      </c>
      <c r="H53" s="6"/>
      <c r="I53" s="40" t="s">
        <v>88</v>
      </c>
      <c r="J53" s="6">
        <v>6200</v>
      </c>
      <c r="K53" s="6">
        <f t="shared" si="1"/>
        <v>0</v>
      </c>
      <c r="L53" s="6">
        <f t="shared" ref="L53:L56" si="2">M53-J53</f>
        <v>-6200</v>
      </c>
      <c r="M53" s="6"/>
    </row>
    <row r="54" spans="1:13" s="3" customFormat="1" hidden="1" x14ac:dyDescent="0.25">
      <c r="A54" s="6"/>
      <c r="B54" s="19" t="s">
        <v>51</v>
      </c>
      <c r="C54" s="6">
        <v>4200</v>
      </c>
      <c r="D54" s="6">
        <v>3500</v>
      </c>
      <c r="E54" s="6"/>
      <c r="F54" s="19" t="s">
        <v>51</v>
      </c>
      <c r="G54" s="6">
        <v>4200</v>
      </c>
      <c r="H54" s="6"/>
      <c r="I54" s="40" t="s">
        <v>89</v>
      </c>
      <c r="J54" s="6">
        <v>3000</v>
      </c>
      <c r="K54" s="6">
        <f t="shared" si="1"/>
        <v>0</v>
      </c>
      <c r="L54" s="6">
        <f t="shared" si="2"/>
        <v>-3000</v>
      </c>
      <c r="M54" s="6"/>
    </row>
    <row r="55" spans="1:13" s="3" customFormat="1" hidden="1" x14ac:dyDescent="0.25">
      <c r="A55" s="6"/>
      <c r="B55" s="19" t="s">
        <v>44</v>
      </c>
      <c r="C55" s="6">
        <v>600</v>
      </c>
      <c r="D55" s="6">
        <v>750</v>
      </c>
      <c r="E55" s="6"/>
      <c r="F55" s="19" t="s">
        <v>47</v>
      </c>
      <c r="G55" s="6">
        <v>600</v>
      </c>
      <c r="H55" s="6"/>
      <c r="I55" s="40" t="s">
        <v>90</v>
      </c>
      <c r="J55" s="6">
        <v>2050</v>
      </c>
      <c r="K55" s="6">
        <f t="shared" si="1"/>
        <v>0</v>
      </c>
      <c r="L55" s="6">
        <f t="shared" si="2"/>
        <v>-2050</v>
      </c>
      <c r="M55" s="6"/>
    </row>
    <row r="56" spans="1:13" s="3" customFormat="1" x14ac:dyDescent="0.25">
      <c r="A56" s="6"/>
      <c r="B56" s="19" t="s">
        <v>46</v>
      </c>
      <c r="C56" s="6">
        <v>1800</v>
      </c>
      <c r="D56" s="6">
        <v>6300</v>
      </c>
      <c r="E56" s="6"/>
      <c r="F56" s="19" t="s">
        <v>46</v>
      </c>
      <c r="G56" s="6">
        <v>1800</v>
      </c>
      <c r="H56" s="6"/>
      <c r="I56" s="40" t="s">
        <v>91</v>
      </c>
      <c r="J56" s="6">
        <v>5400</v>
      </c>
      <c r="K56" s="6">
        <f t="shared" si="1"/>
        <v>0</v>
      </c>
      <c r="L56" s="6">
        <f t="shared" si="2"/>
        <v>0</v>
      </c>
      <c r="M56" s="6">
        <v>5400</v>
      </c>
    </row>
    <row r="57" spans="1:13" s="36" customFormat="1" x14ac:dyDescent="0.25">
      <c r="A57" s="6"/>
      <c r="B57" s="19"/>
      <c r="C57" s="6"/>
      <c r="D57" s="6"/>
      <c r="E57" s="6"/>
      <c r="F57" s="19"/>
      <c r="G57" s="6"/>
      <c r="H57" s="6" t="s">
        <v>29</v>
      </c>
      <c r="I57" s="39" t="s">
        <v>93</v>
      </c>
      <c r="J57" s="8">
        <f>J58</f>
        <v>2100</v>
      </c>
      <c r="K57" s="6"/>
      <c r="L57" s="8">
        <f>L58</f>
        <v>0</v>
      </c>
      <c r="M57" s="8">
        <f>M58</f>
        <v>2100</v>
      </c>
    </row>
    <row r="58" spans="1:13" s="36" customFormat="1" x14ac:dyDescent="0.25">
      <c r="A58" s="6"/>
      <c r="B58" s="19"/>
      <c r="C58" s="6"/>
      <c r="D58" s="6"/>
      <c r="E58" s="6"/>
      <c r="F58" s="19"/>
      <c r="G58" s="6"/>
      <c r="H58" s="6"/>
      <c r="I58" s="40" t="s">
        <v>80</v>
      </c>
      <c r="J58" s="6">
        <v>2100</v>
      </c>
      <c r="K58" s="6"/>
      <c r="L58" s="6">
        <f>M58-J58</f>
        <v>0</v>
      </c>
      <c r="M58" s="6">
        <v>2100</v>
      </c>
    </row>
    <row r="59" spans="1:13" s="36" customFormat="1" x14ac:dyDescent="0.25">
      <c r="A59" s="6"/>
      <c r="B59" s="19"/>
      <c r="C59" s="6"/>
      <c r="D59" s="6"/>
      <c r="E59" s="6"/>
      <c r="F59" s="19"/>
      <c r="G59" s="6"/>
      <c r="H59" s="6" t="s">
        <v>30</v>
      </c>
      <c r="I59" s="39" t="s">
        <v>95</v>
      </c>
      <c r="J59" s="8">
        <f>J60</f>
        <v>3200</v>
      </c>
      <c r="K59" s="6"/>
      <c r="L59" s="8">
        <f>L60</f>
        <v>0</v>
      </c>
      <c r="M59" s="8">
        <f>M60</f>
        <v>3200</v>
      </c>
    </row>
    <row r="60" spans="1:13" s="3" customFormat="1" x14ac:dyDescent="0.25">
      <c r="A60" s="6"/>
      <c r="B60" s="19" t="s">
        <v>52</v>
      </c>
      <c r="C60" s="6">
        <v>6350</v>
      </c>
      <c r="D60" s="6">
        <f>SUM(D62:D62)</f>
        <v>950</v>
      </c>
      <c r="E60" s="6"/>
      <c r="F60" s="19" t="s">
        <v>54</v>
      </c>
      <c r="G60" s="6">
        <v>6350</v>
      </c>
      <c r="H60" s="6"/>
      <c r="I60" s="40" t="s">
        <v>80</v>
      </c>
      <c r="J60" s="6">
        <v>3200</v>
      </c>
      <c r="K60" s="6">
        <f t="shared" si="1"/>
        <v>0</v>
      </c>
      <c r="L60" s="6">
        <f>M60-J60</f>
        <v>0</v>
      </c>
      <c r="M60" s="6">
        <v>3200</v>
      </c>
    </row>
    <row r="61" spans="1:13" s="36" customFormat="1" x14ac:dyDescent="0.25">
      <c r="A61" s="6"/>
      <c r="B61" s="19"/>
      <c r="C61" s="6"/>
      <c r="D61" s="6"/>
      <c r="E61" s="6"/>
      <c r="F61" s="19"/>
      <c r="G61" s="6"/>
      <c r="H61" s="6" t="s">
        <v>86</v>
      </c>
      <c r="I61" s="39" t="s">
        <v>97</v>
      </c>
      <c r="J61" s="8">
        <f>J62+J63</f>
        <v>10500</v>
      </c>
      <c r="K61" s="6"/>
      <c r="L61" s="8">
        <f>L62+L63</f>
        <v>-341.30000000000018</v>
      </c>
      <c r="M61" s="8">
        <f>M62+M63</f>
        <v>10158.700000000001</v>
      </c>
    </row>
    <row r="62" spans="1:13" s="3" customFormat="1" ht="31.5" x14ac:dyDescent="0.25">
      <c r="A62" s="6"/>
      <c r="B62" s="19" t="s">
        <v>53</v>
      </c>
      <c r="C62" s="6">
        <v>3750</v>
      </c>
      <c r="D62" s="6">
        <v>950</v>
      </c>
      <c r="E62" s="6"/>
      <c r="F62" s="19" t="s">
        <v>48</v>
      </c>
      <c r="G62" s="6">
        <v>3750</v>
      </c>
      <c r="H62" s="6"/>
      <c r="I62" s="42" t="s">
        <v>98</v>
      </c>
      <c r="J62" s="6">
        <v>7500</v>
      </c>
      <c r="K62" s="6">
        <f t="shared" si="1"/>
        <v>0</v>
      </c>
      <c r="L62" s="12">
        <f>M62-J62</f>
        <v>-341.30000000000018</v>
      </c>
      <c r="M62" s="6">
        <v>7158.7</v>
      </c>
    </row>
    <row r="63" spans="1:13" s="36" customFormat="1" ht="31.5" x14ac:dyDescent="0.25">
      <c r="A63" s="6"/>
      <c r="B63" s="19"/>
      <c r="C63" s="6"/>
      <c r="D63" s="6"/>
      <c r="E63" s="6"/>
      <c r="F63" s="19"/>
      <c r="G63" s="6"/>
      <c r="H63" s="6"/>
      <c r="I63" s="42" t="s">
        <v>127</v>
      </c>
      <c r="J63" s="6">
        <v>3000</v>
      </c>
      <c r="K63" s="6"/>
      <c r="L63" s="6">
        <f>M63-J63</f>
        <v>0</v>
      </c>
      <c r="M63" s="6">
        <v>3000</v>
      </c>
    </row>
    <row r="64" spans="1:13" s="36" customFormat="1" ht="31.5" x14ac:dyDescent="0.25">
      <c r="A64" s="6"/>
      <c r="B64" s="19"/>
      <c r="C64" s="6"/>
      <c r="D64" s="6"/>
      <c r="E64" s="6"/>
      <c r="F64" s="19"/>
      <c r="G64" s="6"/>
      <c r="H64" s="6" t="s">
        <v>92</v>
      </c>
      <c r="I64" s="43" t="s">
        <v>99</v>
      </c>
      <c r="J64" s="8">
        <f>J65</f>
        <v>5600</v>
      </c>
      <c r="K64" s="6"/>
      <c r="L64" s="8">
        <f>L65</f>
        <v>0</v>
      </c>
      <c r="M64" s="8">
        <f>M65</f>
        <v>5600</v>
      </c>
    </row>
    <row r="65" spans="1:13" s="36" customFormat="1" x14ac:dyDescent="0.25">
      <c r="A65" s="6"/>
      <c r="B65" s="19"/>
      <c r="C65" s="6"/>
      <c r="D65" s="6"/>
      <c r="E65" s="6"/>
      <c r="F65" s="19"/>
      <c r="G65" s="6"/>
      <c r="H65" s="6"/>
      <c r="I65" s="40" t="s">
        <v>80</v>
      </c>
      <c r="J65" s="6">
        <v>5600</v>
      </c>
      <c r="K65" s="6"/>
      <c r="L65" s="6">
        <f>M65-J65</f>
        <v>0</v>
      </c>
      <c r="M65" s="6">
        <v>5600</v>
      </c>
    </row>
    <row r="66" spans="1:13" s="36" customFormat="1" x14ac:dyDescent="0.25">
      <c r="A66" s="6"/>
      <c r="B66" s="19"/>
      <c r="C66" s="6"/>
      <c r="D66" s="6"/>
      <c r="E66" s="6"/>
      <c r="F66" s="19"/>
      <c r="G66" s="6"/>
      <c r="H66" s="6" t="s">
        <v>94</v>
      </c>
      <c r="I66" s="39" t="s">
        <v>101</v>
      </c>
      <c r="J66" s="8">
        <f>J67+J68+J69+J70</f>
        <v>10500</v>
      </c>
      <c r="K66" s="8">
        <f t="shared" ref="K66:L66" si="3">K67+K68+K69+K70</f>
        <v>0</v>
      </c>
      <c r="L66" s="56">
        <f t="shared" si="3"/>
        <v>39592.300000000003</v>
      </c>
      <c r="M66" s="8">
        <f>M67+M68+M69+M70</f>
        <v>50092.3</v>
      </c>
    </row>
    <row r="67" spans="1:13" s="36" customFormat="1" x14ac:dyDescent="0.25">
      <c r="A67" s="6"/>
      <c r="B67" s="19"/>
      <c r="C67" s="6"/>
      <c r="D67" s="6"/>
      <c r="E67" s="6"/>
      <c r="F67" s="19"/>
      <c r="G67" s="6"/>
      <c r="H67" s="6"/>
      <c r="I67" s="40" t="s">
        <v>80</v>
      </c>
      <c r="J67" s="6">
        <v>4100</v>
      </c>
      <c r="K67" s="6"/>
      <c r="L67" s="6">
        <f>M67-J67</f>
        <v>0</v>
      </c>
      <c r="M67" s="6">
        <v>4100</v>
      </c>
    </row>
    <row r="68" spans="1:13" s="36" customFormat="1" x14ac:dyDescent="0.25">
      <c r="A68" s="6"/>
      <c r="B68" s="19"/>
      <c r="C68" s="6"/>
      <c r="D68" s="6"/>
      <c r="E68" s="6"/>
      <c r="F68" s="19"/>
      <c r="G68" s="6"/>
      <c r="H68" s="6"/>
      <c r="I68" s="40" t="s">
        <v>88</v>
      </c>
      <c r="J68" s="6">
        <v>6400</v>
      </c>
      <c r="K68" s="6"/>
      <c r="L68" s="6">
        <f t="shared" ref="L68:L70" si="4">M68-J68</f>
        <v>0</v>
      </c>
      <c r="M68" s="6">
        <v>6400</v>
      </c>
    </row>
    <row r="69" spans="1:13" s="55" customFormat="1" x14ac:dyDescent="0.25">
      <c r="A69" s="6"/>
      <c r="B69" s="19"/>
      <c r="C69" s="6"/>
      <c r="D69" s="6"/>
      <c r="E69" s="6"/>
      <c r="F69" s="19"/>
      <c r="G69" s="6"/>
      <c r="H69" s="6"/>
      <c r="I69" s="40" t="s">
        <v>120</v>
      </c>
      <c r="J69" s="6"/>
      <c r="K69" s="6"/>
      <c r="L69" s="12">
        <f t="shared" si="4"/>
        <v>25892.3</v>
      </c>
      <c r="M69" s="6">
        <v>25892.3</v>
      </c>
    </row>
    <row r="70" spans="1:13" s="55" customFormat="1" ht="47.25" x14ac:dyDescent="0.25">
      <c r="A70" s="6"/>
      <c r="B70" s="19"/>
      <c r="C70" s="6"/>
      <c r="D70" s="6"/>
      <c r="E70" s="6"/>
      <c r="F70" s="19"/>
      <c r="G70" s="6"/>
      <c r="H70" s="6"/>
      <c r="I70" s="42" t="s">
        <v>121</v>
      </c>
      <c r="J70" s="6"/>
      <c r="K70" s="6"/>
      <c r="L70" s="6">
        <f t="shared" si="4"/>
        <v>13700</v>
      </c>
      <c r="M70" s="6">
        <v>13700</v>
      </c>
    </row>
    <row r="71" spans="1:13" s="36" customFormat="1" x14ac:dyDescent="0.25">
      <c r="A71" s="6"/>
      <c r="B71" s="19"/>
      <c r="C71" s="6"/>
      <c r="D71" s="6"/>
      <c r="E71" s="6"/>
      <c r="F71" s="19"/>
      <c r="G71" s="6"/>
      <c r="H71" s="6" t="s">
        <v>96</v>
      </c>
      <c r="I71" s="39" t="s">
        <v>103</v>
      </c>
      <c r="J71" s="8">
        <f>J72+J73</f>
        <v>3000</v>
      </c>
      <c r="K71" s="6"/>
      <c r="L71" s="8">
        <f>L72+L73</f>
        <v>-1200</v>
      </c>
      <c r="M71" s="8">
        <f>M72+M73</f>
        <v>1800</v>
      </c>
    </row>
    <row r="72" spans="1:13" s="36" customFormat="1" hidden="1" x14ac:dyDescent="0.25">
      <c r="A72" s="6"/>
      <c r="B72" s="19"/>
      <c r="C72" s="6"/>
      <c r="D72" s="6"/>
      <c r="E72" s="6"/>
      <c r="F72" s="19"/>
      <c r="G72" s="6"/>
      <c r="H72" s="6"/>
      <c r="I72" s="40" t="s">
        <v>104</v>
      </c>
      <c r="J72" s="6">
        <v>1200</v>
      </c>
      <c r="K72" s="6"/>
      <c r="L72" s="6">
        <f>M72-J72</f>
        <v>-1200</v>
      </c>
      <c r="M72" s="6"/>
    </row>
    <row r="73" spans="1:13" s="36" customFormat="1" x14ac:dyDescent="0.25">
      <c r="A73" s="6"/>
      <c r="B73" s="19"/>
      <c r="C73" s="6"/>
      <c r="D73" s="6"/>
      <c r="E73" s="6"/>
      <c r="F73" s="19"/>
      <c r="G73" s="6"/>
      <c r="H73" s="6"/>
      <c r="I73" s="40" t="s">
        <v>105</v>
      </c>
      <c r="J73" s="6">
        <v>1800</v>
      </c>
      <c r="K73" s="6"/>
      <c r="L73" s="6">
        <f>M73-J73</f>
        <v>0</v>
      </c>
      <c r="M73" s="6">
        <v>1800</v>
      </c>
    </row>
    <row r="74" spans="1:13" s="36" customFormat="1" ht="31.5" x14ac:dyDescent="0.25">
      <c r="A74" s="6"/>
      <c r="B74" s="19"/>
      <c r="C74" s="6"/>
      <c r="D74" s="6"/>
      <c r="E74" s="6"/>
      <c r="F74" s="19"/>
      <c r="G74" s="6"/>
      <c r="H74" s="6" t="s">
        <v>100</v>
      </c>
      <c r="I74" s="41" t="s">
        <v>107</v>
      </c>
      <c r="J74" s="8">
        <f>J75</f>
        <v>6350</v>
      </c>
      <c r="K74" s="6"/>
      <c r="L74" s="8">
        <f>L75</f>
        <v>0</v>
      </c>
      <c r="M74" s="8">
        <f>M75</f>
        <v>6350</v>
      </c>
    </row>
    <row r="75" spans="1:13" s="36" customFormat="1" x14ac:dyDescent="0.25">
      <c r="A75" s="6"/>
      <c r="B75" s="19"/>
      <c r="C75" s="6"/>
      <c r="D75" s="6"/>
      <c r="E75" s="6"/>
      <c r="F75" s="19"/>
      <c r="G75" s="6"/>
      <c r="H75" s="6"/>
      <c r="I75" s="40" t="s">
        <v>109</v>
      </c>
      <c r="J75" s="6">
        <v>6350</v>
      </c>
      <c r="K75" s="6"/>
      <c r="L75" s="6">
        <f>M75-J75</f>
        <v>0</v>
      </c>
      <c r="M75" s="6">
        <v>6350</v>
      </c>
    </row>
    <row r="76" spans="1:13" s="36" customFormat="1" x14ac:dyDescent="0.25">
      <c r="A76" s="6"/>
      <c r="B76" s="19"/>
      <c r="C76" s="6"/>
      <c r="D76" s="6"/>
      <c r="E76" s="6"/>
      <c r="F76" s="19"/>
      <c r="G76" s="6"/>
      <c r="H76" s="6" t="s">
        <v>102</v>
      </c>
      <c r="I76" s="39" t="s">
        <v>110</v>
      </c>
      <c r="J76" s="8">
        <f>J77</f>
        <v>3900</v>
      </c>
      <c r="K76" s="6"/>
      <c r="L76" s="8">
        <f>L77</f>
        <v>0</v>
      </c>
      <c r="M76" s="8">
        <f>M77</f>
        <v>3900</v>
      </c>
    </row>
    <row r="77" spans="1:13" s="36" customFormat="1" x14ac:dyDescent="0.25">
      <c r="A77" s="6"/>
      <c r="B77" s="19"/>
      <c r="C77" s="6"/>
      <c r="D77" s="6"/>
      <c r="E77" s="6"/>
      <c r="F77" s="19"/>
      <c r="G77" s="6"/>
      <c r="H77" s="6"/>
      <c r="I77" s="40" t="s">
        <v>80</v>
      </c>
      <c r="J77" s="6">
        <v>3900</v>
      </c>
      <c r="K77" s="6"/>
      <c r="L77" s="6">
        <f>M77-J77</f>
        <v>0</v>
      </c>
      <c r="M77" s="6">
        <v>3900</v>
      </c>
    </row>
    <row r="78" spans="1:13" s="36" customFormat="1" x14ac:dyDescent="0.25">
      <c r="A78" s="6"/>
      <c r="B78" s="19"/>
      <c r="C78" s="6"/>
      <c r="D78" s="6"/>
      <c r="E78" s="6"/>
      <c r="F78" s="19"/>
      <c r="G78" s="6"/>
      <c r="H78" s="6" t="s">
        <v>106</v>
      </c>
      <c r="I78" s="39" t="s">
        <v>111</v>
      </c>
      <c r="J78" s="8">
        <f>J79</f>
        <v>3900</v>
      </c>
      <c r="K78" s="6"/>
      <c r="L78" s="8">
        <f>L79</f>
        <v>0</v>
      </c>
      <c r="M78" s="8">
        <f>M79</f>
        <v>3900</v>
      </c>
    </row>
    <row r="79" spans="1:13" s="36" customFormat="1" x14ac:dyDescent="0.25">
      <c r="A79" s="6"/>
      <c r="B79" s="19"/>
      <c r="C79" s="6"/>
      <c r="D79" s="6"/>
      <c r="E79" s="6"/>
      <c r="F79" s="19"/>
      <c r="G79" s="6"/>
      <c r="H79" s="6"/>
      <c r="I79" s="38" t="s">
        <v>80</v>
      </c>
      <c r="J79" s="6">
        <v>3900</v>
      </c>
      <c r="K79" s="6"/>
      <c r="L79" s="6">
        <f>M79-J79</f>
        <v>0</v>
      </c>
      <c r="M79" s="6">
        <v>3900</v>
      </c>
    </row>
    <row r="80" spans="1:13" s="13" customFormat="1" x14ac:dyDescent="0.25">
      <c r="A80" s="8" t="s">
        <v>31</v>
      </c>
      <c r="B80" s="7" t="s">
        <v>39</v>
      </c>
      <c r="C80" s="6">
        <v>700000</v>
      </c>
      <c r="D80" s="6"/>
      <c r="E80" s="8" t="s">
        <v>31</v>
      </c>
      <c r="F80" s="7" t="s">
        <v>39</v>
      </c>
      <c r="G80" s="6">
        <v>700000</v>
      </c>
      <c r="H80" s="6" t="s">
        <v>108</v>
      </c>
      <c r="I80" s="24" t="s">
        <v>122</v>
      </c>
      <c r="J80" s="8">
        <f>J81+J82</f>
        <v>0</v>
      </c>
      <c r="K80" s="8">
        <f t="shared" ref="K80:M80" si="5">K81+K82</f>
        <v>0</v>
      </c>
      <c r="L80" s="8">
        <f t="shared" si="5"/>
        <v>1200</v>
      </c>
      <c r="M80" s="8">
        <f t="shared" si="5"/>
        <v>1200</v>
      </c>
    </row>
    <row r="81" spans="1:13" s="55" customFormat="1" x14ac:dyDescent="0.25">
      <c r="A81" s="8"/>
      <c r="B81" s="44"/>
      <c r="C81" s="6"/>
      <c r="D81" s="6"/>
      <c r="E81" s="8"/>
      <c r="F81" s="44"/>
      <c r="G81" s="6"/>
      <c r="H81" s="6"/>
      <c r="I81" s="44" t="s">
        <v>123</v>
      </c>
      <c r="J81" s="6"/>
      <c r="K81" s="6"/>
      <c r="L81" s="6">
        <f>M81-J81</f>
        <v>620</v>
      </c>
      <c r="M81" s="6">
        <v>620</v>
      </c>
    </row>
    <row r="82" spans="1:13" s="55" customFormat="1" x14ac:dyDescent="0.25">
      <c r="A82" s="8"/>
      <c r="B82" s="44"/>
      <c r="C82" s="6"/>
      <c r="D82" s="6"/>
      <c r="E82" s="8"/>
      <c r="F82" s="44"/>
      <c r="G82" s="6"/>
      <c r="H82" s="6"/>
      <c r="I82" s="44" t="s">
        <v>124</v>
      </c>
      <c r="J82" s="6"/>
      <c r="K82" s="6"/>
      <c r="L82" s="6">
        <f>M82-J82</f>
        <v>580</v>
      </c>
      <c r="M82" s="6">
        <v>580</v>
      </c>
    </row>
    <row r="83" spans="1:13" s="37" customFormat="1" x14ac:dyDescent="0.25">
      <c r="A83" s="8"/>
      <c r="B83" s="44"/>
      <c r="C83" s="6"/>
      <c r="D83" s="6"/>
      <c r="E83" s="8"/>
      <c r="F83" s="44"/>
      <c r="G83" s="6"/>
      <c r="H83" s="8" t="s">
        <v>31</v>
      </c>
      <c r="I83" s="51" t="s">
        <v>113</v>
      </c>
      <c r="J83" s="8">
        <v>343079</v>
      </c>
      <c r="K83" s="6"/>
      <c r="L83" s="8"/>
      <c r="M83" s="8">
        <v>343079</v>
      </c>
    </row>
    <row r="84" spans="1:13" s="2" customFormat="1" ht="20.25" customHeight="1" x14ac:dyDescent="0.25">
      <c r="A84" s="8"/>
      <c r="B84" s="18" t="s">
        <v>14</v>
      </c>
      <c r="C84" s="8" t="e">
        <f>C31+C38+C41+C80+C28</f>
        <v>#REF!</v>
      </c>
      <c r="D84" s="8" t="e">
        <f>D31+#REF!+D38+D41</f>
        <v>#REF!</v>
      </c>
      <c r="E84" s="8"/>
      <c r="F84" s="18" t="s">
        <v>14</v>
      </c>
      <c r="G84" s="8" t="e">
        <f>G31+G38+G41+G80+G28</f>
        <v>#REF!</v>
      </c>
      <c r="H84" s="8"/>
      <c r="I84" s="18" t="s">
        <v>14</v>
      </c>
      <c r="J84" s="8">
        <f>J18+J28+J38+J41+J83</f>
        <v>650000</v>
      </c>
      <c r="K84" s="6" t="e">
        <f t="shared" si="1"/>
        <v>#REF!</v>
      </c>
      <c r="L84" s="8">
        <f>L18+L28+L38+L41+L83</f>
        <v>0</v>
      </c>
      <c r="M84" s="8">
        <f>M18+M28+M38+M41+M83</f>
        <v>650000</v>
      </c>
    </row>
    <row r="85" spans="1:13" s="2" customFormat="1" ht="20.25" customHeight="1" x14ac:dyDescent="0.25">
      <c r="D85" s="11"/>
    </row>
    <row r="86" spans="1:13" hidden="1" x14ac:dyDescent="0.25">
      <c r="A86" s="9"/>
      <c r="B86" s="10"/>
      <c r="E86" s="9"/>
      <c r="F86" s="10"/>
      <c r="H86" s="9"/>
      <c r="I86" s="10"/>
    </row>
    <row r="87" spans="1:13" hidden="1" x14ac:dyDescent="0.25">
      <c r="A87" s="9"/>
      <c r="B87" s="10"/>
      <c r="E87" s="9"/>
      <c r="F87" s="10"/>
      <c r="H87" s="9"/>
      <c r="I87" s="10"/>
    </row>
    <row r="88" spans="1:13" hidden="1" x14ac:dyDescent="0.25">
      <c r="A88" s="9"/>
      <c r="B88" s="10"/>
      <c r="E88" s="9"/>
      <c r="F88" s="10"/>
      <c r="H88" s="9"/>
      <c r="I88" s="10"/>
    </row>
    <row r="89" spans="1:13" hidden="1" x14ac:dyDescent="0.25">
      <c r="A89" s="9"/>
      <c r="B89" s="10"/>
      <c r="E89" s="9"/>
      <c r="F89" s="10"/>
      <c r="H89" s="9"/>
      <c r="I89" s="10"/>
    </row>
    <row r="90" spans="1:13" hidden="1" x14ac:dyDescent="0.25">
      <c r="A90" s="9"/>
      <c r="B90" s="9"/>
      <c r="E90" s="9"/>
      <c r="F90" s="9"/>
      <c r="H90" s="9"/>
      <c r="I90" s="9"/>
    </row>
    <row r="91" spans="1:13" hidden="1" x14ac:dyDescent="0.25">
      <c r="A91" s="4"/>
      <c r="E91" s="4"/>
      <c r="H91" s="4"/>
    </row>
    <row r="92" spans="1:13" x14ac:dyDescent="0.25">
      <c r="A92" s="5"/>
      <c r="B92" s="1">
        <v>130130</v>
      </c>
      <c r="C92" s="1" t="e">
        <f>C29+C30+C34+C39+C40+#REF!</f>
        <v>#REF!</v>
      </c>
      <c r="E92" s="5"/>
      <c r="F92" s="25">
        <v>130130</v>
      </c>
      <c r="G92" s="25" t="e">
        <f>G29+G30+G39+G40+#REF!</f>
        <v>#REF!</v>
      </c>
      <c r="H92" s="5"/>
      <c r="I92" s="34">
        <v>130130</v>
      </c>
      <c r="J92" s="34">
        <f>J18+J38+J83</f>
        <v>500000</v>
      </c>
      <c r="K92" s="55" t="e">
        <f>K18+K38+K83</f>
        <v>#REF!</v>
      </c>
      <c r="L92" s="55">
        <f>L18+L38+L83</f>
        <v>-101</v>
      </c>
      <c r="M92" s="55">
        <f>M18+M38+M83</f>
        <v>499899</v>
      </c>
    </row>
    <row r="93" spans="1:13" x14ac:dyDescent="0.25">
      <c r="A93" s="5"/>
      <c r="B93" s="1">
        <v>110320</v>
      </c>
      <c r="C93" s="1">
        <f>C33</f>
        <v>22650</v>
      </c>
      <c r="E93" s="5"/>
      <c r="F93" s="25">
        <v>110320</v>
      </c>
      <c r="G93" s="25">
        <f>G33</f>
        <v>22650</v>
      </c>
      <c r="H93" s="5"/>
      <c r="I93" s="34">
        <v>111070</v>
      </c>
      <c r="J93" s="34">
        <f>J28+J41</f>
        <v>150000</v>
      </c>
      <c r="K93" s="55" t="e">
        <f t="shared" ref="K93:M93" si="6">K28+K41</f>
        <v>#REF!</v>
      </c>
      <c r="L93" s="55">
        <f t="shared" si="6"/>
        <v>101</v>
      </c>
      <c r="M93" s="55">
        <f t="shared" si="6"/>
        <v>150101</v>
      </c>
    </row>
    <row r="94" spans="1:13" x14ac:dyDescent="0.25">
      <c r="A94" s="5"/>
      <c r="B94" s="1">
        <v>110360</v>
      </c>
      <c r="C94" s="1" t="e">
        <f>C41</f>
        <v>#REF!</v>
      </c>
      <c r="E94" s="5"/>
      <c r="F94" s="25">
        <v>110360</v>
      </c>
      <c r="H94" s="5"/>
      <c r="J94" s="34">
        <f>J92+J93</f>
        <v>650000</v>
      </c>
      <c r="K94" s="29">
        <f>J94-G94</f>
        <v>650000</v>
      </c>
      <c r="L94" s="55">
        <f>L92+L93</f>
        <v>0</v>
      </c>
      <c r="M94" s="55">
        <f>M92+M93</f>
        <v>650000</v>
      </c>
    </row>
    <row r="95" spans="1:13" x14ac:dyDescent="0.25">
      <c r="A95" s="5"/>
      <c r="B95" s="1">
        <v>240120</v>
      </c>
      <c r="C95" s="1">
        <f>C32</f>
        <v>211390</v>
      </c>
      <c r="E95" s="5"/>
      <c r="F95" s="25">
        <v>240120</v>
      </c>
      <c r="G95" s="25">
        <f>G32+G34</f>
        <v>288720</v>
      </c>
      <c r="H95" s="5"/>
      <c r="K95" s="29">
        <f>J95-G95</f>
        <v>-288720</v>
      </c>
    </row>
    <row r="96" spans="1:13" x14ac:dyDescent="0.25">
      <c r="B96" s="1">
        <v>111070</v>
      </c>
      <c r="C96" s="1">
        <f>C80</f>
        <v>700000</v>
      </c>
      <c r="F96" s="25">
        <v>111070</v>
      </c>
      <c r="G96" s="25" t="e">
        <f>G80+G41</f>
        <v>#REF!</v>
      </c>
      <c r="K96" s="29" t="e">
        <f>J96-G96</f>
        <v>#REF!</v>
      </c>
    </row>
    <row r="97" spans="3:11" x14ac:dyDescent="0.25">
      <c r="C97" s="1" t="e">
        <f>SUM(C92:C96)</f>
        <v>#REF!</v>
      </c>
      <c r="G97" s="25" t="e">
        <f>SUM(G92:G96)</f>
        <v>#REF!</v>
      </c>
      <c r="K97" s="25" t="e">
        <f>SUM(K92:K96)</f>
        <v>#REF!</v>
      </c>
    </row>
  </sheetData>
  <mergeCells count="29">
    <mergeCell ref="H1:N1"/>
    <mergeCell ref="H2:N2"/>
    <mergeCell ref="H3:N3"/>
    <mergeCell ref="H4:N4"/>
    <mergeCell ref="H9:N9"/>
    <mergeCell ref="H5:N5"/>
    <mergeCell ref="H6:N6"/>
    <mergeCell ref="H7:N7"/>
    <mergeCell ref="H8:N8"/>
    <mergeCell ref="B16:C16"/>
    <mergeCell ref="A10:C10"/>
    <mergeCell ref="A12:D12"/>
    <mergeCell ref="A13:D13"/>
    <mergeCell ref="A14:D14"/>
    <mergeCell ref="A11:D11"/>
    <mergeCell ref="H10:N10"/>
    <mergeCell ref="H11:N11"/>
    <mergeCell ref="H12:N12"/>
    <mergeCell ref="H13:N13"/>
    <mergeCell ref="A15:M15"/>
    <mergeCell ref="A9:D9"/>
    <mergeCell ref="A1:D1"/>
    <mergeCell ref="A2:D2"/>
    <mergeCell ref="A3:D3"/>
    <mergeCell ref="A4:D4"/>
    <mergeCell ref="A5:D5"/>
    <mergeCell ref="A6:D6"/>
    <mergeCell ref="A7:D7"/>
    <mergeCell ref="A8:D8"/>
  </mergeCells>
  <pageMargins left="0.9055118110236221" right="0.19685039370078741" top="0.51181102362204722" bottom="0.19685039370078741" header="0.31496062992125984" footer="0.31496062992125984"/>
  <pageSetup paperSize="9" scale="95" orientation="portrait" r:id="rId1"/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2021-06-21T07:24:21Z</cp:lastPrinted>
  <dcterms:created xsi:type="dcterms:W3CDTF">2020-05-18T08:47:23Z</dcterms:created>
  <dcterms:modified xsi:type="dcterms:W3CDTF">2021-06-25T06:25:45Z</dcterms:modified>
</cp:coreProperties>
</file>