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6485" windowHeight="7650" firstSheet="7" activeTab="9"/>
  </bookViews>
  <sheets>
    <sheet name="Лист1" sheetId="1" r:id="rId1"/>
    <sheet name="1 квартал 2017г." sheetId="2" r:id="rId2"/>
    <sheet name="полугодие 2017 г." sheetId="5" r:id="rId3"/>
    <sheet name="3 квартал 2017 г." sheetId="6" r:id="rId4"/>
    <sheet name="4 квартал 2017 г." sheetId="7" r:id="rId5"/>
    <sheet name="1 квартал 2018 г." sheetId="9" r:id="rId6"/>
    <sheet name="Лист2" sheetId="10" state="hidden" r:id="rId7"/>
    <sheet name="2 квартал 2018 г." sheetId="11" r:id="rId8"/>
    <sheet name="3 и 4 квартал 2018 г." sheetId="12" r:id="rId9"/>
    <sheet name="  2020 г." sheetId="20" r:id="rId10"/>
  </sheets>
  <definedNames>
    <definedName name="_xlnm.Print_Area" localSheetId="9">'  2020 г.'!$A$1:$J$395</definedName>
    <definedName name="_xlnm.Print_Area" localSheetId="5">'1 квартал 2018 г.'!$A$1:$O$273</definedName>
    <definedName name="_xlnm.Print_Area" localSheetId="7">'2 квартал 2018 г.'!$A$1:$O$278</definedName>
    <definedName name="_xlnm.Print_Area" localSheetId="8">'3 и 4 квартал 2018 г.'!$A$1:$O$293</definedName>
    <definedName name="_xlnm.Print_Area" localSheetId="3">'3 квартал 2017 г.'!$A$1:$O$258</definedName>
    <definedName name="_xlnm.Print_Area" localSheetId="4">'4 квартал 2017 г.'!$A$1:$O$308</definedName>
  </definedNames>
  <calcPr calcId="145621"/>
</workbook>
</file>

<file path=xl/calcChain.xml><?xml version="1.0" encoding="utf-8"?>
<calcChain xmlns="http://schemas.openxmlformats.org/spreadsheetml/2006/main">
  <c r="F394" i="20" l="1"/>
  <c r="H368" i="20"/>
  <c r="H363" i="20"/>
  <c r="H228" i="20"/>
  <c r="H223" i="20"/>
  <c r="H213" i="20" l="1"/>
  <c r="H78" i="20"/>
  <c r="H333" i="20" l="1"/>
  <c r="H288" i="20"/>
  <c r="H283" i="20"/>
  <c r="H218" i="20"/>
  <c r="H53" i="20" l="1"/>
  <c r="H313" i="20" l="1"/>
  <c r="H393" i="20"/>
  <c r="H383" i="20"/>
  <c r="H388" i="20"/>
  <c r="H378" i="20"/>
  <c r="H373" i="20"/>
  <c r="H358" i="20"/>
  <c r="H353" i="20"/>
  <c r="H348" i="20"/>
  <c r="H343" i="20"/>
  <c r="H338" i="20"/>
  <c r="H328" i="20"/>
  <c r="H323" i="20"/>
  <c r="H308" i="20" l="1"/>
  <c r="H303" i="20"/>
  <c r="H298" i="20"/>
  <c r="H293" i="20"/>
  <c r="H278" i="20" l="1"/>
  <c r="H273" i="20"/>
  <c r="H268" i="20"/>
  <c r="H263" i="20"/>
  <c r="H258" i="20"/>
  <c r="H253" i="20"/>
  <c r="H13" i="20"/>
  <c r="H18" i="20"/>
  <c r="H23" i="20"/>
  <c r="H28" i="20"/>
  <c r="H33" i="20"/>
  <c r="H38" i="20"/>
  <c r="H43" i="20"/>
  <c r="H48" i="20"/>
  <c r="H58" i="20"/>
  <c r="H63" i="20"/>
  <c r="H68" i="20"/>
  <c r="H73" i="20"/>
  <c r="H83" i="20"/>
  <c r="H88" i="20"/>
  <c r="H93" i="20"/>
  <c r="H98" i="20"/>
  <c r="H103" i="20"/>
  <c r="H108" i="20"/>
  <c r="H113" i="20"/>
  <c r="H118" i="20"/>
  <c r="H123" i="20"/>
  <c r="H133" i="20"/>
  <c r="H138" i="20"/>
  <c r="H143" i="20"/>
  <c r="H148" i="20"/>
  <c r="H153" i="20"/>
  <c r="H158" i="20"/>
  <c r="H163" i="20"/>
  <c r="H168" i="20"/>
  <c r="H394" i="20" s="1"/>
  <c r="H173" i="20"/>
  <c r="H178" i="20"/>
  <c r="H183" i="20"/>
  <c r="H188" i="20"/>
  <c r="H193" i="20"/>
  <c r="H198" i="20"/>
  <c r="H203" i="20"/>
  <c r="H208" i="20"/>
  <c r="N25" i="12" l="1"/>
  <c r="N26" i="12"/>
  <c r="N27" i="12"/>
  <c r="N21" i="12"/>
  <c r="N22" i="12"/>
  <c r="N16" i="12"/>
  <c r="N17" i="12"/>
  <c r="N12" i="12"/>
  <c r="N11" i="12"/>
  <c r="N202" i="12" l="1"/>
  <c r="N197" i="12"/>
  <c r="N47" i="12"/>
  <c r="N52" i="12"/>
  <c r="L283" i="12" l="1"/>
  <c r="M283" i="12"/>
  <c r="K283" i="12"/>
  <c r="N282" i="12"/>
  <c r="N283" i="12" s="1"/>
  <c r="N272" i="12"/>
  <c r="N267" i="12"/>
  <c r="N262" i="12"/>
  <c r="N257" i="12"/>
  <c r="N252" i="12"/>
  <c r="N247" i="12"/>
  <c r="N242" i="12"/>
  <c r="N237" i="12"/>
  <c r="N232" i="12"/>
  <c r="N227" i="12"/>
  <c r="N222" i="12"/>
  <c r="N218" i="12"/>
  <c r="N207" i="12"/>
  <c r="N172" i="12"/>
  <c r="N167" i="12"/>
  <c r="N162" i="12"/>
  <c r="N157" i="12"/>
  <c r="N147" i="12"/>
  <c r="N137" i="12"/>
  <c r="N132" i="12"/>
  <c r="N127" i="12"/>
  <c r="N122" i="12"/>
  <c r="N117" i="12"/>
  <c r="N112" i="12"/>
  <c r="N107" i="12"/>
  <c r="N102" i="12"/>
  <c r="N97" i="12"/>
  <c r="N92" i="12"/>
  <c r="N87" i="12"/>
  <c r="N82" i="12"/>
  <c r="N77" i="12"/>
  <c r="L13" i="12"/>
  <c r="M13" i="12"/>
  <c r="K13" i="12"/>
  <c r="N72" i="12"/>
  <c r="N67" i="12"/>
  <c r="N62" i="12"/>
  <c r="N57" i="12"/>
  <c r="N42" i="12"/>
  <c r="N37" i="12"/>
  <c r="N32" i="12"/>
  <c r="N13" i="12" l="1"/>
  <c r="O284" i="12"/>
  <c r="L273" i="12" l="1"/>
  <c r="M273" i="12"/>
  <c r="K273" i="12"/>
  <c r="N276" i="12"/>
  <c r="N278" i="12" s="1"/>
  <c r="L278" i="12"/>
  <c r="M278" i="12"/>
  <c r="K278" i="12"/>
  <c r="N51" i="12" l="1"/>
  <c r="N46" i="12"/>
  <c r="N201" i="12"/>
  <c r="N196" i="12"/>
  <c r="N271" i="12"/>
  <c r="N273" i="12" s="1"/>
  <c r="N266" i="12"/>
  <c r="N261" i="12"/>
  <c r="N251" i="12"/>
  <c r="N246" i="12"/>
  <c r="N241" i="12"/>
  <c r="N236" i="12"/>
  <c r="N231" i="12"/>
  <c r="N226" i="12"/>
  <c r="N221" i="12"/>
  <c r="N206" i="12"/>
  <c r="N186" i="12"/>
  <c r="N171" i="12"/>
  <c r="N166" i="12"/>
  <c r="N161" i="12"/>
  <c r="N156" i="12"/>
  <c r="N146" i="12"/>
  <c r="N136" i="12"/>
  <c r="N131" i="12"/>
  <c r="N126" i="12"/>
  <c r="N121" i="12"/>
  <c r="N116" i="12"/>
  <c r="N111" i="12"/>
  <c r="N106" i="12"/>
  <c r="N101" i="12"/>
  <c r="N96" i="12"/>
  <c r="N91" i="12"/>
  <c r="N86" i="12"/>
  <c r="N76" i="12"/>
  <c r="N71" i="12"/>
  <c r="N66" i="12"/>
  <c r="N61" i="12"/>
  <c r="N56" i="12"/>
  <c r="N41" i="12"/>
  <c r="N31" i="12"/>
  <c r="N36" i="12"/>
  <c r="K256" i="12" l="1"/>
  <c r="N256" i="12" s="1"/>
  <c r="M268" i="12"/>
  <c r="L268" i="12"/>
  <c r="K268" i="12"/>
  <c r="N265" i="12"/>
  <c r="N268" i="12" s="1"/>
  <c r="M263" i="12"/>
  <c r="L263" i="12"/>
  <c r="K263" i="12"/>
  <c r="N260" i="12"/>
  <c r="N263" i="12" s="1"/>
  <c r="N259" i="12"/>
  <c r="M258" i="12"/>
  <c r="L258" i="12"/>
  <c r="N255" i="12"/>
  <c r="K255" i="12"/>
  <c r="N254" i="12"/>
  <c r="M253" i="12"/>
  <c r="L253" i="12"/>
  <c r="K253" i="12"/>
  <c r="N250" i="12"/>
  <c r="N249" i="12"/>
  <c r="M248" i="12"/>
  <c r="L248" i="12"/>
  <c r="K248" i="12"/>
  <c r="N245" i="12"/>
  <c r="N244" i="12"/>
  <c r="M243" i="12"/>
  <c r="L243" i="12"/>
  <c r="K243" i="12"/>
  <c r="N240" i="12"/>
  <c r="N239" i="12"/>
  <c r="M238" i="12"/>
  <c r="L238" i="12"/>
  <c r="K238" i="12"/>
  <c r="N235" i="12"/>
  <c r="N234" i="12"/>
  <c r="M233" i="12"/>
  <c r="L233" i="12"/>
  <c r="K233" i="12"/>
  <c r="N230" i="12"/>
  <c r="N229" i="12"/>
  <c r="M228" i="12"/>
  <c r="L228" i="12"/>
  <c r="K228" i="12"/>
  <c r="N225" i="12"/>
  <c r="N224" i="12"/>
  <c r="M223" i="12"/>
  <c r="L223" i="12"/>
  <c r="K223" i="12"/>
  <c r="N220" i="12"/>
  <c r="N219" i="12"/>
  <c r="M218" i="12"/>
  <c r="L218" i="12"/>
  <c r="K218" i="12"/>
  <c r="M213" i="12"/>
  <c r="L213" i="12"/>
  <c r="K213" i="12"/>
  <c r="M208" i="12"/>
  <c r="L208" i="12"/>
  <c r="K208" i="12"/>
  <c r="N205" i="12"/>
  <c r="N208" i="12" s="1"/>
  <c r="N204" i="12"/>
  <c r="M203" i="12"/>
  <c r="L203" i="12"/>
  <c r="K203" i="12"/>
  <c r="N200" i="12"/>
  <c r="N199" i="12"/>
  <c r="M198" i="12"/>
  <c r="L198" i="12"/>
  <c r="K198" i="12"/>
  <c r="N195" i="12"/>
  <c r="N194" i="12"/>
  <c r="N193" i="12"/>
  <c r="M193" i="12"/>
  <c r="L193" i="12"/>
  <c r="K193" i="12"/>
  <c r="M188" i="12"/>
  <c r="L188" i="12"/>
  <c r="K188" i="12"/>
  <c r="N185" i="12"/>
  <c r="N184" i="12"/>
  <c r="M183" i="12"/>
  <c r="L183" i="12"/>
  <c r="K183" i="12"/>
  <c r="N179" i="12"/>
  <c r="M178" i="12"/>
  <c r="L178" i="12"/>
  <c r="K178" i="12"/>
  <c r="N175" i="12"/>
  <c r="N178" i="12" s="1"/>
  <c r="N174" i="12"/>
  <c r="M173" i="12"/>
  <c r="L173" i="12"/>
  <c r="K173" i="12"/>
  <c r="N173" i="12" s="1"/>
  <c r="N170" i="12"/>
  <c r="N169" i="12"/>
  <c r="M168" i="12"/>
  <c r="L168" i="12"/>
  <c r="K168" i="12"/>
  <c r="N165" i="12"/>
  <c r="N164" i="12"/>
  <c r="M163" i="12"/>
  <c r="L163" i="12"/>
  <c r="K163" i="12"/>
  <c r="N160" i="12"/>
  <c r="N159" i="12"/>
  <c r="M158" i="12"/>
  <c r="L158" i="12"/>
  <c r="K158" i="12"/>
  <c r="N155" i="12"/>
  <c r="N154" i="12"/>
  <c r="M153" i="12"/>
  <c r="L153" i="12"/>
  <c r="K153" i="12"/>
  <c r="N149" i="12"/>
  <c r="N153" i="12" s="1"/>
  <c r="M148" i="12"/>
  <c r="L148" i="12"/>
  <c r="K148" i="12"/>
  <c r="N148" i="12" s="1"/>
  <c r="N145" i="12"/>
  <c r="N144" i="12"/>
  <c r="M143" i="12"/>
  <c r="L143" i="12"/>
  <c r="K143" i="12"/>
  <c r="N140" i="12"/>
  <c r="N143" i="12" s="1"/>
  <c r="N139" i="12"/>
  <c r="M138" i="12"/>
  <c r="L138" i="12"/>
  <c r="K138" i="12"/>
  <c r="N135" i="12"/>
  <c r="N134" i="12"/>
  <c r="M133" i="12"/>
  <c r="L133" i="12"/>
  <c r="K133" i="12"/>
  <c r="N130" i="12"/>
  <c r="N129" i="12"/>
  <c r="M128" i="12"/>
  <c r="L128" i="12"/>
  <c r="K128" i="12"/>
  <c r="N128" i="12" s="1"/>
  <c r="N125" i="12"/>
  <c r="N124" i="12"/>
  <c r="M123" i="12"/>
  <c r="L123" i="12"/>
  <c r="K123" i="12"/>
  <c r="N120" i="12"/>
  <c r="N119" i="12"/>
  <c r="M118" i="12"/>
  <c r="L118" i="12"/>
  <c r="K118" i="12"/>
  <c r="N115" i="12"/>
  <c r="N114" i="12"/>
  <c r="M113" i="12"/>
  <c r="L113" i="12"/>
  <c r="K113" i="12"/>
  <c r="N110" i="12"/>
  <c r="N109" i="12"/>
  <c r="M108" i="12"/>
  <c r="L108" i="12"/>
  <c r="K108" i="12"/>
  <c r="N108" i="12" s="1"/>
  <c r="N105" i="12"/>
  <c r="N104" i="12"/>
  <c r="M103" i="12"/>
  <c r="L103" i="12"/>
  <c r="K103" i="12"/>
  <c r="N100" i="12"/>
  <c r="N99" i="12"/>
  <c r="M98" i="12"/>
  <c r="L98" i="12"/>
  <c r="K98" i="12"/>
  <c r="N95" i="12"/>
  <c r="N94" i="12"/>
  <c r="M93" i="12"/>
  <c r="L93" i="12"/>
  <c r="K93" i="12"/>
  <c r="N90" i="12"/>
  <c r="N89" i="12"/>
  <c r="M88" i="12"/>
  <c r="L88" i="12"/>
  <c r="K88" i="12"/>
  <c r="N88" i="12" s="1"/>
  <c r="N85" i="12"/>
  <c r="N84" i="12"/>
  <c r="M83" i="12"/>
  <c r="L83" i="12"/>
  <c r="K83" i="12"/>
  <c r="N80" i="12"/>
  <c r="N79" i="12"/>
  <c r="M78" i="12"/>
  <c r="K78" i="12"/>
  <c r="N75" i="12"/>
  <c r="L74" i="12"/>
  <c r="L78" i="12" s="1"/>
  <c r="M73" i="12"/>
  <c r="L73" i="12"/>
  <c r="K73" i="12"/>
  <c r="N70" i="12"/>
  <c r="N69" i="12"/>
  <c r="M68" i="12"/>
  <c r="K68" i="12"/>
  <c r="N65" i="12"/>
  <c r="N64" i="12"/>
  <c r="L64" i="12"/>
  <c r="L68" i="12" s="1"/>
  <c r="M63" i="12"/>
  <c r="K63" i="12"/>
  <c r="N60" i="12"/>
  <c r="L59" i="12"/>
  <c r="L63" i="12" s="1"/>
  <c r="M58" i="12"/>
  <c r="L58" i="12"/>
  <c r="K58" i="12"/>
  <c r="N55" i="12"/>
  <c r="N54" i="12"/>
  <c r="M53" i="12"/>
  <c r="L53" i="12"/>
  <c r="K53" i="12"/>
  <c r="N50" i="12"/>
  <c r="N53" i="12" s="1"/>
  <c r="N49" i="12"/>
  <c r="M48" i="12"/>
  <c r="L48" i="12"/>
  <c r="K48" i="12"/>
  <c r="N45" i="12"/>
  <c r="N44" i="12"/>
  <c r="M43" i="12"/>
  <c r="K43" i="12"/>
  <c r="N40" i="12"/>
  <c r="L39" i="12"/>
  <c r="L43" i="12" s="1"/>
  <c r="M38" i="12"/>
  <c r="L38" i="12"/>
  <c r="K38" i="12"/>
  <c r="N35" i="12"/>
  <c r="N34" i="12"/>
  <c r="M33" i="12"/>
  <c r="L33" i="12"/>
  <c r="K33" i="12"/>
  <c r="N30" i="12"/>
  <c r="N29" i="12"/>
  <c r="M28" i="12"/>
  <c r="L28" i="12"/>
  <c r="K28" i="12"/>
  <c r="N24" i="12"/>
  <c r="M23" i="12"/>
  <c r="L23" i="12"/>
  <c r="K23" i="12"/>
  <c r="N20" i="12"/>
  <c r="N19" i="12"/>
  <c r="M18" i="12"/>
  <c r="L18" i="12"/>
  <c r="K18" i="12"/>
  <c r="N15" i="12"/>
  <c r="N14" i="12"/>
  <c r="N10" i="12"/>
  <c r="N9" i="12"/>
  <c r="N223" i="12" l="1"/>
  <c r="L284" i="12"/>
  <c r="N38" i="12"/>
  <c r="N93" i="12"/>
  <c r="N113" i="12"/>
  <c r="N158" i="12"/>
  <c r="N243" i="12"/>
  <c r="N248" i="12"/>
  <c r="N33" i="12"/>
  <c r="N18" i="12"/>
  <c r="M284" i="12"/>
  <c r="N43" i="12"/>
  <c r="N73" i="12"/>
  <c r="N98" i="12"/>
  <c r="N118" i="12"/>
  <c r="N138" i="12"/>
  <c r="N198" i="12"/>
  <c r="K258" i="12"/>
  <c r="N258" i="12" s="1"/>
  <c r="N23" i="12"/>
  <c r="N28" i="12"/>
  <c r="N83" i="12"/>
  <c r="N103" i="12"/>
  <c r="N123" i="12"/>
  <c r="N168" i="12"/>
  <c r="N228" i="12"/>
  <c r="N238" i="12"/>
  <c r="N233" i="12"/>
  <c r="N253" i="12"/>
  <c r="N48" i="12"/>
  <c r="N188" i="12"/>
  <c r="N203" i="12"/>
  <c r="N68" i="12"/>
  <c r="N133" i="12"/>
  <c r="N63" i="12"/>
  <c r="N39" i="12"/>
  <c r="N59" i="12"/>
  <c r="N74" i="12"/>
  <c r="N78" i="12" s="1"/>
  <c r="N265" i="11"/>
  <c r="N259" i="11"/>
  <c r="N268" i="11"/>
  <c r="L268" i="11"/>
  <c r="M268" i="11"/>
  <c r="K284" i="12" l="1"/>
  <c r="N284" i="12"/>
  <c r="K268" i="11"/>
  <c r="L18" i="11"/>
  <c r="K38" i="11" l="1"/>
  <c r="N30" i="11"/>
  <c r="N25" i="11"/>
  <c r="N20" i="11"/>
  <c r="N15" i="11"/>
  <c r="N10" i="11"/>
  <c r="N195" i="11"/>
  <c r="N200" i="11"/>
  <c r="N175" i="11"/>
  <c r="N170" i="11"/>
  <c r="N140" i="11"/>
  <c r="N135" i="11"/>
  <c r="N50" i="11"/>
  <c r="N45" i="11"/>
  <c r="O269" i="11" l="1"/>
  <c r="M263" i="11"/>
  <c r="L263" i="11"/>
  <c r="K263" i="11"/>
  <c r="N260" i="11"/>
  <c r="M258" i="11"/>
  <c r="L258" i="11"/>
  <c r="K255" i="11"/>
  <c r="K258" i="11" s="1"/>
  <c r="N254" i="11"/>
  <c r="M253" i="11"/>
  <c r="L253" i="11"/>
  <c r="K253" i="11"/>
  <c r="N250" i="11"/>
  <c r="N249" i="11"/>
  <c r="M248" i="11"/>
  <c r="L248" i="11"/>
  <c r="K248" i="11"/>
  <c r="N245" i="11"/>
  <c r="N244" i="11"/>
  <c r="M243" i="11"/>
  <c r="L243" i="11"/>
  <c r="K243" i="11"/>
  <c r="N240" i="11"/>
  <c r="N239" i="11"/>
  <c r="M238" i="11"/>
  <c r="L238" i="11"/>
  <c r="K238" i="11"/>
  <c r="N235" i="11"/>
  <c r="N234" i="11"/>
  <c r="M233" i="11"/>
  <c r="L233" i="11"/>
  <c r="K233" i="11"/>
  <c r="N230" i="11"/>
  <c r="N229" i="11"/>
  <c r="M228" i="11"/>
  <c r="L228" i="11"/>
  <c r="K228" i="11"/>
  <c r="N225" i="11"/>
  <c r="N224" i="11"/>
  <c r="M223" i="11"/>
  <c r="L223" i="11"/>
  <c r="K223" i="11"/>
  <c r="N220" i="11"/>
  <c r="N219" i="11"/>
  <c r="N218" i="11"/>
  <c r="M218" i="11"/>
  <c r="L218" i="11"/>
  <c r="K218" i="11"/>
  <c r="M213" i="11"/>
  <c r="L213" i="11"/>
  <c r="K213" i="11"/>
  <c r="M208" i="11"/>
  <c r="L208" i="11"/>
  <c r="K208" i="11"/>
  <c r="N205" i="11"/>
  <c r="N204" i="11"/>
  <c r="M203" i="11"/>
  <c r="L203" i="11"/>
  <c r="K203" i="11"/>
  <c r="N199" i="11"/>
  <c r="N203" i="11" s="1"/>
  <c r="M198" i="11"/>
  <c r="L198" i="11"/>
  <c r="K198" i="11"/>
  <c r="N194" i="11"/>
  <c r="N198" i="11" s="1"/>
  <c r="N193" i="11"/>
  <c r="M193" i="11"/>
  <c r="L193" i="11"/>
  <c r="K193" i="11"/>
  <c r="M188" i="11"/>
  <c r="L188" i="11"/>
  <c r="K188" i="11"/>
  <c r="N185" i="11"/>
  <c r="N184" i="11"/>
  <c r="M183" i="11"/>
  <c r="L183" i="11"/>
  <c r="K183" i="11"/>
  <c r="N179" i="11"/>
  <c r="M178" i="11"/>
  <c r="L178" i="11"/>
  <c r="K178" i="11"/>
  <c r="N174" i="11"/>
  <c r="N178" i="11" s="1"/>
  <c r="M173" i="11"/>
  <c r="L173" i="11"/>
  <c r="K173" i="11"/>
  <c r="N169" i="11"/>
  <c r="N173" i="11" s="1"/>
  <c r="M168" i="11"/>
  <c r="L168" i="11"/>
  <c r="K168" i="11"/>
  <c r="N165" i="11"/>
  <c r="N164" i="11"/>
  <c r="M163" i="11"/>
  <c r="L163" i="11"/>
  <c r="K163" i="11"/>
  <c r="N160" i="11"/>
  <c r="N159" i="11"/>
  <c r="M158" i="11"/>
  <c r="L158" i="11"/>
  <c r="K158" i="11"/>
  <c r="N155" i="11"/>
  <c r="N154" i="11"/>
  <c r="M153" i="11"/>
  <c r="L153" i="11"/>
  <c r="K153" i="11"/>
  <c r="N149" i="11"/>
  <c r="N153" i="11" s="1"/>
  <c r="M148" i="11"/>
  <c r="L148" i="11"/>
  <c r="K148" i="11"/>
  <c r="N145" i="11"/>
  <c r="N144" i="11"/>
  <c r="M143" i="11"/>
  <c r="L143" i="11"/>
  <c r="K143" i="11"/>
  <c r="N139" i="11"/>
  <c r="N143" i="11" s="1"/>
  <c r="M138" i="11"/>
  <c r="L138" i="11"/>
  <c r="K138" i="11"/>
  <c r="N134" i="11"/>
  <c r="N138" i="11" s="1"/>
  <c r="M133" i="11"/>
  <c r="L133" i="11"/>
  <c r="K133" i="11"/>
  <c r="N130" i="11"/>
  <c r="N129" i="11"/>
  <c r="M128" i="11"/>
  <c r="L128" i="11"/>
  <c r="K128" i="11"/>
  <c r="N125" i="11"/>
  <c r="N124" i="11"/>
  <c r="M123" i="11"/>
  <c r="L123" i="11"/>
  <c r="K123" i="11"/>
  <c r="N120" i="11"/>
  <c r="N119" i="11"/>
  <c r="N123" i="11" s="1"/>
  <c r="M118" i="11"/>
  <c r="L118" i="11"/>
  <c r="K118" i="11"/>
  <c r="N115" i="11"/>
  <c r="N114" i="11"/>
  <c r="M113" i="11"/>
  <c r="L113" i="11"/>
  <c r="K113" i="11"/>
  <c r="N110" i="11"/>
  <c r="N109" i="11"/>
  <c r="M108" i="11"/>
  <c r="L108" i="11"/>
  <c r="K108" i="11"/>
  <c r="N105" i="11"/>
  <c r="N104" i="11"/>
  <c r="M103" i="11"/>
  <c r="L103" i="11"/>
  <c r="K103" i="11"/>
  <c r="N100" i="11"/>
  <c r="N99" i="11"/>
  <c r="N103" i="11" s="1"/>
  <c r="M98" i="11"/>
  <c r="L98" i="11"/>
  <c r="K98" i="11"/>
  <c r="N95" i="11"/>
  <c r="N94" i="11"/>
  <c r="M93" i="11"/>
  <c r="L93" i="11"/>
  <c r="K93" i="11"/>
  <c r="N90" i="11"/>
  <c r="N89" i="11"/>
  <c r="M88" i="11"/>
  <c r="L88" i="11"/>
  <c r="K88" i="11"/>
  <c r="N85" i="11"/>
  <c r="N84" i="11"/>
  <c r="M83" i="11"/>
  <c r="L83" i="11"/>
  <c r="K83" i="11"/>
  <c r="N80" i="11"/>
  <c r="N79" i="11"/>
  <c r="N83" i="11" s="1"/>
  <c r="M78" i="11"/>
  <c r="K78" i="11"/>
  <c r="N75" i="11"/>
  <c r="L74" i="11"/>
  <c r="M73" i="11"/>
  <c r="L73" i="11"/>
  <c r="K73" i="11"/>
  <c r="N70" i="11"/>
  <c r="N69" i="11"/>
  <c r="M68" i="11"/>
  <c r="K68" i="11"/>
  <c r="N65" i="11"/>
  <c r="L64" i="11"/>
  <c r="L68" i="11" s="1"/>
  <c r="M63" i="11"/>
  <c r="K63" i="11"/>
  <c r="N60" i="11"/>
  <c r="L59" i="11"/>
  <c r="N59" i="11" s="1"/>
  <c r="M58" i="11"/>
  <c r="L58" i="11"/>
  <c r="K58" i="11"/>
  <c r="N55" i="11"/>
  <c r="N54" i="11"/>
  <c r="M53" i="11"/>
  <c r="L53" i="11"/>
  <c r="K53" i="11"/>
  <c r="N49" i="11"/>
  <c r="N53" i="11" s="1"/>
  <c r="M48" i="11"/>
  <c r="L48" i="11"/>
  <c r="K48" i="11"/>
  <c r="N44" i="11"/>
  <c r="N48" i="11" s="1"/>
  <c r="M43" i="11"/>
  <c r="K43" i="11"/>
  <c r="N40" i="11"/>
  <c r="L39" i="11"/>
  <c r="N39" i="11" s="1"/>
  <c r="M38" i="11"/>
  <c r="L38" i="11"/>
  <c r="N35" i="11"/>
  <c r="N34" i="11"/>
  <c r="M33" i="11"/>
  <c r="L33" i="11"/>
  <c r="K33" i="11"/>
  <c r="N29" i="11"/>
  <c r="M28" i="11"/>
  <c r="L28" i="11"/>
  <c r="K28" i="11"/>
  <c r="N24" i="11"/>
  <c r="N28" i="11" s="1"/>
  <c r="M23" i="11"/>
  <c r="L23" i="11"/>
  <c r="K23" i="11"/>
  <c r="N19" i="11"/>
  <c r="N23" i="11" s="1"/>
  <c r="M18" i="11"/>
  <c r="K18" i="11"/>
  <c r="N14" i="11"/>
  <c r="N18" i="11" s="1"/>
  <c r="M13" i="11"/>
  <c r="L13" i="11"/>
  <c r="K13" i="11"/>
  <c r="N9" i="11"/>
  <c r="N13" i="11" s="1"/>
  <c r="N133" i="11" l="1"/>
  <c r="N158" i="11"/>
  <c r="N228" i="11"/>
  <c r="N238" i="11"/>
  <c r="K269" i="11"/>
  <c r="N38" i="11"/>
  <c r="N43" i="11"/>
  <c r="N93" i="11"/>
  <c r="N113" i="11"/>
  <c r="N168" i="11"/>
  <c r="N248" i="11"/>
  <c r="N208" i="11"/>
  <c r="N73" i="11"/>
  <c r="N88" i="11"/>
  <c r="N98" i="11"/>
  <c r="N108" i="11"/>
  <c r="N118" i="11"/>
  <c r="N128" i="11"/>
  <c r="N148" i="11"/>
  <c r="N188" i="11"/>
  <c r="N223" i="11"/>
  <c r="N233" i="11"/>
  <c r="N243" i="11"/>
  <c r="N253" i="11"/>
  <c r="N263" i="11"/>
  <c r="N74" i="11"/>
  <c r="N78" i="11" s="1"/>
  <c r="L78" i="11"/>
  <c r="M269" i="11"/>
  <c r="N68" i="11"/>
  <c r="L43" i="11"/>
  <c r="L63" i="11"/>
  <c r="N63" i="11" s="1"/>
  <c r="N64" i="11"/>
  <c r="N255" i="11"/>
  <c r="N258" i="11" s="1"/>
  <c r="N33" i="11"/>
  <c r="O264" i="9"/>
  <c r="L269" i="11" l="1"/>
  <c r="N269" i="11"/>
  <c r="N239" i="9"/>
  <c r="N234" i="9"/>
  <c r="N199" i="9"/>
  <c r="N194" i="9"/>
  <c r="N174" i="9"/>
  <c r="N169" i="9"/>
  <c r="N139" i="9"/>
  <c r="N134" i="9"/>
  <c r="N49" i="9"/>
  <c r="N44" i="9"/>
  <c r="N24" i="9"/>
  <c r="N19" i="9"/>
  <c r="N14" i="9"/>
  <c r="N9" i="9"/>
  <c r="M223" i="9" l="1"/>
  <c r="L243" i="9" l="1"/>
  <c r="M243" i="9"/>
  <c r="N243" i="9"/>
  <c r="L28" i="9"/>
  <c r="M28" i="9"/>
  <c r="N28" i="9"/>
  <c r="L23" i="9"/>
  <c r="M23" i="9"/>
  <c r="N23" i="9"/>
  <c r="L18" i="9"/>
  <c r="M18" i="9"/>
  <c r="N18" i="9"/>
  <c r="N13" i="9"/>
  <c r="L13" i="9"/>
  <c r="M13" i="9"/>
  <c r="K28" i="9" l="1"/>
  <c r="K23" i="9"/>
  <c r="K18" i="9"/>
  <c r="K13" i="9"/>
  <c r="K243" i="9"/>
  <c r="L263" i="9" l="1"/>
  <c r="M263" i="9"/>
  <c r="K263" i="9"/>
  <c r="L258" i="9"/>
  <c r="M258" i="9"/>
  <c r="K258" i="9"/>
  <c r="L253" i="9"/>
  <c r="M253" i="9"/>
  <c r="K253" i="9"/>
  <c r="L248" i="9"/>
  <c r="M248" i="9"/>
  <c r="K248" i="9"/>
  <c r="N259" i="9"/>
  <c r="N263" i="9" s="1"/>
  <c r="N254" i="9"/>
  <c r="N258" i="9" s="1"/>
  <c r="N249" i="9"/>
  <c r="N253" i="9" s="1"/>
  <c r="N244" i="9"/>
  <c r="N248" i="9" s="1"/>
  <c r="N229" i="9"/>
  <c r="N224" i="9"/>
  <c r="N219" i="9"/>
  <c r="N204" i="9"/>
  <c r="N184" i="9"/>
  <c r="N179" i="9"/>
  <c r="N164" i="9"/>
  <c r="N159" i="9"/>
  <c r="N154" i="9"/>
  <c r="N149" i="9"/>
  <c r="N144" i="9"/>
  <c r="N129" i="9" l="1"/>
  <c r="N124" i="9"/>
  <c r="N119" i="9"/>
  <c r="N114" i="9"/>
  <c r="N109" i="9"/>
  <c r="N104" i="9"/>
  <c r="N99" i="9"/>
  <c r="N94" i="9"/>
  <c r="N98" i="9" s="1"/>
  <c r="N89" i="9"/>
  <c r="N84" i="9"/>
  <c r="N88" i="9" s="1"/>
  <c r="N79" i="9"/>
  <c r="L74" i="9"/>
  <c r="N74" i="9" s="1"/>
  <c r="N78" i="9" s="1"/>
  <c r="N69" i="9"/>
  <c r="L64" i="9"/>
  <c r="N64" i="9" s="1"/>
  <c r="L59" i="9"/>
  <c r="N59" i="9" s="1"/>
  <c r="N54" i="9"/>
  <c r="L39" i="9"/>
  <c r="N39" i="9" s="1"/>
  <c r="N43" i="9" s="1"/>
  <c r="N34" i="9"/>
  <c r="N29" i="9"/>
  <c r="N128" i="9"/>
  <c r="K128" i="9"/>
  <c r="M238" i="9"/>
  <c r="L238" i="9"/>
  <c r="K238" i="9"/>
  <c r="N238" i="9"/>
  <c r="M233" i="9"/>
  <c r="L233" i="9"/>
  <c r="K233" i="9"/>
  <c r="M228" i="9"/>
  <c r="L228" i="9"/>
  <c r="K228" i="9"/>
  <c r="L223" i="9"/>
  <c r="K223" i="9"/>
  <c r="M218" i="9"/>
  <c r="L218" i="9"/>
  <c r="K218" i="9"/>
  <c r="M213" i="9"/>
  <c r="L213" i="9"/>
  <c r="K213" i="9"/>
  <c r="M208" i="9"/>
  <c r="L208" i="9"/>
  <c r="K208" i="9"/>
  <c r="M203" i="9"/>
  <c r="L203" i="9"/>
  <c r="K203" i="9"/>
  <c r="M198" i="9"/>
  <c r="L198" i="9"/>
  <c r="K198" i="9"/>
  <c r="M193" i="9"/>
  <c r="L193" i="9"/>
  <c r="K193" i="9"/>
  <c r="M188" i="9"/>
  <c r="L188" i="9"/>
  <c r="K188" i="9"/>
  <c r="N188" i="9"/>
  <c r="K183" i="9"/>
  <c r="M183" i="9"/>
  <c r="L183" i="9"/>
  <c r="M178" i="9"/>
  <c r="L178" i="9"/>
  <c r="K178" i="9"/>
  <c r="N178" i="9"/>
  <c r="M173" i="9"/>
  <c r="L173" i="9"/>
  <c r="K173" i="9"/>
  <c r="N173" i="9"/>
  <c r="M168" i="9"/>
  <c r="L168" i="9"/>
  <c r="K168" i="9"/>
  <c r="N168" i="9"/>
  <c r="M163" i="9"/>
  <c r="L163" i="9"/>
  <c r="K163" i="9"/>
  <c r="M158" i="9"/>
  <c r="L158" i="9"/>
  <c r="K158" i="9"/>
  <c r="N158" i="9"/>
  <c r="M153" i="9"/>
  <c r="L153" i="9"/>
  <c r="K153" i="9"/>
  <c r="N153" i="9"/>
  <c r="M148" i="9"/>
  <c r="L148" i="9"/>
  <c r="K148" i="9"/>
  <c r="N148" i="9"/>
  <c r="K143" i="9"/>
  <c r="M143" i="9"/>
  <c r="N143" i="9"/>
  <c r="M138" i="9"/>
  <c r="K138" i="9"/>
  <c r="N138" i="9"/>
  <c r="L138" i="9"/>
  <c r="M133" i="9"/>
  <c r="L133" i="9"/>
  <c r="K133" i="9"/>
  <c r="M128" i="9"/>
  <c r="L128" i="9"/>
  <c r="M123" i="9"/>
  <c r="L123" i="9"/>
  <c r="K123" i="9"/>
  <c r="N123" i="9"/>
  <c r="M118" i="9"/>
  <c r="L118" i="9"/>
  <c r="K118" i="9"/>
  <c r="N118" i="9"/>
  <c r="M113" i="9"/>
  <c r="L113" i="9"/>
  <c r="K113" i="9"/>
  <c r="N113" i="9"/>
  <c r="M108" i="9"/>
  <c r="L108" i="9"/>
  <c r="K108" i="9"/>
  <c r="N108" i="9"/>
  <c r="M103" i="9"/>
  <c r="L103" i="9"/>
  <c r="K103" i="9"/>
  <c r="N103" i="9"/>
  <c r="M98" i="9"/>
  <c r="L98" i="9"/>
  <c r="K98" i="9"/>
  <c r="M93" i="9"/>
  <c r="L93" i="9"/>
  <c r="K93" i="9"/>
  <c r="N93" i="9"/>
  <c r="M88" i="9"/>
  <c r="L88" i="9"/>
  <c r="K88" i="9"/>
  <c r="M83" i="9"/>
  <c r="L83" i="9"/>
  <c r="K83" i="9"/>
  <c r="N83" i="9"/>
  <c r="M78" i="9"/>
  <c r="L78" i="9"/>
  <c r="K78" i="9"/>
  <c r="K73" i="9"/>
  <c r="N73" i="9"/>
  <c r="M73" i="9"/>
  <c r="L73" i="9"/>
  <c r="K68" i="9"/>
  <c r="M68" i="9"/>
  <c r="L68" i="9"/>
  <c r="M63" i="9"/>
  <c r="L63" i="9"/>
  <c r="K63" i="9"/>
  <c r="K58" i="9"/>
  <c r="M58" i="9"/>
  <c r="L58" i="9"/>
  <c r="M53" i="9"/>
  <c r="L53" i="9"/>
  <c r="K53" i="9"/>
  <c r="N53" i="9"/>
  <c r="M48" i="9"/>
  <c r="L48" i="9"/>
  <c r="K48" i="9"/>
  <c r="N48" i="9"/>
  <c r="K43" i="9"/>
  <c r="M43" i="9"/>
  <c r="L43" i="9"/>
  <c r="K38" i="9"/>
  <c r="M38" i="9"/>
  <c r="L38" i="9"/>
  <c r="M33" i="9"/>
  <c r="L33" i="9"/>
  <c r="K33" i="9"/>
  <c r="N33" i="9" l="1"/>
  <c r="K264" i="9"/>
  <c r="K269" i="9" s="1"/>
  <c r="M269" i="9" s="1"/>
  <c r="M264" i="9"/>
  <c r="N133" i="9"/>
  <c r="N63" i="9"/>
  <c r="N193" i="9"/>
  <c r="N198" i="9"/>
  <c r="N203" i="9"/>
  <c r="N208" i="9"/>
  <c r="N218" i="9"/>
  <c r="N233" i="9"/>
  <c r="N223" i="9"/>
  <c r="N228" i="9"/>
  <c r="N68" i="9"/>
  <c r="N38" i="9"/>
  <c r="L143" i="9"/>
  <c r="L264" i="9" s="1"/>
  <c r="L265" i="9" s="1"/>
  <c r="L268" i="9" s="1"/>
  <c r="O299" i="7"/>
  <c r="M298" i="7"/>
  <c r="L298" i="7"/>
  <c r="K298" i="7"/>
  <c r="N297" i="7"/>
  <c r="N296" i="7"/>
  <c r="N200" i="7"/>
  <c r="N201" i="7"/>
  <c r="N202" i="7"/>
  <c r="N199" i="7"/>
  <c r="N190" i="7"/>
  <c r="N191" i="7"/>
  <c r="N192" i="7"/>
  <c r="N189" i="7"/>
  <c r="N185" i="7"/>
  <c r="N186" i="7"/>
  <c r="N187" i="7"/>
  <c r="N184" i="7"/>
  <c r="N195" i="7"/>
  <c r="N196" i="7"/>
  <c r="N197" i="7"/>
  <c r="N194" i="7"/>
  <c r="N180" i="7"/>
  <c r="N181" i="7"/>
  <c r="N182" i="7"/>
  <c r="N179" i="7"/>
  <c r="N114" i="7"/>
  <c r="N115" i="7"/>
  <c r="N116" i="7"/>
  <c r="N117" i="7"/>
  <c r="N45" i="7"/>
  <c r="N46" i="7"/>
  <c r="N47" i="7"/>
  <c r="N264" i="9" l="1"/>
  <c r="M198" i="7"/>
  <c r="L198" i="7"/>
  <c r="K198" i="7"/>
  <c r="N198" i="7"/>
  <c r="M203" i="7"/>
  <c r="L203" i="7"/>
  <c r="K203" i="7"/>
  <c r="N203" i="7"/>
  <c r="M293" i="7" l="1"/>
  <c r="L293" i="7"/>
  <c r="K293" i="7"/>
  <c r="N292" i="7"/>
  <c r="N291" i="7"/>
  <c r="N290" i="7"/>
  <c r="M288" i="7"/>
  <c r="L288" i="7"/>
  <c r="K288" i="7"/>
  <c r="N287" i="7"/>
  <c r="N286" i="7"/>
  <c r="N285" i="7"/>
  <c r="N284" i="7"/>
  <c r="N293" i="7" l="1"/>
  <c r="K238" i="7"/>
  <c r="K248" i="7" l="1"/>
  <c r="K243" i="7"/>
  <c r="K193" i="7"/>
  <c r="K188" i="7"/>
  <c r="K183" i="7"/>
  <c r="L133" i="7"/>
  <c r="M133" i="7"/>
  <c r="K133" i="7"/>
  <c r="K173" i="7"/>
  <c r="L153" i="7"/>
  <c r="M153" i="7"/>
  <c r="L283" i="7"/>
  <c r="M283" i="7"/>
  <c r="K283" i="7"/>
  <c r="N280" i="7"/>
  <c r="N281" i="7"/>
  <c r="N282" i="7"/>
  <c r="N279" i="7"/>
  <c r="N275" i="7"/>
  <c r="N276" i="7"/>
  <c r="N277" i="7"/>
  <c r="N274" i="7"/>
  <c r="L278" i="7"/>
  <c r="M278" i="7"/>
  <c r="K278" i="7"/>
  <c r="N270" i="7"/>
  <c r="N271" i="7"/>
  <c r="N272" i="7"/>
  <c r="N269" i="7"/>
  <c r="L273" i="7"/>
  <c r="M273" i="7"/>
  <c r="K273" i="7"/>
  <c r="N265" i="7"/>
  <c r="N266" i="7"/>
  <c r="N267" i="7"/>
  <c r="N264" i="7"/>
  <c r="L268" i="7"/>
  <c r="K268" i="7"/>
  <c r="N175" i="7"/>
  <c r="N176" i="7"/>
  <c r="N177" i="7"/>
  <c r="N174" i="7"/>
  <c r="N171" i="7"/>
  <c r="L178" i="7"/>
  <c r="M178" i="7"/>
  <c r="K178" i="7"/>
  <c r="N283" i="7" l="1"/>
  <c r="N268" i="7"/>
  <c r="N278" i="7"/>
  <c r="N273" i="7"/>
  <c r="N178" i="7"/>
  <c r="M263" i="7"/>
  <c r="L263" i="7"/>
  <c r="K263" i="7"/>
  <c r="N262" i="7"/>
  <c r="N261" i="7"/>
  <c r="N260" i="7"/>
  <c r="M258" i="7"/>
  <c r="L258" i="7"/>
  <c r="K258" i="7"/>
  <c r="N257" i="7"/>
  <c r="M253" i="7"/>
  <c r="L253" i="7"/>
  <c r="K253" i="7"/>
  <c r="N252" i="7"/>
  <c r="N251" i="7"/>
  <c r="N250" i="7"/>
  <c r="M248" i="7"/>
  <c r="L248" i="7"/>
  <c r="N247" i="7"/>
  <c r="N246" i="7"/>
  <c r="N245" i="7"/>
  <c r="M243" i="7"/>
  <c r="L243" i="7"/>
  <c r="N242" i="7"/>
  <c r="N241" i="7"/>
  <c r="N240" i="7"/>
  <c r="M238" i="7"/>
  <c r="L238" i="7"/>
  <c r="N237" i="7"/>
  <c r="N236" i="7"/>
  <c r="N235" i="7"/>
  <c r="M233" i="7"/>
  <c r="L233" i="7"/>
  <c r="K233" i="7"/>
  <c r="N232" i="7"/>
  <c r="N231" i="7"/>
  <c r="N230" i="7"/>
  <c r="N229" i="7"/>
  <c r="K228" i="7"/>
  <c r="N227" i="7"/>
  <c r="N225" i="7"/>
  <c r="M224" i="7"/>
  <c r="M228" i="7" s="1"/>
  <c r="L224" i="7"/>
  <c r="L228" i="7" s="1"/>
  <c r="K223" i="7"/>
  <c r="N222" i="7"/>
  <c r="N221" i="7"/>
  <c r="N220" i="7"/>
  <c r="M219" i="7"/>
  <c r="M223" i="7" s="1"/>
  <c r="L219" i="7"/>
  <c r="L223" i="7" s="1"/>
  <c r="K218" i="7"/>
  <c r="N216" i="7"/>
  <c r="N215" i="7"/>
  <c r="M214" i="7"/>
  <c r="M218" i="7" s="1"/>
  <c r="L214" i="7"/>
  <c r="L218" i="7" s="1"/>
  <c r="K213" i="7"/>
  <c r="N212" i="7"/>
  <c r="N211" i="7"/>
  <c r="N210" i="7"/>
  <c r="M209" i="7"/>
  <c r="M213" i="7" s="1"/>
  <c r="L209" i="7"/>
  <c r="L213" i="7" s="1"/>
  <c r="L208" i="7"/>
  <c r="K208" i="7"/>
  <c r="N207" i="7"/>
  <c r="N206" i="7"/>
  <c r="N205" i="7"/>
  <c r="M204" i="7"/>
  <c r="M208" i="7" s="1"/>
  <c r="M193" i="7"/>
  <c r="L193" i="7"/>
  <c r="M188" i="7"/>
  <c r="L188" i="7"/>
  <c r="M183" i="7"/>
  <c r="L183" i="7"/>
  <c r="M173" i="7"/>
  <c r="L173" i="7"/>
  <c r="N172" i="7"/>
  <c r="N170" i="7"/>
  <c r="N169" i="7"/>
  <c r="M168" i="7"/>
  <c r="L168" i="7"/>
  <c r="K168" i="7"/>
  <c r="N167" i="7"/>
  <c r="N166" i="7"/>
  <c r="N165" i="7"/>
  <c r="M163" i="7"/>
  <c r="L163" i="7"/>
  <c r="K163" i="7"/>
  <c r="N162" i="7"/>
  <c r="N161" i="7"/>
  <c r="N160" i="7"/>
  <c r="M158" i="7"/>
  <c r="L158" i="7"/>
  <c r="K158" i="7"/>
  <c r="N157" i="7"/>
  <c r="N156" i="7"/>
  <c r="N155" i="7"/>
  <c r="K153" i="7"/>
  <c r="N152" i="7"/>
  <c r="N151" i="7"/>
  <c r="N150" i="7"/>
  <c r="M148" i="7"/>
  <c r="L148" i="7"/>
  <c r="K148" i="7"/>
  <c r="N147" i="7"/>
  <c r="N146" i="7"/>
  <c r="N145" i="7"/>
  <c r="N144" i="7"/>
  <c r="M143" i="7"/>
  <c r="L143" i="7"/>
  <c r="K143" i="7"/>
  <c r="N142" i="7"/>
  <c r="N141" i="7"/>
  <c r="N140" i="7"/>
  <c r="K138" i="7"/>
  <c r="N137" i="7"/>
  <c r="N136" i="7"/>
  <c r="N135" i="7"/>
  <c r="N132" i="7"/>
  <c r="N131" i="7"/>
  <c r="N130" i="7"/>
  <c r="K128" i="7"/>
  <c r="N127" i="7"/>
  <c r="N126" i="7"/>
  <c r="N125" i="7"/>
  <c r="M124" i="7"/>
  <c r="M128" i="7" s="1"/>
  <c r="L124" i="7"/>
  <c r="L128" i="7" s="1"/>
  <c r="M123" i="7"/>
  <c r="K123" i="7"/>
  <c r="N122" i="7"/>
  <c r="N121" i="7"/>
  <c r="N120" i="7"/>
  <c r="L119" i="7"/>
  <c r="L123" i="7" s="1"/>
  <c r="M118" i="7"/>
  <c r="L118" i="7"/>
  <c r="K118" i="7"/>
  <c r="M113" i="7"/>
  <c r="L113" i="7"/>
  <c r="N112" i="7"/>
  <c r="N111" i="7"/>
  <c r="N110" i="7"/>
  <c r="N109" i="7"/>
  <c r="M108" i="7"/>
  <c r="L108" i="7"/>
  <c r="K108" i="7"/>
  <c r="N107" i="7"/>
  <c r="N106" i="7"/>
  <c r="N105" i="7"/>
  <c r="M103" i="7"/>
  <c r="L103" i="7"/>
  <c r="K103" i="7"/>
  <c r="N101" i="7"/>
  <c r="N100" i="7"/>
  <c r="M98" i="7"/>
  <c r="L98" i="7"/>
  <c r="K98" i="7"/>
  <c r="N97" i="7"/>
  <c r="N96" i="7"/>
  <c r="N95" i="7"/>
  <c r="N94" i="7"/>
  <c r="M93" i="7"/>
  <c r="L93" i="7"/>
  <c r="K93" i="7"/>
  <c r="N92" i="7"/>
  <c r="N91" i="7"/>
  <c r="N90" i="7"/>
  <c r="N89" i="7"/>
  <c r="M88" i="7"/>
  <c r="L88" i="7"/>
  <c r="K88" i="7"/>
  <c r="N86" i="7"/>
  <c r="N85" i="7"/>
  <c r="N84" i="7"/>
  <c r="M83" i="7"/>
  <c r="L83" i="7"/>
  <c r="K83" i="7"/>
  <c r="N82" i="7"/>
  <c r="N81" i="7"/>
  <c r="N80" i="7"/>
  <c r="N79" i="7"/>
  <c r="M78" i="7"/>
  <c r="L78" i="7"/>
  <c r="K78" i="7"/>
  <c r="N77" i="7"/>
  <c r="N76" i="7"/>
  <c r="N75" i="7"/>
  <c r="M73" i="7"/>
  <c r="L73" i="7"/>
  <c r="K73" i="7"/>
  <c r="N72" i="7"/>
  <c r="N71" i="7"/>
  <c r="N70" i="7"/>
  <c r="N69" i="7"/>
  <c r="M68" i="7"/>
  <c r="L68" i="7"/>
  <c r="K68" i="7"/>
  <c r="N67" i="7"/>
  <c r="N66" i="7"/>
  <c r="N65" i="7"/>
  <c r="N64" i="7"/>
  <c r="M63" i="7"/>
  <c r="L63" i="7"/>
  <c r="K63" i="7"/>
  <c r="N62" i="7"/>
  <c r="N61" i="7"/>
  <c r="N60" i="7"/>
  <c r="N59" i="7"/>
  <c r="M58" i="7"/>
  <c r="L58" i="7"/>
  <c r="K58" i="7"/>
  <c r="N57" i="7"/>
  <c r="N56" i="7"/>
  <c r="N55" i="7"/>
  <c r="N54" i="7"/>
  <c r="K53" i="7"/>
  <c r="N52" i="7"/>
  <c r="N51" i="7"/>
  <c r="L50" i="7"/>
  <c r="N50" i="7" s="1"/>
  <c r="N53" i="7" s="1"/>
  <c r="M49" i="7"/>
  <c r="M53" i="7" s="1"/>
  <c r="L49" i="7"/>
  <c r="L53" i="7" s="1"/>
  <c r="K48" i="7"/>
  <c r="M44" i="7"/>
  <c r="M48" i="7" s="1"/>
  <c r="L44" i="7"/>
  <c r="M43" i="7"/>
  <c r="L43" i="7"/>
  <c r="K43" i="7"/>
  <c r="N43" i="7" s="1"/>
  <c r="N42" i="7"/>
  <c r="N41" i="7"/>
  <c r="N40" i="7"/>
  <c r="K38" i="7"/>
  <c r="N36" i="7"/>
  <c r="M35" i="7"/>
  <c r="L35" i="7"/>
  <c r="M34" i="7"/>
  <c r="M38" i="7" s="1"/>
  <c r="L34" i="7"/>
  <c r="L38" i="7" s="1"/>
  <c r="M33" i="7"/>
  <c r="L33" i="7"/>
  <c r="K33" i="7"/>
  <c r="N32" i="7"/>
  <c r="N31" i="7"/>
  <c r="N30" i="7"/>
  <c r="M28" i="7"/>
  <c r="L28" i="7"/>
  <c r="K28" i="7"/>
  <c r="N27" i="7"/>
  <c r="N26" i="7"/>
  <c r="N25" i="7"/>
  <c r="N24" i="7"/>
  <c r="K23" i="7"/>
  <c r="N21" i="7"/>
  <c r="N20" i="7"/>
  <c r="M19" i="7"/>
  <c r="M23" i="7" s="1"/>
  <c r="L19" i="7"/>
  <c r="L23" i="7" s="1"/>
  <c r="K18" i="7"/>
  <c r="N17" i="7"/>
  <c r="N16" i="7"/>
  <c r="M15" i="7"/>
  <c r="M18" i="7" s="1"/>
  <c r="L15" i="7"/>
  <c r="L18" i="7" s="1"/>
  <c r="M13" i="7"/>
  <c r="M299" i="7" s="1"/>
  <c r="L13" i="7"/>
  <c r="K13" i="7"/>
  <c r="K299" i="7" s="1"/>
  <c r="N12" i="7"/>
  <c r="N11" i="7"/>
  <c r="N10" i="7"/>
  <c r="N23" i="7" l="1"/>
  <c r="N33" i="7"/>
  <c r="N118" i="7"/>
  <c r="L48" i="7"/>
  <c r="L299" i="7" s="1"/>
  <c r="N44" i="7"/>
  <c r="N253" i="7"/>
  <c r="N243" i="7"/>
  <c r="N133" i="7"/>
  <c r="N153" i="7"/>
  <c r="N35" i="7"/>
  <c r="N88" i="7"/>
  <c r="N103" i="7"/>
  <c r="N193" i="7"/>
  <c r="N248" i="7"/>
  <c r="N188" i="7"/>
  <c r="N183" i="7"/>
  <c r="N138" i="7"/>
  <c r="N13" i="7"/>
  <c r="N108" i="7"/>
  <c r="N238" i="7"/>
  <c r="N263" i="7"/>
  <c r="N78" i="7"/>
  <c r="N73" i="7"/>
  <c r="N163" i="7"/>
  <c r="N173" i="7"/>
  <c r="N233" i="7"/>
  <c r="N168" i="7"/>
  <c r="N148" i="7"/>
  <c r="N143" i="7"/>
  <c r="N123" i="7"/>
  <c r="N98" i="7"/>
  <c r="N93" i="7"/>
  <c r="N83" i="7"/>
  <c r="N68" i="7"/>
  <c r="N63" i="7"/>
  <c r="N58" i="7"/>
  <c r="N28" i="7"/>
  <c r="N15" i="7"/>
  <c r="N18" i="7" s="1"/>
  <c r="N124" i="7"/>
  <c r="N128" i="7" s="1"/>
  <c r="N48" i="7" l="1"/>
  <c r="N299" i="7" s="1"/>
  <c r="K13" i="6"/>
  <c r="N11" i="6"/>
  <c r="M248" i="6"/>
  <c r="L248" i="6"/>
  <c r="K248" i="6"/>
  <c r="N247" i="6"/>
  <c r="N246" i="6"/>
  <c r="N245" i="6"/>
  <c r="M243" i="6"/>
  <c r="L243" i="6"/>
  <c r="K243" i="6"/>
  <c r="N242" i="6"/>
  <c r="M238" i="6"/>
  <c r="L238" i="6"/>
  <c r="K238" i="6"/>
  <c r="N237" i="6"/>
  <c r="N236" i="6"/>
  <c r="N235" i="6"/>
  <c r="M233" i="6"/>
  <c r="L233" i="6"/>
  <c r="K233" i="6"/>
  <c r="N232" i="6"/>
  <c r="N231" i="6"/>
  <c r="N230" i="6"/>
  <c r="M228" i="6"/>
  <c r="L228" i="6"/>
  <c r="K228" i="6"/>
  <c r="N227" i="6"/>
  <c r="N226" i="6"/>
  <c r="N225" i="6"/>
  <c r="M223" i="6"/>
  <c r="L223" i="6"/>
  <c r="K223" i="6"/>
  <c r="N222" i="6"/>
  <c r="N221" i="6"/>
  <c r="N220" i="6"/>
  <c r="M218" i="6"/>
  <c r="L218" i="6"/>
  <c r="K218" i="6"/>
  <c r="N217" i="6"/>
  <c r="N216" i="6"/>
  <c r="N215" i="6"/>
  <c r="N214" i="6"/>
  <c r="K213" i="6"/>
  <c r="N212" i="6"/>
  <c r="N210" i="6"/>
  <c r="M209" i="6"/>
  <c r="M213" i="6" s="1"/>
  <c r="L209" i="6"/>
  <c r="L213" i="6" s="1"/>
  <c r="K208" i="6"/>
  <c r="N207" i="6"/>
  <c r="N206" i="6"/>
  <c r="N205" i="6"/>
  <c r="M204" i="6"/>
  <c r="M208" i="6" s="1"/>
  <c r="L204" i="6"/>
  <c r="L208" i="6" s="1"/>
  <c r="K203" i="6"/>
  <c r="N201" i="6"/>
  <c r="N200" i="6"/>
  <c r="M199" i="6"/>
  <c r="M203" i="6" s="1"/>
  <c r="L199" i="6"/>
  <c r="L203" i="6" s="1"/>
  <c r="K198" i="6"/>
  <c r="N197" i="6"/>
  <c r="N196" i="6"/>
  <c r="N195" i="6"/>
  <c r="M194" i="6"/>
  <c r="M198" i="6" s="1"/>
  <c r="L194" i="6"/>
  <c r="L198" i="6" s="1"/>
  <c r="L193" i="6"/>
  <c r="K193" i="6"/>
  <c r="N192" i="6"/>
  <c r="N191" i="6"/>
  <c r="N190" i="6"/>
  <c r="M189" i="6"/>
  <c r="M193" i="6" s="1"/>
  <c r="M188" i="6"/>
  <c r="L188" i="6"/>
  <c r="K188" i="6"/>
  <c r="N186" i="6"/>
  <c r="N185" i="6"/>
  <c r="M183" i="6"/>
  <c r="L183" i="6"/>
  <c r="K183" i="6"/>
  <c r="N182" i="6"/>
  <c r="N181" i="6"/>
  <c r="N180" i="6"/>
  <c r="M178" i="6"/>
  <c r="L178" i="6"/>
  <c r="K178" i="6"/>
  <c r="N177" i="6"/>
  <c r="N176" i="6"/>
  <c r="N175" i="6"/>
  <c r="M173" i="6"/>
  <c r="L173" i="6"/>
  <c r="K173" i="6"/>
  <c r="N172" i="6"/>
  <c r="N171" i="6"/>
  <c r="N170" i="6"/>
  <c r="N169" i="6"/>
  <c r="M168" i="6"/>
  <c r="L168" i="6"/>
  <c r="K168" i="6"/>
  <c r="N167" i="6"/>
  <c r="N166" i="6"/>
  <c r="N165" i="6"/>
  <c r="M163" i="6"/>
  <c r="L163" i="6"/>
  <c r="K163" i="6"/>
  <c r="N162" i="6"/>
  <c r="N161" i="6"/>
  <c r="N160" i="6"/>
  <c r="M158" i="6"/>
  <c r="L158" i="6"/>
  <c r="K158" i="6"/>
  <c r="N157" i="6"/>
  <c r="N156" i="6"/>
  <c r="N155" i="6"/>
  <c r="K153" i="6"/>
  <c r="N152" i="6"/>
  <c r="N151" i="6"/>
  <c r="N150" i="6"/>
  <c r="M148" i="6"/>
  <c r="L148" i="6"/>
  <c r="K148" i="6"/>
  <c r="N147" i="6"/>
  <c r="N146" i="6"/>
  <c r="N145" i="6"/>
  <c r="N144" i="6"/>
  <c r="M143" i="6"/>
  <c r="L143" i="6"/>
  <c r="K143" i="6"/>
  <c r="N142" i="6"/>
  <c r="N141" i="6"/>
  <c r="N140" i="6"/>
  <c r="K138" i="6"/>
  <c r="N137" i="6"/>
  <c r="N136" i="6"/>
  <c r="N135" i="6"/>
  <c r="M133" i="6"/>
  <c r="L133" i="6"/>
  <c r="K133" i="6"/>
  <c r="N132" i="6"/>
  <c r="N131" i="6"/>
  <c r="N130" i="6"/>
  <c r="K128" i="6"/>
  <c r="N127" i="6"/>
  <c r="N126" i="6"/>
  <c r="N125" i="6"/>
  <c r="M124" i="6"/>
  <c r="M128" i="6" s="1"/>
  <c r="L124" i="6"/>
  <c r="M123" i="6"/>
  <c r="K123" i="6"/>
  <c r="N122" i="6"/>
  <c r="N121" i="6"/>
  <c r="N120" i="6"/>
  <c r="L119" i="6"/>
  <c r="L123" i="6" s="1"/>
  <c r="M118" i="6"/>
  <c r="L118" i="6"/>
  <c r="K118" i="6"/>
  <c r="N117" i="6"/>
  <c r="N116" i="6"/>
  <c r="N115" i="6"/>
  <c r="M113" i="6"/>
  <c r="L113" i="6"/>
  <c r="K113" i="6"/>
  <c r="N112" i="6"/>
  <c r="N111" i="6"/>
  <c r="N110" i="6"/>
  <c r="N109" i="6"/>
  <c r="N113" i="6" s="1"/>
  <c r="M108" i="6"/>
  <c r="L108" i="6"/>
  <c r="K108" i="6"/>
  <c r="N107" i="6"/>
  <c r="N106" i="6"/>
  <c r="N105" i="6"/>
  <c r="M103" i="6"/>
  <c r="L103" i="6"/>
  <c r="K103" i="6"/>
  <c r="N101" i="6"/>
  <c r="N100" i="6"/>
  <c r="M98" i="6"/>
  <c r="L98" i="6"/>
  <c r="K98" i="6"/>
  <c r="N97" i="6"/>
  <c r="N96" i="6"/>
  <c r="N95" i="6"/>
  <c r="N94" i="6"/>
  <c r="M93" i="6"/>
  <c r="L93" i="6"/>
  <c r="K93" i="6"/>
  <c r="N92" i="6"/>
  <c r="N91" i="6"/>
  <c r="N90" i="6"/>
  <c r="N89" i="6"/>
  <c r="M88" i="6"/>
  <c r="L88" i="6"/>
  <c r="K88" i="6"/>
  <c r="N86" i="6"/>
  <c r="N85" i="6"/>
  <c r="N84" i="6"/>
  <c r="M83" i="6"/>
  <c r="L83" i="6"/>
  <c r="K83" i="6"/>
  <c r="N82" i="6"/>
  <c r="N81" i="6"/>
  <c r="N80" i="6"/>
  <c r="N79" i="6"/>
  <c r="M78" i="6"/>
  <c r="L78" i="6"/>
  <c r="K78" i="6"/>
  <c r="N77" i="6"/>
  <c r="N76" i="6"/>
  <c r="N75" i="6"/>
  <c r="M73" i="6"/>
  <c r="L73" i="6"/>
  <c r="K73" i="6"/>
  <c r="N72" i="6"/>
  <c r="N71" i="6"/>
  <c r="N70" i="6"/>
  <c r="N69" i="6"/>
  <c r="N73" i="6" s="1"/>
  <c r="M68" i="6"/>
  <c r="L68" i="6"/>
  <c r="K68" i="6"/>
  <c r="N67" i="6"/>
  <c r="N66" i="6"/>
  <c r="N65" i="6"/>
  <c r="N64" i="6"/>
  <c r="M63" i="6"/>
  <c r="L63" i="6"/>
  <c r="K63" i="6"/>
  <c r="N62" i="6"/>
  <c r="N61" i="6"/>
  <c r="N60" i="6"/>
  <c r="N59" i="6"/>
  <c r="M58" i="6"/>
  <c r="L58" i="6"/>
  <c r="K58" i="6"/>
  <c r="N57" i="6"/>
  <c r="N56" i="6"/>
  <c r="N55" i="6"/>
  <c r="N54" i="6"/>
  <c r="N58" i="6" s="1"/>
  <c r="K53" i="6"/>
  <c r="N52" i="6"/>
  <c r="N51" i="6"/>
  <c r="L50" i="6"/>
  <c r="N50" i="6" s="1"/>
  <c r="M49" i="6"/>
  <c r="M53" i="6" s="1"/>
  <c r="L49" i="6"/>
  <c r="L53" i="6" s="1"/>
  <c r="K48" i="6"/>
  <c r="N46" i="6"/>
  <c r="M44" i="6"/>
  <c r="M48" i="6" s="1"/>
  <c r="L44" i="6"/>
  <c r="L48" i="6" s="1"/>
  <c r="M43" i="6"/>
  <c r="L43" i="6"/>
  <c r="K43" i="6"/>
  <c r="N42" i="6"/>
  <c r="N41" i="6"/>
  <c r="N40" i="6"/>
  <c r="K38" i="6"/>
  <c r="N36" i="6"/>
  <c r="M35" i="6"/>
  <c r="L35" i="6"/>
  <c r="M34" i="6"/>
  <c r="M38" i="6" s="1"/>
  <c r="L34" i="6"/>
  <c r="L38" i="6" s="1"/>
  <c r="M33" i="6"/>
  <c r="L33" i="6"/>
  <c r="K33" i="6"/>
  <c r="N32" i="6"/>
  <c r="N31" i="6"/>
  <c r="N30" i="6"/>
  <c r="M28" i="6"/>
  <c r="L28" i="6"/>
  <c r="K28" i="6"/>
  <c r="N27" i="6"/>
  <c r="N26" i="6"/>
  <c r="N25" i="6"/>
  <c r="N24" i="6"/>
  <c r="N28" i="6" s="1"/>
  <c r="K23" i="6"/>
  <c r="N21" i="6"/>
  <c r="N20" i="6"/>
  <c r="M19" i="6"/>
  <c r="M23" i="6" s="1"/>
  <c r="L19" i="6"/>
  <c r="L23" i="6" s="1"/>
  <c r="K18" i="6"/>
  <c r="N17" i="6"/>
  <c r="N16" i="6"/>
  <c r="M15" i="6"/>
  <c r="M18" i="6" s="1"/>
  <c r="L15" i="6"/>
  <c r="L18" i="6" s="1"/>
  <c r="M13" i="6"/>
  <c r="M249" i="6" s="1"/>
  <c r="L13" i="6"/>
  <c r="N12" i="6"/>
  <c r="N10" i="6"/>
  <c r="N173" i="6" l="1"/>
  <c r="N218" i="6"/>
  <c r="K249" i="6"/>
  <c r="N233" i="6"/>
  <c r="N188" i="6"/>
  <c r="N183" i="6"/>
  <c r="N178" i="6"/>
  <c r="N238" i="6"/>
  <c r="N228" i="6"/>
  <c r="N124" i="6"/>
  <c r="N248" i="6"/>
  <c r="N35" i="6"/>
  <c r="N223" i="6"/>
  <c r="N168" i="6"/>
  <c r="N163" i="6"/>
  <c r="N153" i="6"/>
  <c r="N148" i="6"/>
  <c r="N143" i="6"/>
  <c r="N138" i="6"/>
  <c r="N133" i="6"/>
  <c r="N128" i="6"/>
  <c r="N123" i="6"/>
  <c r="N118" i="6"/>
  <c r="N108" i="6"/>
  <c r="N103" i="6"/>
  <c r="N98" i="6"/>
  <c r="N93" i="6"/>
  <c r="N88" i="6"/>
  <c r="N83" i="6"/>
  <c r="N78" i="6"/>
  <c r="N68" i="6"/>
  <c r="N23" i="6"/>
  <c r="N63" i="6"/>
  <c r="N53" i="6"/>
  <c r="N43" i="6"/>
  <c r="N33" i="6"/>
  <c r="N13" i="6"/>
  <c r="L128" i="6"/>
  <c r="L249" i="6" s="1"/>
  <c r="N15" i="6"/>
  <c r="N18" i="6" s="1"/>
  <c r="M268" i="5"/>
  <c r="L268" i="5"/>
  <c r="K268" i="5"/>
  <c r="N267" i="5"/>
  <c r="N266" i="5"/>
  <c r="N247" i="5"/>
  <c r="N246" i="5"/>
  <c r="M248" i="5"/>
  <c r="L248" i="5"/>
  <c r="K248" i="5"/>
  <c r="M253" i="5"/>
  <c r="L253" i="5"/>
  <c r="K253" i="5"/>
  <c r="N252" i="5"/>
  <c r="N251" i="5"/>
  <c r="N250" i="5"/>
  <c r="M258" i="5"/>
  <c r="L258" i="5"/>
  <c r="N154" i="5"/>
  <c r="K123" i="5"/>
  <c r="M33" i="5"/>
  <c r="L33" i="5"/>
  <c r="K33" i="5"/>
  <c r="M28" i="5"/>
  <c r="L28" i="5"/>
  <c r="K23" i="5"/>
  <c r="N249" i="6" l="1"/>
  <c r="N253" i="5"/>
  <c r="N234" i="5"/>
  <c r="M238" i="5"/>
  <c r="L238" i="5"/>
  <c r="K238" i="5"/>
  <c r="N237" i="5"/>
  <c r="N236" i="5"/>
  <c r="N235" i="5"/>
  <c r="M263" i="5"/>
  <c r="L263" i="5"/>
  <c r="K263" i="5"/>
  <c r="N262" i="5"/>
  <c r="N261" i="5"/>
  <c r="N260" i="5"/>
  <c r="N238" i="5" l="1"/>
  <c r="N263" i="5"/>
  <c r="M273" i="5"/>
  <c r="L273" i="5"/>
  <c r="K273" i="5"/>
  <c r="N205" i="5"/>
  <c r="M193" i="5"/>
  <c r="L193" i="5"/>
  <c r="K193" i="5"/>
  <c r="K188" i="5"/>
  <c r="M183" i="5"/>
  <c r="L183" i="5"/>
  <c r="K183" i="5"/>
  <c r="M178" i="5"/>
  <c r="L178" i="5"/>
  <c r="K178" i="5"/>
  <c r="M173" i="5"/>
  <c r="L173" i="5"/>
  <c r="K173" i="5"/>
  <c r="M168" i="5"/>
  <c r="L168" i="5"/>
  <c r="K168" i="5"/>
  <c r="K163" i="5"/>
  <c r="M158" i="5"/>
  <c r="L158" i="5"/>
  <c r="K158" i="5"/>
  <c r="M153" i="5"/>
  <c r="L153" i="5"/>
  <c r="K153" i="5"/>
  <c r="K148" i="5"/>
  <c r="M143" i="5"/>
  <c r="L143" i="5"/>
  <c r="K143" i="5"/>
  <c r="K138" i="5"/>
  <c r="M133" i="5"/>
  <c r="K133" i="5"/>
  <c r="M128" i="5"/>
  <c r="L128" i="5"/>
  <c r="K128" i="5"/>
  <c r="N125" i="5"/>
  <c r="M123" i="5"/>
  <c r="L123" i="5"/>
  <c r="M118" i="5"/>
  <c r="L118" i="5"/>
  <c r="K118" i="5"/>
  <c r="M113" i="5"/>
  <c r="L113" i="5"/>
  <c r="K113" i="5"/>
  <c r="N104" i="5"/>
  <c r="N100" i="5"/>
  <c r="N99" i="5"/>
  <c r="N94" i="5"/>
  <c r="N90" i="5"/>
  <c r="N89" i="5"/>
  <c r="N80" i="5"/>
  <c r="N79" i="5"/>
  <c r="N75" i="5"/>
  <c r="N74" i="5"/>
  <c r="N70" i="5"/>
  <c r="N64" i="5"/>
  <c r="N65" i="5"/>
  <c r="N60" i="5"/>
  <c r="N59" i="5"/>
  <c r="N55" i="5"/>
  <c r="N54" i="5"/>
  <c r="N40" i="5"/>
  <c r="N30" i="5"/>
  <c r="N10" i="5"/>
  <c r="N20" i="5"/>
  <c r="N25" i="5"/>
  <c r="N24" i="5"/>
  <c r="N11" i="5"/>
  <c r="N12" i="5"/>
  <c r="N16" i="5"/>
  <c r="N17" i="5"/>
  <c r="N21" i="5"/>
  <c r="N26" i="5"/>
  <c r="N27" i="5"/>
  <c r="N31" i="5"/>
  <c r="N32" i="5"/>
  <c r="N36" i="5"/>
  <c r="M108" i="5"/>
  <c r="L108" i="5"/>
  <c r="K108" i="5"/>
  <c r="M103" i="5"/>
  <c r="L103" i="5"/>
  <c r="K103" i="5"/>
  <c r="M98" i="5"/>
  <c r="L98" i="5"/>
  <c r="K98" i="5"/>
  <c r="M93" i="5"/>
  <c r="L93" i="5"/>
  <c r="K93" i="5"/>
  <c r="M88" i="5"/>
  <c r="L88" i="5"/>
  <c r="K88" i="5"/>
  <c r="M83" i="5"/>
  <c r="L83" i="5"/>
  <c r="K83" i="5"/>
  <c r="M78" i="5"/>
  <c r="L78" i="5"/>
  <c r="K78" i="5"/>
  <c r="M73" i="5"/>
  <c r="L73" i="5"/>
  <c r="K73" i="5"/>
  <c r="M68" i="5"/>
  <c r="L68" i="5"/>
  <c r="K68" i="5"/>
  <c r="M63" i="5"/>
  <c r="L63" i="5"/>
  <c r="K63" i="5"/>
  <c r="M58" i="5"/>
  <c r="L58" i="5"/>
  <c r="K58" i="5"/>
  <c r="K53" i="5"/>
  <c r="K48" i="5"/>
  <c r="M43" i="5"/>
  <c r="L43" i="5"/>
  <c r="K43" i="5"/>
  <c r="K38" i="5"/>
  <c r="K28" i="5"/>
  <c r="M15" i="5"/>
  <c r="M18" i="5" s="1"/>
  <c r="L15" i="5"/>
  <c r="L18" i="5" s="1"/>
  <c r="M13" i="5"/>
  <c r="L13" i="5"/>
  <c r="K13" i="5"/>
  <c r="N272" i="5"/>
  <c r="N271" i="5"/>
  <c r="N270" i="5"/>
  <c r="K258" i="5"/>
  <c r="N257" i="5"/>
  <c r="N256" i="5"/>
  <c r="N255" i="5"/>
  <c r="M243" i="5"/>
  <c r="L243" i="5"/>
  <c r="K243" i="5"/>
  <c r="N242" i="5"/>
  <c r="N241" i="5"/>
  <c r="N240" i="5"/>
  <c r="K233" i="5"/>
  <c r="N232" i="5"/>
  <c r="N230" i="5"/>
  <c r="M229" i="5"/>
  <c r="M233" i="5" s="1"/>
  <c r="L229" i="5"/>
  <c r="L233" i="5" s="1"/>
  <c r="K228" i="5"/>
  <c r="N227" i="5"/>
  <c r="N226" i="5"/>
  <c r="N225" i="5"/>
  <c r="M224" i="5"/>
  <c r="M228" i="5" s="1"/>
  <c r="L224" i="5"/>
  <c r="L228" i="5" s="1"/>
  <c r="K223" i="5"/>
  <c r="N221" i="5"/>
  <c r="N220" i="5"/>
  <c r="M219" i="5"/>
  <c r="M223" i="5" s="1"/>
  <c r="L219" i="5"/>
  <c r="L223" i="5" s="1"/>
  <c r="K218" i="5"/>
  <c r="N217" i="5"/>
  <c r="N216" i="5"/>
  <c r="N215" i="5"/>
  <c r="M214" i="5"/>
  <c r="M218" i="5" s="1"/>
  <c r="L214" i="5"/>
  <c r="L218" i="5" s="1"/>
  <c r="L213" i="5"/>
  <c r="K213" i="5"/>
  <c r="N212" i="5"/>
  <c r="N211" i="5"/>
  <c r="N210" i="5"/>
  <c r="M209" i="5"/>
  <c r="M213" i="5" s="1"/>
  <c r="M208" i="5"/>
  <c r="L208" i="5"/>
  <c r="K208" i="5"/>
  <c r="N206" i="5"/>
  <c r="M203" i="5"/>
  <c r="L203" i="5"/>
  <c r="K203" i="5"/>
  <c r="N202" i="5"/>
  <c r="N201" i="5"/>
  <c r="M198" i="5"/>
  <c r="L198" i="5"/>
  <c r="K198" i="5"/>
  <c r="N197" i="5"/>
  <c r="N196" i="5"/>
  <c r="N195" i="5"/>
  <c r="N192" i="5"/>
  <c r="N191" i="5"/>
  <c r="N190" i="5"/>
  <c r="M188" i="5"/>
  <c r="L188" i="5"/>
  <c r="N187" i="5"/>
  <c r="N186" i="5"/>
  <c r="N185" i="5"/>
  <c r="N182" i="5"/>
  <c r="N181" i="5"/>
  <c r="N180" i="5"/>
  <c r="N179" i="5"/>
  <c r="N177" i="5"/>
  <c r="N176" i="5"/>
  <c r="N175" i="5"/>
  <c r="N178" i="5" s="1"/>
  <c r="N172" i="5"/>
  <c r="N171" i="5"/>
  <c r="N170" i="5"/>
  <c r="N167" i="5"/>
  <c r="N166" i="5"/>
  <c r="N165" i="5"/>
  <c r="N162" i="5"/>
  <c r="N161" i="5"/>
  <c r="N160" i="5"/>
  <c r="N157" i="5"/>
  <c r="N156" i="5"/>
  <c r="N155" i="5"/>
  <c r="N152" i="5"/>
  <c r="N151" i="5"/>
  <c r="N150" i="5"/>
  <c r="N147" i="5"/>
  <c r="N146" i="5"/>
  <c r="N145" i="5"/>
  <c r="N142" i="5"/>
  <c r="N141" i="5"/>
  <c r="N140" i="5"/>
  <c r="N137" i="5"/>
  <c r="N136" i="5"/>
  <c r="N135" i="5"/>
  <c r="M134" i="5"/>
  <c r="M138" i="5" s="1"/>
  <c r="L134" i="5"/>
  <c r="L138" i="5" s="1"/>
  <c r="N132" i="5"/>
  <c r="N131" i="5"/>
  <c r="N130" i="5"/>
  <c r="L129" i="5"/>
  <c r="L133" i="5" s="1"/>
  <c r="N127" i="5"/>
  <c r="N126" i="5"/>
  <c r="N122" i="5"/>
  <c r="N121" i="5"/>
  <c r="N120" i="5"/>
  <c r="N119" i="5"/>
  <c r="N117" i="5"/>
  <c r="N116" i="5"/>
  <c r="N115" i="5"/>
  <c r="N111" i="5"/>
  <c r="N110" i="5"/>
  <c r="N107" i="5"/>
  <c r="N106" i="5"/>
  <c r="N105" i="5"/>
  <c r="N102" i="5"/>
  <c r="N101" i="5"/>
  <c r="N96" i="5"/>
  <c r="N95" i="5"/>
  <c r="N92" i="5"/>
  <c r="N91" i="5"/>
  <c r="N87" i="5"/>
  <c r="N86" i="5"/>
  <c r="N85" i="5"/>
  <c r="N82" i="5"/>
  <c r="N81" i="5"/>
  <c r="N77" i="5"/>
  <c r="N76" i="5"/>
  <c r="N72" i="5"/>
  <c r="N71" i="5"/>
  <c r="N67" i="5"/>
  <c r="N66" i="5"/>
  <c r="N62" i="5"/>
  <c r="N61" i="5"/>
  <c r="N57" i="5"/>
  <c r="N56" i="5"/>
  <c r="N52" i="5"/>
  <c r="N51" i="5"/>
  <c r="L50" i="5"/>
  <c r="N50" i="5" s="1"/>
  <c r="M49" i="5"/>
  <c r="M53" i="5" s="1"/>
  <c r="L49" i="5"/>
  <c r="N46" i="5"/>
  <c r="M44" i="5"/>
  <c r="M48" i="5" s="1"/>
  <c r="L44" i="5"/>
  <c r="L48" i="5" s="1"/>
  <c r="N42" i="5"/>
  <c r="N41" i="5"/>
  <c r="M35" i="5"/>
  <c r="L35" i="5"/>
  <c r="M34" i="5"/>
  <c r="L34" i="5"/>
  <c r="M19" i="5"/>
  <c r="M23" i="5" s="1"/>
  <c r="L19" i="5"/>
  <c r="L23" i="5" s="1"/>
  <c r="K18" i="5"/>
  <c r="L53" i="5" l="1"/>
  <c r="K274" i="5"/>
  <c r="N258" i="5"/>
  <c r="N23" i="5"/>
  <c r="N43" i="5"/>
  <c r="N73" i="5"/>
  <c r="N88" i="5"/>
  <c r="N113" i="5"/>
  <c r="N118" i="5"/>
  <c r="N143" i="5"/>
  <c r="N153" i="5"/>
  <c r="N163" i="5"/>
  <c r="N173" i="5"/>
  <c r="N188" i="5"/>
  <c r="N198" i="5"/>
  <c r="N203" i="5"/>
  <c r="N33" i="5"/>
  <c r="N53" i="5"/>
  <c r="N123" i="5"/>
  <c r="N148" i="5"/>
  <c r="N158" i="5"/>
  <c r="N273" i="5"/>
  <c r="N128" i="5"/>
  <c r="N108" i="5"/>
  <c r="N15" i="5"/>
  <c r="N18" i="5" s="1"/>
  <c r="L38" i="5"/>
  <c r="L274" i="5" s="1"/>
  <c r="M38" i="5"/>
  <c r="M274" i="5" s="1"/>
  <c r="N134" i="5"/>
  <c r="N138" i="5" s="1"/>
  <c r="N193" i="5"/>
  <c r="N208" i="5"/>
  <c r="N243" i="5"/>
  <c r="N13" i="5"/>
  <c r="N98" i="5"/>
  <c r="N103" i="5"/>
  <c r="N35" i="5"/>
  <c r="N183" i="5"/>
  <c r="N133" i="5"/>
  <c r="N93" i="5"/>
  <c r="N83" i="5"/>
  <c r="N78" i="5"/>
  <c r="N63" i="5"/>
  <c r="N58" i="5"/>
  <c r="N28" i="5"/>
  <c r="M19" i="2"/>
  <c r="N274" i="5" l="1"/>
  <c r="N247" i="2"/>
  <c r="N242" i="2"/>
  <c r="N237" i="2"/>
  <c r="N232" i="2"/>
  <c r="N227" i="2"/>
  <c r="N217" i="2"/>
  <c r="N212" i="2"/>
  <c r="N202" i="2"/>
  <c r="N197" i="2"/>
  <c r="N192" i="2"/>
  <c r="N187" i="2"/>
  <c r="N182" i="2"/>
  <c r="N177" i="2"/>
  <c r="N172" i="2"/>
  <c r="N167" i="2"/>
  <c r="N162" i="2"/>
  <c r="N157" i="2"/>
  <c r="N152" i="2"/>
  <c r="N147" i="2"/>
  <c r="N142" i="2"/>
  <c r="N132" i="2"/>
  <c r="N137" i="2"/>
  <c r="N127" i="2"/>
  <c r="N122" i="2"/>
  <c r="N117" i="2"/>
  <c r="N107" i="2"/>
  <c r="N102" i="2"/>
  <c r="N92" i="2"/>
  <c r="N87" i="2"/>
  <c r="N82" i="2"/>
  <c r="N77" i="2"/>
  <c r="N72" i="2"/>
  <c r="N67" i="2"/>
  <c r="N62" i="2"/>
  <c r="N57" i="2"/>
  <c r="N52" i="2"/>
  <c r="N42" i="2"/>
  <c r="N32" i="2"/>
  <c r="N27" i="2"/>
  <c r="N17" i="2"/>
  <c r="N12" i="2"/>
  <c r="K248" i="2"/>
  <c r="N246" i="2"/>
  <c r="N245" i="2"/>
  <c r="K243" i="2"/>
  <c r="N241" i="2"/>
  <c r="N240" i="2"/>
  <c r="M243" i="2"/>
  <c r="L243" i="2"/>
  <c r="K238" i="2"/>
  <c r="N236" i="2"/>
  <c r="N235" i="2"/>
  <c r="M238" i="2"/>
  <c r="L238" i="2"/>
  <c r="K233" i="2"/>
  <c r="N230" i="2"/>
  <c r="M229" i="2"/>
  <c r="M233" i="2" s="1"/>
  <c r="L229" i="2"/>
  <c r="L233" i="2" s="1"/>
  <c r="K228" i="2"/>
  <c r="N226" i="2"/>
  <c r="N225" i="2"/>
  <c r="M224" i="2"/>
  <c r="M228" i="2" s="1"/>
  <c r="L224" i="2"/>
  <c r="L228" i="2" s="1"/>
  <c r="K223" i="2"/>
  <c r="N221" i="2"/>
  <c r="N220" i="2"/>
  <c r="M219" i="2"/>
  <c r="M223" i="2" s="1"/>
  <c r="L219" i="2"/>
  <c r="L223" i="2" s="1"/>
  <c r="K218" i="2"/>
  <c r="N216" i="2"/>
  <c r="N215" i="2"/>
  <c r="M214" i="2"/>
  <c r="M218" i="2" s="1"/>
  <c r="L214" i="2"/>
  <c r="L218" i="2" s="1"/>
  <c r="K213" i="2"/>
  <c r="N211" i="2"/>
  <c r="N210" i="2"/>
  <c r="M209" i="2"/>
  <c r="M213" i="2" s="1"/>
  <c r="L213" i="2"/>
  <c r="M208" i="2"/>
  <c r="L208" i="2"/>
  <c r="K208" i="2"/>
  <c r="N206" i="2"/>
  <c r="M203" i="2"/>
  <c r="L203" i="2"/>
  <c r="K203" i="2"/>
  <c r="N201" i="2"/>
  <c r="N200" i="2"/>
  <c r="M198" i="2"/>
  <c r="L198" i="2"/>
  <c r="K198" i="2"/>
  <c r="N196" i="2"/>
  <c r="N195" i="2"/>
  <c r="M193" i="2"/>
  <c r="L193" i="2"/>
  <c r="K193" i="2"/>
  <c r="N191" i="2"/>
  <c r="N190" i="2"/>
  <c r="M188" i="2"/>
  <c r="L188" i="2"/>
  <c r="K188" i="2"/>
  <c r="N186" i="2"/>
  <c r="N185" i="2"/>
  <c r="N181" i="2"/>
  <c r="N180" i="2"/>
  <c r="N179" i="2"/>
  <c r="N176" i="2"/>
  <c r="N175" i="2"/>
  <c r="N171" i="2"/>
  <c r="N170" i="2"/>
  <c r="N166" i="2"/>
  <c r="N165" i="2"/>
  <c r="N161" i="2"/>
  <c r="N160" i="2"/>
  <c r="N156" i="2"/>
  <c r="N155" i="2"/>
  <c r="N151" i="2"/>
  <c r="N150" i="2"/>
  <c r="N146" i="2"/>
  <c r="N145" i="2"/>
  <c r="N141" i="2"/>
  <c r="N140" i="2"/>
  <c r="N136" i="2"/>
  <c r="N135" i="2"/>
  <c r="M134" i="2"/>
  <c r="L134" i="2"/>
  <c r="N131" i="2"/>
  <c r="N130" i="2"/>
  <c r="L129" i="2"/>
  <c r="N126" i="2"/>
  <c r="M123" i="2"/>
  <c r="L123" i="2"/>
  <c r="N121" i="2"/>
  <c r="N120" i="2"/>
  <c r="N119" i="2"/>
  <c r="N116" i="2"/>
  <c r="N115" i="2"/>
  <c r="N111" i="2"/>
  <c r="N110" i="2"/>
  <c r="N106" i="2"/>
  <c r="N105" i="2"/>
  <c r="N101" i="2"/>
  <c r="N100" i="2"/>
  <c r="N96" i="2"/>
  <c r="N95" i="2"/>
  <c r="N91" i="2"/>
  <c r="L90" i="2"/>
  <c r="N90" i="2" s="1"/>
  <c r="N86" i="2"/>
  <c r="N85" i="2"/>
  <c r="N81" i="2"/>
  <c r="N80" i="2"/>
  <c r="N76" i="2"/>
  <c r="N75" i="2"/>
  <c r="N71" i="2"/>
  <c r="N70" i="2"/>
  <c r="N66" i="2"/>
  <c r="N65" i="2"/>
  <c r="N61" i="2"/>
  <c r="N60" i="2"/>
  <c r="K58" i="2"/>
  <c r="N56" i="2"/>
  <c r="N55" i="2"/>
  <c r="N51" i="2"/>
  <c r="M50" i="2"/>
  <c r="L50" i="2"/>
  <c r="M49" i="2"/>
  <c r="L49" i="2"/>
  <c r="N46" i="2"/>
  <c r="N45" i="2"/>
  <c r="M44" i="2"/>
  <c r="L44" i="2"/>
  <c r="N41" i="2"/>
  <c r="N40" i="2"/>
  <c r="N36" i="2"/>
  <c r="M35" i="2"/>
  <c r="L35" i="2"/>
  <c r="M34" i="2"/>
  <c r="L34" i="2"/>
  <c r="N31" i="2"/>
  <c r="N26" i="2"/>
  <c r="N25" i="2"/>
  <c r="N21" i="2"/>
  <c r="L19" i="2"/>
  <c r="M18" i="2"/>
  <c r="M249" i="2" s="1"/>
  <c r="L18" i="2"/>
  <c r="K18" i="2"/>
  <c r="N16" i="2"/>
  <c r="N15" i="2"/>
  <c r="N11" i="2"/>
  <c r="N10" i="2"/>
  <c r="K249" i="2" l="1"/>
  <c r="L249" i="2"/>
  <c r="N188" i="2"/>
  <c r="N193" i="2"/>
  <c r="N198" i="2"/>
  <c r="N203" i="2"/>
  <c r="N18" i="2"/>
  <c r="N50" i="2"/>
  <c r="N20" i="2"/>
  <c r="N30" i="2"/>
  <c r="N35" i="2"/>
  <c r="N58" i="2"/>
  <c r="N133" i="2"/>
  <c r="N183" i="2"/>
  <c r="N208" i="2"/>
  <c r="N134" i="2"/>
  <c r="N138" i="2" s="1"/>
  <c r="N243" i="2"/>
  <c r="N238" i="2"/>
  <c r="N33" i="2" l="1"/>
  <c r="N23" i="2"/>
  <c r="N249" i="2" l="1"/>
</calcChain>
</file>

<file path=xl/sharedStrings.xml><?xml version="1.0" encoding="utf-8"?>
<sst xmlns="http://schemas.openxmlformats.org/spreadsheetml/2006/main" count="4304" uniqueCount="419">
  <si>
    <t>№ п/п (кол-во объектов аренды)</t>
  </si>
  <si>
    <t>Организационно-правовая форма юридического лица, как балансодержателя, его юридический адрес</t>
  </si>
  <si>
    <t>Наименование арендатора</t>
  </si>
  <si>
    <t>Наименование объекта, сдаваемого в аренду и его местонахождение (литеры, номера, адреса)</t>
  </si>
  <si>
    <t>Вид деятельности</t>
  </si>
  <si>
    <t>Площадь объекта (кв.м)</t>
  </si>
  <si>
    <t>Период по кварталам</t>
  </si>
  <si>
    <t>Сумма арендной платы за 1 кв.м в месяц</t>
  </si>
  <si>
    <t>Дата заключения Договора аренды</t>
  </si>
  <si>
    <t>Дата окончания срока аренды</t>
  </si>
  <si>
    <t>Срок аренды</t>
  </si>
  <si>
    <t>Сумма начисленной арендной платы на отчетную дату</t>
  </si>
  <si>
    <t>На р/с балансодержателя (собственника)</t>
  </si>
  <si>
    <t>Задолженность по арендной плате на отчетную дату</t>
  </si>
  <si>
    <t>Примечание</t>
  </si>
  <si>
    <t>ИТОГО:</t>
  </si>
  <si>
    <t>1 кв.</t>
  </si>
  <si>
    <t>2 кв.</t>
  </si>
  <si>
    <t>3 кв.</t>
  </si>
  <si>
    <t>4 кв.</t>
  </si>
  <si>
    <t xml:space="preserve">Приложение№6 </t>
  </si>
  <si>
    <t>к Постановлению Правительства</t>
  </si>
  <si>
    <t>Приднестровской Молдавской Республики</t>
  </si>
  <si>
    <t>от 5 августа 2016 года № 214</t>
  </si>
  <si>
    <t>руб. ПМР</t>
  </si>
  <si>
    <t>МУП "ЖЭУК г.Тирасполя", г.Тирасполь ул. 1 Мая 116</t>
  </si>
  <si>
    <t>Часть здания лит.А,состоящая из помещений первого этажа№№ 28,29,31,32,63 ул.Юности 15\2</t>
  </si>
  <si>
    <t>Часть здания лит.А,состоящая из помещений первого этажа№№8,9,10 ул.Юности 8\1</t>
  </si>
  <si>
    <t>ООО "Фриг"</t>
  </si>
  <si>
    <t xml:space="preserve">Часть здания, состоящая из помещений подвала №44,45,49; ул. Строителей, 52  </t>
  </si>
  <si>
    <t>мастерская по ремонту бытовой техники</t>
  </si>
  <si>
    <t>Вакарь А.М.</t>
  </si>
  <si>
    <t xml:space="preserve">Часть здания, состоящая из помещений подвала №1,18,19,20; ул. Мира, 32 </t>
  </si>
  <si>
    <t>офис</t>
  </si>
  <si>
    <t>Цушко М.М.</t>
  </si>
  <si>
    <t xml:space="preserve">Часть здания общежития,состоящая из помещений первого этажа№№ 32,33 ул. Мира 15 </t>
  </si>
  <si>
    <t>парикмахерская</t>
  </si>
  <si>
    <t>ООО "Полярная звезда"</t>
  </si>
  <si>
    <t xml:space="preserve">Часть здания общежития,состоящая из помещений первого этажа№№ 15-21,41 ул. Мира 15                   </t>
  </si>
  <si>
    <t>банковская деятельность</t>
  </si>
  <si>
    <t>магазин продовольственных товаров</t>
  </si>
  <si>
    <t xml:space="preserve">часть здания, сост из помещ 1 эт №34 ул.Мира15 </t>
  </si>
  <si>
    <t>салон красоты</t>
  </si>
  <si>
    <t>ООО "Гюль"</t>
  </si>
  <si>
    <t xml:space="preserve">Часть здания общежития,состоящая из помещений первого этажа№№ 37,38 ул. Мира 15  </t>
  </si>
  <si>
    <t>Аванесян К.А</t>
  </si>
  <si>
    <t>сапожная мастерская</t>
  </si>
  <si>
    <t xml:space="preserve">Часть здания общежития,состоящая из помещений первого этажа № 8                ул.Калинина 64    </t>
  </si>
  <si>
    <t>ОО "Коллегия адвокатов"</t>
  </si>
  <si>
    <t xml:space="preserve">Часть здания  состоящая из помещений 1-го этажа №№ 10, 2-го этажа №№1а -16 , ул.25 Октября 78, 262,9 м.кв.помещение 2-го этажа № 4 ул. 25 Октяря 80 17,9 м.кв. </t>
  </si>
  <si>
    <t>склад</t>
  </si>
  <si>
    <t xml:space="preserve"> ООО "Мирарос"  </t>
  </si>
  <si>
    <t xml:space="preserve">Часть здания литА.состоящая из помещения подвала№33, 34 К.Маркса 86                                                                                                                                                                        </t>
  </si>
  <si>
    <t xml:space="preserve">  Лихачева Е.В. </t>
  </si>
  <si>
    <t xml:space="preserve">Часть здания литА.состоящая из помещения полуподвала№"12, ул. Манойлова 25                                                                                                                                                           </t>
  </si>
  <si>
    <t>ООО "Сервис"</t>
  </si>
  <si>
    <t>Часть здания лит.А, помещ. подввала №1,15 ул.Краснодонская 44</t>
  </si>
  <si>
    <t>компьютерный клуб</t>
  </si>
  <si>
    <t>ООО "Учебный центр "Профессия"</t>
  </si>
  <si>
    <t>Часть здания лит.А, помещ.п/подввала №№17,19,21,22 ул.К. Либкнехта 72</t>
  </si>
  <si>
    <t>социальная парикмахерская</t>
  </si>
  <si>
    <t>Часть здания лит.А, помещ.подввала №№21,22,47 ул.Манойлова, 27</t>
  </si>
  <si>
    <t>ООО "Комус"</t>
  </si>
  <si>
    <t>Часть здания мастерской лит.А-А1, помещ. №1,2,11,16,17, ул.Каховская 15/4</t>
  </si>
  <si>
    <t>столярная мастерская</t>
  </si>
  <si>
    <t>ООО "Адмирал"</t>
  </si>
  <si>
    <t>Часть здания лит.А, помещ. полуподвала №1-12,17,18,19 ул.Текстильщиков 16</t>
  </si>
  <si>
    <t>швейный цех</t>
  </si>
  <si>
    <t>Фаника В.Г.</t>
  </si>
  <si>
    <t>Часть здания лит.А, помещ. подвала №20,20а ул.Краснодонская 44</t>
  </si>
  <si>
    <t>мастерская по ремонту теле и аудио аппаратуры</t>
  </si>
  <si>
    <t>Ксензов А.В.</t>
  </si>
  <si>
    <t xml:space="preserve">Часть здания лит.А, помещ. подвала №32 ул.Текстильщиков 26 </t>
  </si>
  <si>
    <t>Дайнеко И.</t>
  </si>
  <si>
    <t>Часть здания лит.А, помещ. подвала №24 ул.Курчатова 74</t>
  </si>
  <si>
    <t>швейная мастерская</t>
  </si>
  <si>
    <t>магазин непродовольственных товаров</t>
  </si>
  <si>
    <t>ООО "Картал"</t>
  </si>
  <si>
    <t>Здание кафе-бара по ул. Каховская 10а</t>
  </si>
  <si>
    <t>кафе- бар</t>
  </si>
  <si>
    <t>ООО «Шкаф-Мастер»</t>
  </si>
  <si>
    <t>Часть здания, помещ. Подвала №21,22,29,30,31,32, 33,34,35,36 ул. Федько 32</t>
  </si>
  <si>
    <t>офис с выставочным залом</t>
  </si>
  <si>
    <t xml:space="preserve"> Лопушанский А.П.</t>
  </si>
  <si>
    <t>мастерская по ремонту обуви</t>
  </si>
  <si>
    <t>Часть здания, помещ. Подвала №1, ул. К.Либкнехта 211</t>
  </si>
  <si>
    <t>ООО "Печник"</t>
  </si>
  <si>
    <t>Часть здания лит.А, помещ. Полуподвала №7,8,9,12,13 ул. К.Либкнехта 72</t>
  </si>
  <si>
    <t>ИП Ярский И.Л.</t>
  </si>
  <si>
    <t>Часть здания лит.А помещ. 1 эт №57,58, ул. К.Либкнехта 72</t>
  </si>
  <si>
    <t>ООО "Данила"</t>
  </si>
  <si>
    <t>Часть здания лит. А, состоящая из подвальных помещений №№ 8, 8', 9, 11, 12, 12', 29  ул. Гвардейская, 19</t>
  </si>
  <si>
    <t>ООО "Орландо"</t>
  </si>
  <si>
    <t>Часть здания, помещ. 1 эт №1,ул. К.Цеткин 14а</t>
  </si>
  <si>
    <t>Часть здания, помещ. 1 эт №6,7,8,9,10,11,12,ул. К.Цеткин 14а</t>
  </si>
  <si>
    <t>ООО "Пожтехника"</t>
  </si>
  <si>
    <t>Часть здания лит.А, помещ. 1 эт №3, ул. Гвардейская 20</t>
  </si>
  <si>
    <t>ЧЛ Литвина О.А.</t>
  </si>
  <si>
    <t>Часть здания лит.А, помещ. полуподвала №14, ул. К.Либкнехта 72</t>
  </si>
  <si>
    <t>ФЛ Романенко Е.П.</t>
  </si>
  <si>
    <t>Часть здания, лит.А, помещения подвала№9,20 ул.Федько17</t>
  </si>
  <si>
    <t>мастерская по ремонту одежды</t>
  </si>
  <si>
    <t>ФЛ Чебан Н.И.</t>
  </si>
  <si>
    <t>Часть здания лит.А, помещ. Сушилки №14 ул.Х.Ботева 21</t>
  </si>
  <si>
    <t>подсобное помещение</t>
  </si>
  <si>
    <t>ОО "Всеармейское охотничье общество"</t>
  </si>
  <si>
    <t>Часть здания, состоящая из помещ. полуподвала №6, ул. К.Либкнехта, 84</t>
  </si>
  <si>
    <t>служебное помещение</t>
  </si>
  <si>
    <t>ООО "Глюкоза"</t>
  </si>
  <si>
    <t>Часть здания, помещения п/подвала №7, ул.К.Либкнехта 94</t>
  </si>
  <si>
    <t>ИП Балакин В.И.</t>
  </si>
  <si>
    <t>Часть здания помещения подвала № 5, ул. Свердлова, 85</t>
  </si>
  <si>
    <t>мастерская по ремонту моб. телефонов</t>
  </si>
  <si>
    <t>ИП Волохина Т.М.</t>
  </si>
  <si>
    <t>Часть здания, лит.А, помещение 1 этажа№59 ул.К.Либкнехта 72</t>
  </si>
  <si>
    <t>Моисеева О.Г.</t>
  </si>
  <si>
    <t>Часть здания, состоящая из помещений 1-го этажа №№ 64, 64/1, 65, 65/1, 66/1                                   ул. Космонавтов,61</t>
  </si>
  <si>
    <t>ООО "Магазин"Ветеран"</t>
  </si>
  <si>
    <t>Часть здания, состоящая из помещений 1-го этажа №№ 3,28,29,30,31,36 ул. Текстильщиков, 38</t>
  </si>
  <si>
    <t>Часть здания, состоящая из помещений 1-го этажа №№ 80 ул. К.Либкнехта, 82</t>
  </si>
  <si>
    <t>Часть здания, состоящая из п/подвального помещения №№ 36а,38,29,42,59 ул.Строителей, 52</t>
  </si>
  <si>
    <t>ДООО ФИК "СберИнвест"</t>
  </si>
  <si>
    <t>Часть здания лит. А, состоящая из помещения 1 этажа №113,114,116,117, 124, 125 ул. Правды 6</t>
  </si>
  <si>
    <t xml:space="preserve">Часть здания лит. А, состоящая из помещений первого этажа №7,7а; ул.Сакриера, 57 </t>
  </si>
  <si>
    <t xml:space="preserve">Часть здания лит. А, состоящая из помещений первого этажа №108,109,110,111,112; ул. К. Маркса, 165 </t>
  </si>
  <si>
    <t>Коптикова О. И.</t>
  </si>
  <si>
    <t>Макаренко А. В.</t>
  </si>
  <si>
    <t xml:space="preserve">Часть здания лит. А, состоящая из помещений п/подвала № 32, 35; ул. Манойлова, 27 </t>
  </si>
  <si>
    <t>ИЗО студия</t>
  </si>
  <si>
    <t>Руденко О. А.</t>
  </si>
  <si>
    <t>ИЗО студия (ведение 1-й группы из льготной категории граждан)</t>
  </si>
  <si>
    <t>адвокатские услуги</t>
  </si>
  <si>
    <t>Часть здания, состоящая из помещений 1-го этажа №№ 13,14,68 ул. Р. Люксембург,77</t>
  </si>
  <si>
    <t>Часть здания, состоящая из помещения подвала №№ 1,2,7,9,10,11 ул.Краснодонская, 36</t>
  </si>
  <si>
    <t>Сумма фак-ки поступившей арендной платы на отчетную дату</t>
  </si>
  <si>
    <t>Итого по г. Тирасполь</t>
  </si>
  <si>
    <t>На р/сМестн. Бюджет</t>
  </si>
  <si>
    <t>Информация о результатах сдачи в аренду имущества Муниципальной собственности за 1 квартал 2017 года</t>
  </si>
  <si>
    <t xml:space="preserve">Часть здания лит. А, состоящая из помещений п/подвала № 37; ул. Манойлова, 27 </t>
  </si>
  <si>
    <t xml:space="preserve">Часть здания лит. А, состоящая из помещений п/подвала №  38, 49; ул. Манойлова, 27 </t>
  </si>
  <si>
    <t>Главный бухгалтер "ЖЭУК г. Тирасполя"                                                                                       Скубицкая Л.О.</t>
  </si>
  <si>
    <t>Директор МУП "ЖЭУК г. Тирасполя"                                                                                             Жосан Г. М.</t>
  </si>
  <si>
    <t>Информация о результатах сдачи в аренду имущества Муниципальной собственности за 1 полугодие 2017 года</t>
  </si>
  <si>
    <t>Боканча Н.Ю.</t>
  </si>
  <si>
    <t xml:space="preserve">Часть здания лит. А, состоящая из помещений 1-го этажа № 15,16 и пристройка Лит а 7; ул. Луначарского 17 </t>
  </si>
  <si>
    <t>Пилипенко В.В.</t>
  </si>
  <si>
    <t xml:space="preserve">Часть здания лит. А, состоящая из помещений 1-го этажа № 59 а          ул. К. Либкнехта 72 </t>
  </si>
  <si>
    <t>мастерская по ремонту мобильных телефонов</t>
  </si>
  <si>
    <t>расторгн.</t>
  </si>
  <si>
    <t>Часть здания, состоящая из помещений 1-го этажа №№ 80,81,82,83        ул. К.Либкнехта, 82</t>
  </si>
  <si>
    <t>Часть здания, состоящая из п/подвального помещения №№ ,42,43 ул.Строителей, 52</t>
  </si>
  <si>
    <t>Часть здания, состоящая из помещения подвала №№ 1,2,7,9,11,13 ул.Краснодонская, 36</t>
  </si>
  <si>
    <t xml:space="preserve">Часть здания лит. А, состоящая из помещений п/подвала № 32, 35;                      ул. Манойлова, 27 </t>
  </si>
  <si>
    <t xml:space="preserve">Часть здания лит. А, состоящая из помещений п/подвала № 21,22,47;                      ул. Манойлова, 27 </t>
  </si>
  <si>
    <t>Кольцов М.М.</t>
  </si>
  <si>
    <t>расторгнут</t>
  </si>
  <si>
    <t>Толоченко В.Л.</t>
  </si>
  <si>
    <t xml:space="preserve">Часть здания лит. А, состоящая из помещений подвала № 25,25-31; ул. Пушкмна, 11 </t>
  </si>
  <si>
    <t xml:space="preserve">Часть здания лит. А, состоящая из помещений подвала №2;                            ул. Котовского, 34 </t>
  </si>
  <si>
    <t>Информация о результатах сдачи в аренду имущества Муниципальной собственности за III квартал 2017 года</t>
  </si>
  <si>
    <t xml:space="preserve">Часть здания, состоящая из помещений подвала №1,18,19,20;                                   ул. Мира, 32 </t>
  </si>
  <si>
    <t xml:space="preserve">Часть здания общежития,состоящая из помещений 1эт№№ 32,33                                                              ул. Мира 15              </t>
  </si>
  <si>
    <t xml:space="preserve">Часть здания общежития,состоящая из помещений 1 эт№№ 15-21,41 ул. Мира 15                   </t>
  </si>
  <si>
    <t xml:space="preserve">Часть здания общежития,состоящая из помещений 1 этажа№№ 37,38 ул. Мира 15  </t>
  </si>
  <si>
    <t xml:space="preserve">Часть здания общежития,состоящая из помещений 1 этажа № 8                ул.Калинина 64    </t>
  </si>
  <si>
    <t>Часть здания лит.А, помещ. подвала №24                             ул.Курчатова 74</t>
  </si>
  <si>
    <t>Часть здания, помещ. подвала №21,22,29,30,31,32, 33,34,35,36 ул. Федько 32</t>
  </si>
  <si>
    <t>Часть здания, помещ. подвала №1, ул. К.Либкнехта 211</t>
  </si>
  <si>
    <t>Часть здания лит.А, помещ. Полуподвала №7,8,9,12,13                      ул. К.Либкнехта 72</t>
  </si>
  <si>
    <t>Часть здания лит.А помещ. 1 эт №57,58,                                               ул. К.Либкнехта 72</t>
  </si>
  <si>
    <t>Часть здания, помещ. 1 эт №6,7,8,9,10,11,12,                                ул. К.Цеткин 14а</t>
  </si>
  <si>
    <t>Часть здания, лит.А, помещения подвала№9,20 ул.Федько, 17</t>
  </si>
  <si>
    <t>Часть здания лит.А, помещ. Сушилки №14                              ул.Х.Ботева, 21</t>
  </si>
  <si>
    <t>Часть здания, помещения п/подвала №7,                             ул.К.Либкнехта, 94</t>
  </si>
  <si>
    <t>Часть здания, лит.А, помещение 1 этажа№59 ул.К.Либкнехта, 72</t>
  </si>
  <si>
    <t>Часть здания, состоящая из помещений 1-го этажа №№ 80,81,82,83                                          ул. К.Либкнехта, 82</t>
  </si>
  <si>
    <t>Часть здания, состоящая из п/подвального помещ№ ,42,43                                           ул.Строителей, 52</t>
  </si>
  <si>
    <t>Часть здания, состоящая из помещения подвала                           №№ 1,2,7,9,11,13 ул.Краснодонская, 36</t>
  </si>
  <si>
    <t>Часть здания лит. А, состоящая из помещения 1 этажа №113,114,116,117, 124, 125                   ул. Правды 6</t>
  </si>
  <si>
    <t>Часть здания лит.А,состоящая из помещений первого этажа№№8,9,10                          ул.Юности 8\1</t>
  </si>
  <si>
    <t xml:space="preserve">Часть здания лит. А, состоящая из помещений первого этажа №7,7а;                       ул.Сакриера, 57 </t>
  </si>
  <si>
    <t xml:space="preserve">Часть здания лит. А, состоящая из помещений первого этажа №108,109,110,111,112 ;                          ул. К. Маркса, 165 </t>
  </si>
  <si>
    <t xml:space="preserve">Часть здания лит. А, состоящая из помещений 1-го этажа № 59а          ул. К. Либкнехта, 72 </t>
  </si>
  <si>
    <t xml:space="preserve">Часть здания, состоящая из помещений п/подвала № 32, 35;                                                                                          ул. Манойлова, 27 </t>
  </si>
  <si>
    <t xml:space="preserve">Часть здания лит. А, состоящая из помещений п/подвала № 21,22,47;                                                 ул. Манойлова, 27   </t>
  </si>
  <si>
    <t xml:space="preserve">Часть здания лит. А, состоящая из помещений 1-го этажа № 15,16 и пристройка Лит а 7;                          ул. Луначарского 17 </t>
  </si>
  <si>
    <t xml:space="preserve">Часть здания, состоящая из помещений п/подвала № 38, 49;                      ул. Манойлова, 27 </t>
  </si>
  <si>
    <t xml:space="preserve">Часть здания, сост из помещ                   1 эт №34                                                         ул.Мира15 </t>
  </si>
  <si>
    <t xml:space="preserve">                                                 Директор МУП "ЖЭУК г. Тирасполя"                                                                                             Жосан Г. М.</t>
  </si>
  <si>
    <t xml:space="preserve">                                              Главный бухгалтер "ЖЭУК г. Тирасполя"                                                                                       Скубицкая Л.О.</t>
  </si>
  <si>
    <t>Информация о результатах сдачи в аренду имущества Муниципальной собственности за  2017 год</t>
  </si>
  <si>
    <t>МУП "ЖЭУК г.Тирасполя", г.Тирасполь ул. 1 Мая 117</t>
  </si>
  <si>
    <t>4  кв.</t>
  </si>
  <si>
    <t>Часть здания, состоящая из помещений подвала                            №3-6,12,14-19,62,63                         ул.Краснодонская,36</t>
  </si>
  <si>
    <t>Бугреева А.Н.</t>
  </si>
  <si>
    <t>МУП "ЖЭУК г.Тирасполя", г.Тирасполь ул. 1 Мая 118</t>
  </si>
  <si>
    <t>ООО "Р-Стайл"</t>
  </si>
  <si>
    <t>Часть здания, сост. из помещ. 1этажа № 28,29,31,32                       ул. Юности 15/2</t>
  </si>
  <si>
    <t>МУП "ЖЭУК г.Тирасполя", г.Тирасполь ул. 1 Мая 119</t>
  </si>
  <si>
    <t>ООО "ФИАЛЬТ-АГРО"</t>
  </si>
  <si>
    <t>Часть здания, сост. из помещ. подвала № 2,7-11,13                                 ул. Краснодонская,36</t>
  </si>
  <si>
    <t>МУП "ЖЭУК г.Тирасполя", г.Тирасполь ул. 1 Мая 120</t>
  </si>
  <si>
    <t>ООО "Стар Тэкс"</t>
  </si>
  <si>
    <t>Часть здания, сост. из помещ. п/подвала  №1-12,17,18,19 ул.Текстильщиков, 16</t>
  </si>
  <si>
    <t xml:space="preserve">1 кв </t>
  </si>
  <si>
    <t xml:space="preserve">2 кв </t>
  </si>
  <si>
    <t xml:space="preserve">3 кв </t>
  </si>
  <si>
    <t xml:space="preserve">4 кв </t>
  </si>
  <si>
    <t>магазин продовольственных  и иных непродовольственных товаров</t>
  </si>
  <si>
    <t xml:space="preserve">                                              Директор МУП "ЖЭУК г. Тирасполя"                                                                                                  Жосан Г. М.</t>
  </si>
  <si>
    <t>ателье</t>
  </si>
  <si>
    <t xml:space="preserve">Часть здания лит. А, состоящая из помещений первого этажа №7,7а,23;                     ул.Сакриера, 57 </t>
  </si>
  <si>
    <t xml:space="preserve">Часть здания лит. А, состоящая из помещений первого этажа №108,109,110,111,113 ;   с пристройкой лит.А                       ул. К. Маркса, 165 </t>
  </si>
  <si>
    <t>Часть здания, сост. из помещ. тех.этажа № 14,15                                     ул. Восстания, 46</t>
  </si>
  <si>
    <t>на основании договора переуступки прав от ООО "Адмирал"</t>
  </si>
  <si>
    <t>Информация о результатах сдачи в аренду имущества Муниципальной собственности за I квартал 2018год</t>
  </si>
  <si>
    <t>1 кв</t>
  </si>
  <si>
    <t>2 кв</t>
  </si>
  <si>
    <t>3 кв</t>
  </si>
  <si>
    <t>4 кв</t>
  </si>
  <si>
    <t>Бислер А.М.</t>
  </si>
  <si>
    <t>Живора А.П.</t>
  </si>
  <si>
    <t>ООО "Дакини"</t>
  </si>
  <si>
    <t>ООО БКЦ "Вита Тир"</t>
  </si>
  <si>
    <t>ЗАО "Приднестровский Сбербанк"</t>
  </si>
  <si>
    <t>Часть здания лит. А, состоящая из помещения 1 этажа №8,9,10,74,75 с пристройкой лит.А3                                                  ул. Юности 8/1</t>
  </si>
  <si>
    <t>Часть здания, сост. из помещ. 1 этажа  №1,6,7,9,10,11,12 ул.К.Цеткин 14А</t>
  </si>
  <si>
    <t>Часть здания, сост. из помещ. п/подвала №8,9,10,11,31,32,35 ул.Текстильщиков, 24/5</t>
  </si>
  <si>
    <t>Часть здания, сост. из помещ. п/подвала №2,3,4,21,23,24 ул.К.Либкнехта, 82</t>
  </si>
  <si>
    <t>Часть здания, сост. из помещ. п/подвала №25                      ул.Свердлова, 70</t>
  </si>
  <si>
    <t>Часть здания, сост. из помещ. п/подвала №22                  ул.Свердлова, 70</t>
  </si>
  <si>
    <t>Фокина А.В.</t>
  </si>
  <si>
    <t xml:space="preserve">                                              Директор МУП "ЖЭУК г. Тирасполя"                                                        Жосан Г. М.</t>
  </si>
  <si>
    <t>Склипис Т.Б.</t>
  </si>
  <si>
    <t xml:space="preserve">                                              Главный бухгалтер МУП "ЖЭУК г. Тирасполя"                                                 Скубицкая Л.О.</t>
  </si>
  <si>
    <t>Парфентьева Л.В.</t>
  </si>
  <si>
    <t>Гуслякова Д.А.</t>
  </si>
  <si>
    <t>Часть здания, сост. из помещ. подвала№9    ул.Федько, 17</t>
  </si>
  <si>
    <t>торговая деятельность</t>
  </si>
  <si>
    <t>магазин "оптика"</t>
  </si>
  <si>
    <t>Бузук П.В.</t>
  </si>
  <si>
    <t>ООО "Р-Стайл"          ООО "Осмос"</t>
  </si>
  <si>
    <t>ООО "ФИАЛЬТ-АГРО"                               ООО "Динисал"</t>
  </si>
  <si>
    <t>Часть здания лит. А, состоящая из помещений подвала                   ул.Пушкина. 11</t>
  </si>
  <si>
    <t>Информация о результатах сдачи в аренду имущества Муниципальной собственности за 2018год</t>
  </si>
  <si>
    <t>Часть здания лит. А, состоящая из помещения 1 этажа №113,114,116,117, 124, 125                                             ул. Правды 6</t>
  </si>
  <si>
    <t xml:space="preserve">Часть здания, состоящая из помещений подвала №18,19,22,23,24;                                   ул. Мира, 32 </t>
  </si>
  <si>
    <t>Калинина В.А.,Сырбу З.П.,Поротикова В.А.</t>
  </si>
  <si>
    <t>Часть здания,сост. из помещ.7 этажа №24а   Текстильщиков,д.44</t>
  </si>
  <si>
    <t>ООО "Данила-Мото"</t>
  </si>
  <si>
    <t>Часть здания,сост. из помещ. подвала № 42,43  Строителей д.52</t>
  </si>
  <si>
    <t xml:space="preserve">продовольственный магазин </t>
  </si>
  <si>
    <t>Часть здания, сост. из помещ. п/подвала №2,3,4,23,24 ул.К.Либкнехта, 82</t>
  </si>
  <si>
    <t>ООО "Динисал"</t>
  </si>
  <si>
    <t xml:space="preserve">подсобное помещение </t>
  </si>
  <si>
    <t>Часть здания лит. А, состоящая из подвальных помещений №№ 8, 8', 9, 11, 12, 12', 29 ,31 ул. Гвардейская, 19</t>
  </si>
  <si>
    <t>ООО "Стар Текс"</t>
  </si>
  <si>
    <t>Часть здания, сост. из помещ. п/подвала  №1-11,17-21 ул.Текстильщиков, 16</t>
  </si>
  <si>
    <t>ООО "Осмос"</t>
  </si>
  <si>
    <t>Часть здания лит. А, состоящая из нежилых помещений  №8,9,10,74,75 первого этажа с пристройкой лит.А3                                                  ул. Юности 8/1</t>
  </si>
  <si>
    <t xml:space="preserve">Часть здания  состоящая из помещений 1-го этажа №№ 10, 2-го этажа №№1а -16 ,  262,9 м.кв., ул. 25 Октября, д. 78                                          помещение 2-го этажа № 4 площадью 17,9 кв. м, ул. 25 Октяря 80 </t>
  </si>
  <si>
    <t>ПК ЖЭК "Гвардейский"</t>
  </si>
  <si>
    <t>Гандакова Ю.Н</t>
  </si>
  <si>
    <t xml:space="preserve">Часть здания общежития лит. Б, состоящая из нежилых помещений первого этажа №№5, 6, 7 ; ул.Гвардейская, 44 </t>
  </si>
  <si>
    <t xml:space="preserve"> парикмахерская с выделением часов для обслуживания льготной категории граждан</t>
  </si>
  <si>
    <t>Шкепу Т.Н.</t>
  </si>
  <si>
    <t>Часть здания лит. Б, состоящая из помещения первого этажа № 19 с лоджией.             ул. Гвардейская, 44</t>
  </si>
  <si>
    <t xml:space="preserve"> ателье</t>
  </si>
  <si>
    <t xml:space="preserve">МУ «Управление по физической культуре, спорту г.Тирасполь»
г.Тирасполь,бульвар Гагарина 1
</t>
  </si>
  <si>
    <t>ТЛ «Лучиан Блага»</t>
  </si>
  <si>
    <t xml:space="preserve">Отдельно стоящее здание лит. А (А1 и А2), состоящее из помещений первого этажа №№ 1-36 и второго этажа №№ 1,2,5,6,7,9,10,11-20,24.
(г. Тирасполь,  ул. Одесская 75.)
</t>
  </si>
  <si>
    <t>образовательное учреждение</t>
  </si>
  <si>
    <t>Узун С.Ф</t>
  </si>
  <si>
    <t>Часть здания спорткомплекса лит. 1-А МОУ ДО "СДЮШОР гимнастики и акробатики" (г.Тирасполь, ул. Мира, 21а)</t>
  </si>
  <si>
    <t>аппарат по продаже горячих напитков</t>
  </si>
  <si>
    <t>МУ "УНО г.Тирасполь" ул. Манойлова, 33</t>
  </si>
  <si>
    <t>ООО "Аквина"</t>
  </si>
  <si>
    <t>мини цех по производству очищенной воды</t>
  </si>
  <si>
    <t>Пелымский И.А.</t>
  </si>
  <si>
    <t>Часть здания, сост. из помещения первого этажа №№ 15      ул.Свердлова 104</t>
  </si>
  <si>
    <t>сервисный центр по ремонту ноутбуков</t>
  </si>
  <si>
    <t>ООО "Инженер"</t>
  </si>
  <si>
    <t>Часть здания лит. А, состоящая из подвальных помещений №№ 3, 4, 5 ул. К. Либкнехта 185</t>
  </si>
  <si>
    <t>мастерская по производству электронагревателей для промышленного оборудования</t>
  </si>
  <si>
    <t>НП "Танцевальный центр "Экспрессия"</t>
  </si>
  <si>
    <t>Часть здания, состоящая из помещений четвертого этажа, ул. Карла Маркса, д. 109 (МОУ ТСШ № 9)</t>
  </si>
  <si>
    <t>обучение танцевальному искусству</t>
  </si>
  <si>
    <t>Ильченко Е.С.</t>
  </si>
  <si>
    <t>организация различных секций по интересам для детей в возрасте до 16 лет.</t>
  </si>
  <si>
    <t>ООО "Фараон"</t>
  </si>
  <si>
    <t>Часть здания лит. Б, сост.из помещений 1-го этажа №№ 1, 8, 9, 10, 11, г.Тирасполь, ул. Гвардейская, 13</t>
  </si>
  <si>
    <t>МУП "ТТУ им. И.А. Добросоцкого"</t>
  </si>
  <si>
    <t>МУП "САХ", г.Тирасполь, ул.Украинская, 11</t>
  </si>
  <si>
    <t>ООО "Сетевая лаборатория"</t>
  </si>
  <si>
    <t>Часть строений, № 4,5, ул. Украинская, 11 (4 этаж)</t>
  </si>
  <si>
    <t>ООО "Техинвест"</t>
  </si>
  <si>
    <t>Часть здания лит. И, состоящая из гаража № 6, проезд Гребеницкий, 12</t>
  </si>
  <si>
    <t>подсобное помещение (склад).</t>
  </si>
  <si>
    <t>ПК ЖЭК "Родные пенаты"</t>
  </si>
  <si>
    <t>ф.л. Лыкова Н.А.</t>
  </si>
  <si>
    <t>Часть здания общежития лит. А, состоящая из помещения 1-го этажа  № 11 ул. К. Либкнехта, 395 "В"</t>
  </si>
  <si>
    <t>ООО "Викантесса"</t>
  </si>
  <si>
    <t>Часть здания лит. А, состоящая из помещений 1-го этажа №№ 4, 43 ул. К. Либкнехта, 395 "В"</t>
  </si>
  <si>
    <t>МУ "Управление культуры г. Тирасполя "</t>
  </si>
  <si>
    <t>ООО "КО "Идилия"</t>
  </si>
  <si>
    <t>Часть здания, состоящая из помещения первого этажа № 12, МУ МК "Орфей" ул. Краснодонская,         41</t>
  </si>
  <si>
    <t>обменный пункт</t>
  </si>
  <si>
    <t>Часть здания лит. А, состоящая из части помещения № 16, МУ  "ГДК"  ул. 25 Октября, 51</t>
  </si>
  <si>
    <t>кофеаппарат</t>
  </si>
  <si>
    <t>Часть здания лит. А, состоящая из части помещения № 2, КДЦ "МИР" ул. Калинина, 43</t>
  </si>
  <si>
    <t>Государственная администрация                         г. Тирасполь и                         г. Днестровск</t>
  </si>
  <si>
    <t>Мартынюк Е.В.</t>
  </si>
  <si>
    <t>Часть здания лит.А состоящая из помещений подвала №№ 10,11,11',12,16,17,18,                              ул. 25 Октября, 114</t>
  </si>
  <si>
    <t>ГУП "РБТИ"(ТУ и ТИОН)</t>
  </si>
  <si>
    <t>Часть здания лит.А состоящая из помещений 3- го этажа №№ 7-18, 22, 27-35, 39,38  ул. 25 Октября, 114</t>
  </si>
  <si>
    <t>Часть здания лит.А состоящая из помещений 1- го этажа №№40,43,44,46,47,75,  ул. 25 Октября, 101</t>
  </si>
  <si>
    <t>ГУП "ИПЦ"</t>
  </si>
  <si>
    <t>Часть здания лит.А на 1-ом этаже состоящая из помещения № 2 ; ул. 25 Октября, 101</t>
  </si>
  <si>
    <t>Часть здания состоящая из помещений 2-го этажа №№ 60,61 ; ул. 25 Октября, 101</t>
  </si>
  <si>
    <t>Козакевич С.Г.</t>
  </si>
  <si>
    <t xml:space="preserve">Часть здания  лит. В, состоящая из помещений первого этажа №№ 1,3 по адресу:  ул. 25 Октября, 114 </t>
  </si>
  <si>
    <t>Итого по городу Тирасполь</t>
  </si>
  <si>
    <t>Пояснение</t>
  </si>
  <si>
    <t>дог-р, ранее включенный в программу разгосударствления</t>
  </si>
  <si>
    <t>прямой договор</t>
  </si>
  <si>
    <t>договор заключен на основании Постановления Правительства ПМР от 30.01.2018 № 25 "Об установлении порядка и условий заключения договоров аренды гос-го и мун-го имущества  с негос-ми орган-ми общего образования</t>
  </si>
  <si>
    <t>дог-р заключен на основании протокола открытого аукциона по продаже права на зак-е дог-ра аренды</t>
  </si>
  <si>
    <t>ООО "Энеоготехноком"</t>
  </si>
  <si>
    <t>служебное помещение, мастерская и склад</t>
  </si>
  <si>
    <t>Часть здания, состоящая из помещений цокольного этажа №№ 36, 37 г. Тирасполь, ул.  К. Либкнехта, д. 98а</t>
  </si>
  <si>
    <t>Негру Ирина Владимировна</t>
  </si>
  <si>
    <t>Часть здания состоящая из помещений первого этажа №№ 38, 40, 41 по адресу: г. Тирасполь, ул. К.  Цеткин, д. 3</t>
  </si>
  <si>
    <t>хозяйственное помещение</t>
  </si>
  <si>
    <t>Сатырь М.С.</t>
  </si>
  <si>
    <t>Часть здания полуподвала, состоящая из помещения № 19                           ул. Петровского, д. 99</t>
  </si>
  <si>
    <t>вспомогательное складское помещение</t>
  </si>
  <si>
    <t>Часть здания лит. Д, состоящая из помещений проходной                                        № 1, 4, 5,                                        ул. Гвардейская, 13</t>
  </si>
  <si>
    <t>Часть здания, состоящая из помещения подвала №№ 3-6, 12, 14-19, 62, 63, ул. Краснодонская, д. 36</t>
  </si>
  <si>
    <t xml:space="preserve"> 3 кв.</t>
  </si>
  <si>
    <t xml:space="preserve">4 кв. </t>
  </si>
  <si>
    <t>задолженность в марте</t>
  </si>
  <si>
    <t>Часть здания,лит.А,сост.из помещ.1-го этажа №1-10,гараж лит.Б №1,6 гараж лит. Д №4,3                           ул.Горького, д.6</t>
  </si>
  <si>
    <t>расторгнут с 20.01.2020</t>
  </si>
  <si>
    <t>Браду А.В.</t>
  </si>
  <si>
    <t>Часть здания спорткомплекса лит. А МОУ ДО "СДЮШОР № 4" (г.Тирасполь, ул. Мира, 21а)</t>
  </si>
  <si>
    <t>Часть здания состоящая из помещений 1-го этажа № 10 МОУ ДО "СДЮШОР №1" (г.Тирасполь, ул. Федько, д. 9а)</t>
  </si>
  <si>
    <t>Попов В.А.</t>
  </si>
  <si>
    <t>Часть зданияМОУ ДО "СДЮШОР плаванья", состоящая из части помещения первого этажа № 2                                               ул. Синева, д. 1а</t>
  </si>
  <si>
    <t>то</t>
  </si>
  <si>
    <t>расторгнут с 1.03.2020</t>
  </si>
  <si>
    <t>приватизирован</t>
  </si>
  <si>
    <t>освобождены с 17.03.2020 по 28.05.2020 в связи с ЧП</t>
  </si>
  <si>
    <t>освобождены с 17.03.2020 по 15.05.2020 в связи с ЧП</t>
  </si>
  <si>
    <t>расторгнут с 1.04.2020</t>
  </si>
  <si>
    <t>Сервин Б.В.</t>
  </si>
  <si>
    <t>Часть здания лит. А, помещений подвала №№ 18, 19, 22, 23, 24, ул. Мира, д. 32</t>
  </si>
  <si>
    <t>сервисный центр по ремонту электротехники</t>
  </si>
  <si>
    <t>Староселец К.А.</t>
  </si>
  <si>
    <t>Часть здания полуподвала, состоящая из помещения № 20, ул. К. Либкнехта, 84</t>
  </si>
  <si>
    <t>швейное ателье</t>
  </si>
  <si>
    <t>задолженность в марте, освобождены на период ЧП</t>
  </si>
  <si>
    <t>освобождены с 16.03.2020 в связи с ЧП</t>
  </si>
  <si>
    <t>1. расторгнут согласно решению арбитражного суда</t>
  </si>
  <si>
    <t>освобождены с 16.03.2020 по 15.06.2020 на период ЧП</t>
  </si>
  <si>
    <t>срок действия истек 14.03.2020</t>
  </si>
  <si>
    <t>переплата (погашение задолженности за 2019 год), освобождены с 10.04.2020 по 31.05.2020 в связи с ЧП</t>
  </si>
  <si>
    <t>погашение задолженности прошл. лет (договор расторгнут)</t>
  </si>
  <si>
    <t>расторгнут с 1.03.2020, в 3-м кв. погашение задолженности</t>
  </si>
  <si>
    <t xml:space="preserve">приватизирован, в 3-м кв. погашение задолженности </t>
  </si>
  <si>
    <t>освобождены с 17.03.2020 по 5.05.2020 в связи с ЧП,в 3-м кв.  Задолженность</t>
  </si>
  <si>
    <t>1. освобождение с 17.03.2020 по 05.05.2020 в связи с ЧП                              2. Расторжение с 19.09.2020 (в 3-м кв. перерасчет)</t>
  </si>
  <si>
    <t>Беспалова А.В.</t>
  </si>
  <si>
    <t>Часть здания подвала, состоящая из помещения №№ 7, 8, 8а, 9, 10, ул. К. Либкнехта, 82</t>
  </si>
  <si>
    <t>в 3-м кв. погашение задолженности</t>
  </si>
  <si>
    <t>Часть здания, сост. из помещений цокольного этажа №№ 15, 16, 33      ул.Свердлова 104</t>
  </si>
  <si>
    <t>в 3- м кв. увеличение площади</t>
  </si>
  <si>
    <t>МУП "Спецзеленстрой г. Тирасполь"</t>
  </si>
  <si>
    <t>ООО "Рамис"</t>
  </si>
  <si>
    <t>Часть здания летней эстрады Парка Культуры и Отдыха «Победа», состоящая из помещения полуподвала № 13 общей площадью 20,9 кв. м,  ул. Мира, д. 21А</t>
  </si>
  <si>
    <t>задолженность за 1месяц( март), освобождены с 1.04.2020 по 15.05.2020 в связи с ЧП, в 3-м кв. погашение задолженности</t>
  </si>
  <si>
    <t>МУП "ИГЦ г. Тирасполь"</t>
  </si>
  <si>
    <t>1.) задолженность во 2-ом квартале,                                             2.) в 3-м кв. погашение задолженности                              3.) в 4-ом кв. задолженность, оплачено не в полном объеме</t>
  </si>
  <si>
    <t>1. ) освобождены с 17.03.2020 по 28.05.2020 в связи с ЧП,                                          2.) 3-м кв. погашение задолженности                                3.) в 4-ом кв. задолженность, оплачено не в полном объеме</t>
  </si>
  <si>
    <t>1.) освобождении в связи с ЧП,                                                       2.) 3-м кв. погашение задолженности</t>
  </si>
  <si>
    <t>в 4-ом кв. переплата</t>
  </si>
  <si>
    <t>1.) в 1-ом кв. задолженность за 1 мес.                                          2.) во время ЧП освобождены                       3.) в 4-ом кв. оплачено не в полном объеме</t>
  </si>
  <si>
    <t>1.) в 3-м кв. задолженность 2.) в 4-ом кв. погашение задолженности</t>
  </si>
  <si>
    <t>1.) во 2-ом кв. задолженность                             2) в 4-ом кв. переплата</t>
  </si>
  <si>
    <t xml:space="preserve">1.) в 1-ом кв. задолженность за 1месяц( март),                                       2.) в 3-м кв. погашение задолженности                                </t>
  </si>
  <si>
    <t>1.) в 1-ом кв. задолженность за 1месяц( март),                         2.) освобождены с 17.03.2020 по 05.05.2020 в связи с ЧП,                                        3.) в 3-м кв. погашение задолженности                             4.) в 4-ом кв. переплата</t>
  </si>
  <si>
    <t>1. ) в 1-ом кв. переплата (погашение задолженности за 2019 год),                                                 2. ) освобождены с 18.03.2020 по 5.05.2020 в связи с ЧП,                                        3.) в 3-м кв. погашение задолженности                             4.) в 4-ом кв. переплата</t>
  </si>
  <si>
    <t>в 4-ом кв. произведена корректировка</t>
  </si>
  <si>
    <t xml:space="preserve">1. задолженность за 1месяц( март)                             </t>
  </si>
  <si>
    <t>задолженность за 1месяц( март), в 4-ом кв. переплата</t>
  </si>
  <si>
    <t>1.) уменьшение площади с 5.02.2020,                                            2.)уменьшение площади с 01.04.2020, освобождение с 1.04.2020 п 5.05.2020 в связи с ЧП                                                   3.) в 4-ом кв. переплата</t>
  </si>
  <si>
    <t>1.) задолженность в марте, 2.) во 2-ом кв. освобождены в связи с ЧП 3.) в 3-м и 4-ом квартале переплата</t>
  </si>
  <si>
    <t xml:space="preserve"> решение суда о расторжении договора</t>
  </si>
  <si>
    <t>1.) задолженность в марте, 2) в 3-м кв. погашение задолженности                              3.) расторгнут с 1.10.2020</t>
  </si>
  <si>
    <t xml:space="preserve">1.увеличение площади с 1 марта 2020 года            </t>
  </si>
  <si>
    <t>в 4-ом кв. не полная оплата</t>
  </si>
  <si>
    <t>Андронатий Р.Н.</t>
  </si>
  <si>
    <t>Часть здания, состоящая из помещения 4-го этажа № 24                  пр. Магистральный, 14</t>
  </si>
  <si>
    <t>складское помещение</t>
  </si>
  <si>
    <t>ООО "ТоргВИС"</t>
  </si>
  <si>
    <t>Часть здания, состоящая из помещений подвала №№ 42, 43                                     ул. Строителей, д. 52</t>
  </si>
  <si>
    <t>Борденюк Е.А.</t>
  </si>
  <si>
    <t>Часть здания, состоящая из помещений подвала №№ 1-4,                ул. Мира, д. 15</t>
  </si>
  <si>
    <t>освобождены на период ЧП</t>
  </si>
  <si>
    <t>задолженность в марте; освобождены на период ЧП; расторгнут</t>
  </si>
  <si>
    <t>договор заключен 06.03.2020, освобождены на период ЧП; расторгнут</t>
  </si>
  <si>
    <t>освобождены в связи с ЧП с 1.04.2020 по 15.05.2020; расторгнут</t>
  </si>
  <si>
    <t xml:space="preserve">расторгнут </t>
  </si>
  <si>
    <t>освобождены с 17.03.2020 по 28.05.2020 в связи с ЧП; в 4-ом кв.  Помещения переданы в собственность кооператива</t>
  </si>
  <si>
    <t>в 4-ом кв.  Помещения переданы в собственность кооператива</t>
  </si>
  <si>
    <t>освобождены с 10.04.2020 по 24.05.2020 в связи с ЧП; в 4-ом кв. переплата</t>
  </si>
  <si>
    <t>Информация о результатах сдачи в аренду имущества Муниципальной собственности за  2020 год</t>
  </si>
  <si>
    <t>Приложение № 1</t>
  </si>
  <si>
    <t>к Решению Тираспольского городского Совета</t>
  </si>
  <si>
    <t>народных депутатов № 32 от 18.03.2021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</si>
</sst>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12" x14ac:knownFonts="1">
    <font>
      <sz val="10"/>
      <name val="Arial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wrapText="1"/>
    </xf>
    <xf numFmtId="2" fontId="1" fillId="0" borderId="0" xfId="0" applyNumberFormat="1" applyFont="1"/>
    <xf numFmtId="166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2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/>
    <xf numFmtId="2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2" borderId="5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2" fontId="2" fillId="0" borderId="0" xfId="0" applyNumberFormat="1" applyFont="1"/>
    <xf numFmtId="0" fontId="7" fillId="0" borderId="2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Border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0" fillId="0" borderId="7" xfId="0" applyFont="1" applyBorder="1" applyAlignment="1"/>
    <xf numFmtId="4" fontId="10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0" fontId="0" fillId="0" borderId="8" xfId="0" applyBorder="1" applyAlignment="1"/>
    <xf numFmtId="0" fontId="0" fillId="0" borderId="4" xfId="0" applyBorder="1" applyAlignment="1">
      <alignment horizontal="center" vertical="center" wrapText="1"/>
    </xf>
    <xf numFmtId="0" fontId="6" fillId="0" borderId="0" xfId="0" applyFont="1"/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8" xfId="0" applyFont="1" applyBorder="1" applyAlignment="1"/>
    <xf numFmtId="0" fontId="10" fillId="0" borderId="8" xfId="0" applyFont="1" applyBorder="1" applyAlignment="1"/>
    <xf numFmtId="0" fontId="0" fillId="0" borderId="4" xfId="0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8" xfId="0" applyNumberForma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1"/>
  <sheetViews>
    <sheetView tabSelected="1" view="pageBreakPreview" zoomScaleSheetLayoutView="100" workbookViewId="0">
      <selection activeCell="N17" sqref="N17"/>
    </sheetView>
  </sheetViews>
  <sheetFormatPr defaultRowHeight="12.75" x14ac:dyDescent="0.2"/>
  <cols>
    <col min="1" max="1" width="6.28515625" customWidth="1"/>
    <col min="2" max="2" width="15.140625" customWidth="1"/>
    <col min="3" max="3" width="12.42578125" customWidth="1"/>
    <col min="4" max="4" width="21.85546875" customWidth="1"/>
    <col min="5" max="5" width="11.85546875" customWidth="1"/>
    <col min="6" max="6" width="10.28515625" customWidth="1"/>
    <col min="7" max="7" width="11.140625" customWidth="1"/>
    <col min="8" max="8" width="13.140625" customWidth="1"/>
    <col min="9" max="9" width="16" customWidth="1"/>
    <col min="10" max="10" width="17.28515625" customWidth="1"/>
    <col min="12" max="12" width="10" customWidth="1"/>
    <col min="13" max="13" width="10.42578125" customWidth="1"/>
    <col min="14" max="14" width="10.140625" customWidth="1"/>
    <col min="15" max="15" width="10.5703125" customWidth="1"/>
    <col min="16" max="16" width="9.140625" customWidth="1"/>
    <col min="17" max="17" width="8.42578125" customWidth="1"/>
    <col min="18" max="18" width="9.28515625" bestFit="1" customWidth="1"/>
  </cols>
  <sheetData>
    <row r="1" spans="1:62" ht="13.15" customHeight="1" x14ac:dyDescent="0.2">
      <c r="A1" s="90"/>
      <c r="B1" s="90"/>
      <c r="C1" s="90"/>
      <c r="D1" s="90"/>
      <c r="E1" s="90"/>
      <c r="F1" s="90"/>
      <c r="G1" s="90"/>
      <c r="H1" s="303" t="s">
        <v>416</v>
      </c>
      <c r="I1" s="304"/>
      <c r="J1" s="304"/>
      <c r="K1" s="90"/>
      <c r="L1" s="90"/>
      <c r="M1" s="78"/>
      <c r="N1" s="78"/>
      <c r="O1" s="78"/>
      <c r="P1" s="78"/>
      <c r="Q1" s="91"/>
    </row>
    <row r="2" spans="1:62" x14ac:dyDescent="0.2">
      <c r="A2" s="90"/>
      <c r="B2" s="90"/>
      <c r="C2" s="90"/>
      <c r="D2" s="90"/>
      <c r="E2" s="90"/>
      <c r="F2" s="90"/>
      <c r="G2" s="90"/>
      <c r="H2" s="303" t="s">
        <v>417</v>
      </c>
      <c r="I2" s="304"/>
      <c r="J2" s="304"/>
      <c r="K2" s="90"/>
      <c r="L2" s="90"/>
      <c r="M2" s="78"/>
      <c r="N2" s="78"/>
      <c r="O2" s="78"/>
      <c r="P2" s="78"/>
      <c r="Q2" s="91"/>
    </row>
    <row r="3" spans="1:62" x14ac:dyDescent="0.2">
      <c r="A3" s="90"/>
      <c r="B3" s="90"/>
      <c r="C3" s="90"/>
      <c r="D3" s="90"/>
      <c r="E3" s="90"/>
      <c r="F3" s="90"/>
      <c r="G3" s="90"/>
      <c r="H3" s="90"/>
      <c r="I3" s="303" t="s">
        <v>418</v>
      </c>
      <c r="J3" s="304"/>
      <c r="K3" s="90"/>
      <c r="L3" s="90"/>
      <c r="M3" s="78"/>
      <c r="N3" s="78"/>
      <c r="O3" s="78"/>
      <c r="P3" s="78"/>
      <c r="Q3" s="91"/>
    </row>
    <row r="4" spans="1:62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78"/>
      <c r="N4" s="78"/>
      <c r="O4" s="78"/>
      <c r="P4" s="78"/>
      <c r="Q4" s="91"/>
    </row>
    <row r="5" spans="1:62" x14ac:dyDescent="0.2">
      <c r="A5" s="256" t="s">
        <v>415</v>
      </c>
      <c r="B5" s="257"/>
      <c r="C5" s="257"/>
      <c r="D5" s="257"/>
      <c r="E5" s="257"/>
      <c r="F5" s="257"/>
      <c r="G5" s="257"/>
      <c r="H5" s="257"/>
      <c r="I5" s="257"/>
      <c r="J5" s="257"/>
      <c r="K5" s="141"/>
      <c r="L5" s="141"/>
      <c r="M5" s="91"/>
      <c r="N5" s="91"/>
      <c r="O5" s="91"/>
      <c r="P5" s="91" t="s">
        <v>24</v>
      </c>
      <c r="Q5" s="91"/>
    </row>
    <row r="6" spans="1:62" ht="38.25" customHeight="1" x14ac:dyDescent="0.2">
      <c r="A6" s="235" t="s">
        <v>0</v>
      </c>
      <c r="B6" s="235" t="s">
        <v>1</v>
      </c>
      <c r="C6" s="235" t="s">
        <v>2</v>
      </c>
      <c r="D6" s="235" t="s">
        <v>3</v>
      </c>
      <c r="E6" s="235" t="s">
        <v>4</v>
      </c>
      <c r="F6" s="235" t="s">
        <v>5</v>
      </c>
      <c r="G6" s="235" t="s">
        <v>6</v>
      </c>
      <c r="H6" s="274" t="s">
        <v>134</v>
      </c>
      <c r="I6" s="205" t="s">
        <v>14</v>
      </c>
      <c r="J6" s="274" t="s">
        <v>322</v>
      </c>
    </row>
    <row r="7" spans="1:62" ht="87.75" customHeight="1" x14ac:dyDescent="0.2">
      <c r="A7" s="235"/>
      <c r="B7" s="235"/>
      <c r="C7" s="235"/>
      <c r="D7" s="235"/>
      <c r="E7" s="235"/>
      <c r="F7" s="235"/>
      <c r="G7" s="235"/>
      <c r="H7" s="279"/>
      <c r="I7" s="238"/>
      <c r="J7" s="238"/>
    </row>
    <row r="8" spans="1:62" x14ac:dyDescent="0.2">
      <c r="A8" s="95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7">
        <v>8</v>
      </c>
      <c r="I8" s="97">
        <v>9</v>
      </c>
      <c r="J8" s="97">
        <v>10</v>
      </c>
    </row>
    <row r="9" spans="1:62" x14ac:dyDescent="0.2">
      <c r="A9" s="213">
        <v>1</v>
      </c>
      <c r="B9" s="216" t="s">
        <v>25</v>
      </c>
      <c r="C9" s="205" t="s">
        <v>224</v>
      </c>
      <c r="D9" s="202" t="s">
        <v>259</v>
      </c>
      <c r="E9" s="205" t="s">
        <v>39</v>
      </c>
      <c r="F9" s="213">
        <v>40.700000000000003</v>
      </c>
      <c r="G9" s="95" t="s">
        <v>16</v>
      </c>
      <c r="H9" s="133">
        <v>5777.76</v>
      </c>
      <c r="I9" s="275" t="s">
        <v>323</v>
      </c>
      <c r="J9" s="276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</row>
    <row r="10" spans="1:62" x14ac:dyDescent="0.2">
      <c r="A10" s="214"/>
      <c r="B10" s="217"/>
      <c r="C10" s="206"/>
      <c r="D10" s="203"/>
      <c r="E10" s="206"/>
      <c r="F10" s="214"/>
      <c r="G10" s="95" t="s">
        <v>17</v>
      </c>
      <c r="H10" s="133">
        <v>5777.76</v>
      </c>
      <c r="I10" s="237"/>
      <c r="J10" s="277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</row>
    <row r="11" spans="1:62" x14ac:dyDescent="0.2">
      <c r="A11" s="214"/>
      <c r="B11" s="217"/>
      <c r="C11" s="206"/>
      <c r="D11" s="203"/>
      <c r="E11" s="206"/>
      <c r="F11" s="214"/>
      <c r="G11" s="95" t="s">
        <v>18</v>
      </c>
      <c r="H11" s="133">
        <v>5777.76</v>
      </c>
      <c r="I11" s="237"/>
      <c r="J11" s="277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</row>
    <row r="12" spans="1:62" x14ac:dyDescent="0.2">
      <c r="A12" s="214"/>
      <c r="B12" s="217"/>
      <c r="C12" s="206"/>
      <c r="D12" s="203"/>
      <c r="E12" s="206"/>
      <c r="F12" s="214"/>
      <c r="G12" s="95" t="s">
        <v>19</v>
      </c>
      <c r="H12" s="133">
        <v>5777.76</v>
      </c>
      <c r="I12" s="237"/>
      <c r="J12" s="277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</row>
    <row r="13" spans="1:62" x14ac:dyDescent="0.2">
      <c r="A13" s="215"/>
      <c r="B13" s="218"/>
      <c r="C13" s="207"/>
      <c r="D13" s="204"/>
      <c r="E13" s="207"/>
      <c r="F13" s="215"/>
      <c r="G13" s="98" t="s">
        <v>15</v>
      </c>
      <c r="H13" s="135">
        <f>SUM(H9:H12)</f>
        <v>23111.040000000001</v>
      </c>
      <c r="I13" s="238"/>
      <c r="J13" s="278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</row>
    <row r="14" spans="1:62" x14ac:dyDescent="0.2">
      <c r="A14" s="213">
        <v>2</v>
      </c>
      <c r="B14" s="216" t="s">
        <v>25</v>
      </c>
      <c r="C14" s="205" t="s">
        <v>224</v>
      </c>
      <c r="D14" s="202" t="s">
        <v>211</v>
      </c>
      <c r="E14" s="205" t="s">
        <v>39</v>
      </c>
      <c r="F14" s="213">
        <v>35.4</v>
      </c>
      <c r="G14" s="95" t="s">
        <v>16</v>
      </c>
      <c r="H14" s="133">
        <v>5046.6899999999996</v>
      </c>
      <c r="I14" s="275" t="s">
        <v>323</v>
      </c>
      <c r="J14" s="276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</row>
    <row r="15" spans="1:62" x14ac:dyDescent="0.2">
      <c r="A15" s="214"/>
      <c r="B15" s="217"/>
      <c r="C15" s="206"/>
      <c r="D15" s="203"/>
      <c r="E15" s="206"/>
      <c r="F15" s="214"/>
      <c r="G15" s="95" t="s">
        <v>17</v>
      </c>
      <c r="H15" s="133">
        <v>5046.6899999999996</v>
      </c>
      <c r="I15" s="237"/>
      <c r="J15" s="277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</row>
    <row r="16" spans="1:62" x14ac:dyDescent="0.2">
      <c r="A16" s="214"/>
      <c r="B16" s="217"/>
      <c r="C16" s="206"/>
      <c r="D16" s="203"/>
      <c r="E16" s="206"/>
      <c r="F16" s="214"/>
      <c r="G16" s="95" t="s">
        <v>18</v>
      </c>
      <c r="H16" s="133">
        <v>5046.6899999999996</v>
      </c>
      <c r="I16" s="237"/>
      <c r="J16" s="277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</row>
    <row r="17" spans="1:62" x14ac:dyDescent="0.2">
      <c r="A17" s="214"/>
      <c r="B17" s="217"/>
      <c r="C17" s="206"/>
      <c r="D17" s="203"/>
      <c r="E17" s="206"/>
      <c r="F17" s="214"/>
      <c r="G17" s="95" t="s">
        <v>19</v>
      </c>
      <c r="H17" s="133">
        <v>5046.6899999999996</v>
      </c>
      <c r="I17" s="237"/>
      <c r="J17" s="277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</row>
    <row r="18" spans="1:62" x14ac:dyDescent="0.2">
      <c r="A18" s="215"/>
      <c r="B18" s="218"/>
      <c r="C18" s="207"/>
      <c r="D18" s="204"/>
      <c r="E18" s="207"/>
      <c r="F18" s="215"/>
      <c r="G18" s="98" t="s">
        <v>15</v>
      </c>
      <c r="H18" s="135">
        <f>SUM(H14:H17)</f>
        <v>20186.759999999998</v>
      </c>
      <c r="I18" s="238"/>
      <c r="J18" s="278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</row>
    <row r="19" spans="1:62" x14ac:dyDescent="0.2">
      <c r="A19" s="213">
        <v>3</v>
      </c>
      <c r="B19" s="216" t="s">
        <v>25</v>
      </c>
      <c r="C19" s="205" t="s">
        <v>224</v>
      </c>
      <c r="D19" s="202" t="s">
        <v>245</v>
      </c>
      <c r="E19" s="205" t="s">
        <v>39</v>
      </c>
      <c r="F19" s="213">
        <v>47.7</v>
      </c>
      <c r="G19" s="95" t="s">
        <v>16</v>
      </c>
      <c r="H19" s="133">
        <v>6705</v>
      </c>
      <c r="I19" s="275" t="s">
        <v>323</v>
      </c>
      <c r="J19" s="276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</row>
    <row r="20" spans="1:62" x14ac:dyDescent="0.2">
      <c r="A20" s="214"/>
      <c r="B20" s="217"/>
      <c r="C20" s="206"/>
      <c r="D20" s="203"/>
      <c r="E20" s="206"/>
      <c r="F20" s="214"/>
      <c r="G20" s="95" t="s">
        <v>17</v>
      </c>
      <c r="H20" s="133">
        <v>6705</v>
      </c>
      <c r="I20" s="237"/>
      <c r="J20" s="277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</row>
    <row r="21" spans="1:62" x14ac:dyDescent="0.2">
      <c r="A21" s="214"/>
      <c r="B21" s="217"/>
      <c r="C21" s="206"/>
      <c r="D21" s="203"/>
      <c r="E21" s="206"/>
      <c r="F21" s="214"/>
      <c r="G21" s="95" t="s">
        <v>18</v>
      </c>
      <c r="H21" s="133">
        <v>6705</v>
      </c>
      <c r="I21" s="237"/>
      <c r="J21" s="277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</row>
    <row r="22" spans="1:62" x14ac:dyDescent="0.2">
      <c r="A22" s="214"/>
      <c r="B22" s="217"/>
      <c r="C22" s="206"/>
      <c r="D22" s="203"/>
      <c r="E22" s="206"/>
      <c r="F22" s="214"/>
      <c r="G22" s="95" t="s">
        <v>19</v>
      </c>
      <c r="H22" s="133">
        <v>6705</v>
      </c>
      <c r="I22" s="237"/>
      <c r="J22" s="277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</row>
    <row r="23" spans="1:62" x14ac:dyDescent="0.2">
      <c r="A23" s="215"/>
      <c r="B23" s="218"/>
      <c r="C23" s="207"/>
      <c r="D23" s="204"/>
      <c r="E23" s="207"/>
      <c r="F23" s="215"/>
      <c r="G23" s="98" t="s">
        <v>15</v>
      </c>
      <c r="H23" s="135">
        <f>SUM(H19:H22)</f>
        <v>26820</v>
      </c>
      <c r="I23" s="238"/>
      <c r="J23" s="278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</row>
    <row r="24" spans="1:62" x14ac:dyDescent="0.2">
      <c r="A24" s="213">
        <v>4</v>
      </c>
      <c r="B24" s="216" t="s">
        <v>25</v>
      </c>
      <c r="C24" s="205" t="s">
        <v>224</v>
      </c>
      <c r="D24" s="202" t="s">
        <v>212</v>
      </c>
      <c r="E24" s="205" t="s">
        <v>39</v>
      </c>
      <c r="F24" s="213">
        <v>54.5</v>
      </c>
      <c r="G24" s="95" t="s">
        <v>16</v>
      </c>
      <c r="H24" s="133">
        <v>7633.83</v>
      </c>
      <c r="I24" s="275" t="s">
        <v>323</v>
      </c>
      <c r="J24" s="276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</row>
    <row r="25" spans="1:62" x14ac:dyDescent="0.2">
      <c r="A25" s="214"/>
      <c r="B25" s="217"/>
      <c r="C25" s="206"/>
      <c r="D25" s="203"/>
      <c r="E25" s="206"/>
      <c r="F25" s="214"/>
      <c r="G25" s="95" t="s">
        <v>17</v>
      </c>
      <c r="H25" s="133">
        <v>7633.83</v>
      </c>
      <c r="I25" s="237"/>
      <c r="J25" s="277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</row>
    <row r="26" spans="1:62" x14ac:dyDescent="0.2">
      <c r="A26" s="214"/>
      <c r="B26" s="217"/>
      <c r="C26" s="206"/>
      <c r="D26" s="203"/>
      <c r="E26" s="206"/>
      <c r="F26" s="214"/>
      <c r="G26" s="95" t="s">
        <v>18</v>
      </c>
      <c r="H26" s="133">
        <v>7633.83</v>
      </c>
      <c r="I26" s="237"/>
      <c r="J26" s="277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</row>
    <row r="27" spans="1:62" x14ac:dyDescent="0.2">
      <c r="A27" s="214"/>
      <c r="B27" s="217"/>
      <c r="C27" s="206"/>
      <c r="D27" s="203"/>
      <c r="E27" s="206"/>
      <c r="F27" s="214"/>
      <c r="G27" s="95" t="s">
        <v>19</v>
      </c>
      <c r="H27" s="133">
        <v>7633.83</v>
      </c>
      <c r="I27" s="237"/>
      <c r="J27" s="277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</row>
    <row r="28" spans="1:62" x14ac:dyDescent="0.2">
      <c r="A28" s="215"/>
      <c r="B28" s="218"/>
      <c r="C28" s="207"/>
      <c r="D28" s="204"/>
      <c r="E28" s="207"/>
      <c r="F28" s="215"/>
      <c r="G28" s="98" t="s">
        <v>15</v>
      </c>
      <c r="H28" s="135">
        <f>SUM(H24:H27)</f>
        <v>30535.32</v>
      </c>
      <c r="I28" s="238"/>
      <c r="J28" s="278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</row>
    <row r="29" spans="1:62" x14ac:dyDescent="0.2">
      <c r="A29" s="213">
        <v>5</v>
      </c>
      <c r="B29" s="216" t="s">
        <v>25</v>
      </c>
      <c r="C29" s="202" t="s">
        <v>28</v>
      </c>
      <c r="D29" s="202" t="s">
        <v>29</v>
      </c>
      <c r="E29" s="205" t="s">
        <v>30</v>
      </c>
      <c r="F29" s="208">
        <v>32.5</v>
      </c>
      <c r="G29" s="100" t="s">
        <v>16</v>
      </c>
      <c r="H29" s="133">
        <v>0</v>
      </c>
      <c r="I29" s="275" t="s">
        <v>324</v>
      </c>
      <c r="J29" s="275" t="s">
        <v>155</v>
      </c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</row>
    <row r="30" spans="1:62" x14ac:dyDescent="0.2">
      <c r="A30" s="214"/>
      <c r="B30" s="217"/>
      <c r="C30" s="203"/>
      <c r="D30" s="203"/>
      <c r="E30" s="206"/>
      <c r="F30" s="209"/>
      <c r="G30" s="100" t="s">
        <v>17</v>
      </c>
      <c r="H30" s="133">
        <v>0</v>
      </c>
      <c r="I30" s="237"/>
      <c r="J30" s="237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</row>
    <row r="31" spans="1:62" x14ac:dyDescent="0.2">
      <c r="A31" s="214"/>
      <c r="B31" s="217"/>
      <c r="C31" s="203"/>
      <c r="D31" s="203"/>
      <c r="E31" s="206"/>
      <c r="F31" s="209"/>
      <c r="G31" s="100" t="s">
        <v>18</v>
      </c>
      <c r="H31" s="133">
        <v>0</v>
      </c>
      <c r="I31" s="237"/>
      <c r="J31" s="237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</row>
    <row r="32" spans="1:62" x14ac:dyDescent="0.2">
      <c r="A32" s="214"/>
      <c r="B32" s="217"/>
      <c r="C32" s="203"/>
      <c r="D32" s="203"/>
      <c r="E32" s="206"/>
      <c r="F32" s="209"/>
      <c r="G32" s="100" t="s">
        <v>19</v>
      </c>
      <c r="H32" s="133">
        <v>0</v>
      </c>
      <c r="I32" s="237"/>
      <c r="J32" s="237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</row>
    <row r="33" spans="1:62" x14ac:dyDescent="0.2">
      <c r="A33" s="215"/>
      <c r="B33" s="218"/>
      <c r="C33" s="204"/>
      <c r="D33" s="204"/>
      <c r="E33" s="207"/>
      <c r="F33" s="210"/>
      <c r="G33" s="101" t="s">
        <v>15</v>
      </c>
      <c r="H33" s="135">
        <f>SUM(H29:H32)</f>
        <v>0</v>
      </c>
      <c r="I33" s="238"/>
      <c r="J33" s="238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</row>
    <row r="34" spans="1:62" x14ac:dyDescent="0.2">
      <c r="A34" s="213">
        <v>6</v>
      </c>
      <c r="B34" s="216" t="s">
        <v>25</v>
      </c>
      <c r="C34" s="202" t="s">
        <v>31</v>
      </c>
      <c r="D34" s="202" t="s">
        <v>246</v>
      </c>
      <c r="E34" s="205" t="s">
        <v>33</v>
      </c>
      <c r="F34" s="208">
        <v>27.4</v>
      </c>
      <c r="G34" s="100" t="s">
        <v>16</v>
      </c>
      <c r="H34" s="147">
        <v>0</v>
      </c>
      <c r="I34" s="275" t="s">
        <v>324</v>
      </c>
      <c r="J34" s="275" t="s">
        <v>367</v>
      </c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</row>
    <row r="35" spans="1:62" x14ac:dyDescent="0.2">
      <c r="A35" s="214"/>
      <c r="B35" s="217"/>
      <c r="C35" s="203"/>
      <c r="D35" s="203"/>
      <c r="E35" s="206"/>
      <c r="F35" s="209"/>
      <c r="G35" s="100" t="s">
        <v>17</v>
      </c>
      <c r="H35" s="133">
        <v>0</v>
      </c>
      <c r="I35" s="237"/>
      <c r="J35" s="237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</row>
    <row r="36" spans="1:62" x14ac:dyDescent="0.2">
      <c r="A36" s="214"/>
      <c r="B36" s="217"/>
      <c r="C36" s="203"/>
      <c r="D36" s="203"/>
      <c r="E36" s="206"/>
      <c r="F36" s="209"/>
      <c r="G36" s="100" t="s">
        <v>18</v>
      </c>
      <c r="H36" s="133">
        <v>1369.42</v>
      </c>
      <c r="I36" s="237"/>
      <c r="J36" s="237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</row>
    <row r="37" spans="1:62" x14ac:dyDescent="0.2">
      <c r="A37" s="214"/>
      <c r="B37" s="217"/>
      <c r="C37" s="203"/>
      <c r="D37" s="203"/>
      <c r="E37" s="206"/>
      <c r="F37" s="209"/>
      <c r="G37" s="100" t="s">
        <v>19</v>
      </c>
      <c r="H37" s="133">
        <v>0</v>
      </c>
      <c r="I37" s="237"/>
      <c r="J37" s="237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</row>
    <row r="38" spans="1:62" ht="35.25" customHeight="1" x14ac:dyDescent="0.2">
      <c r="A38" s="215"/>
      <c r="B38" s="218"/>
      <c r="C38" s="204"/>
      <c r="D38" s="204"/>
      <c r="E38" s="207"/>
      <c r="F38" s="210"/>
      <c r="G38" s="101" t="s">
        <v>15</v>
      </c>
      <c r="H38" s="135">
        <f>SUM(H34:H37)</f>
        <v>1369.42</v>
      </c>
      <c r="I38" s="238"/>
      <c r="J38" s="238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</row>
    <row r="39" spans="1:62" x14ac:dyDescent="0.2">
      <c r="A39" s="213">
        <v>7</v>
      </c>
      <c r="B39" s="216" t="s">
        <v>25</v>
      </c>
      <c r="C39" s="202" t="s">
        <v>34</v>
      </c>
      <c r="D39" s="202" t="s">
        <v>161</v>
      </c>
      <c r="E39" s="205" t="s">
        <v>36</v>
      </c>
      <c r="F39" s="208">
        <v>38.299999999999997</v>
      </c>
      <c r="G39" s="100" t="s">
        <v>16</v>
      </c>
      <c r="H39" s="133">
        <v>5278.05</v>
      </c>
      <c r="I39" s="275" t="s">
        <v>324</v>
      </c>
      <c r="J39" s="275" t="s">
        <v>368</v>
      </c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</row>
    <row r="40" spans="1:62" x14ac:dyDescent="0.2">
      <c r="A40" s="214"/>
      <c r="B40" s="217"/>
      <c r="C40" s="203"/>
      <c r="D40" s="203"/>
      <c r="E40" s="206"/>
      <c r="F40" s="209"/>
      <c r="G40" s="100" t="s">
        <v>17</v>
      </c>
      <c r="H40" s="133">
        <v>0</v>
      </c>
      <c r="I40" s="237"/>
      <c r="J40" s="237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</row>
    <row r="41" spans="1:62" x14ac:dyDescent="0.2">
      <c r="A41" s="214"/>
      <c r="B41" s="217"/>
      <c r="C41" s="203"/>
      <c r="D41" s="203"/>
      <c r="E41" s="206"/>
      <c r="F41" s="209"/>
      <c r="G41" s="100" t="s">
        <v>18</v>
      </c>
      <c r="H41" s="133">
        <v>475.6</v>
      </c>
      <c r="I41" s="237"/>
      <c r="J41" s="237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</row>
    <row r="42" spans="1:62" x14ac:dyDescent="0.2">
      <c r="A42" s="214"/>
      <c r="B42" s="217"/>
      <c r="C42" s="203"/>
      <c r="D42" s="203"/>
      <c r="E42" s="206"/>
      <c r="F42" s="209"/>
      <c r="G42" s="100" t="s">
        <v>19</v>
      </c>
      <c r="H42" s="133">
        <v>0</v>
      </c>
      <c r="I42" s="237"/>
      <c r="J42" s="237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</row>
    <row r="43" spans="1:62" x14ac:dyDescent="0.2">
      <c r="A43" s="215"/>
      <c r="B43" s="218"/>
      <c r="C43" s="204"/>
      <c r="D43" s="204"/>
      <c r="E43" s="207"/>
      <c r="F43" s="210"/>
      <c r="G43" s="101" t="s">
        <v>15</v>
      </c>
      <c r="H43" s="135">
        <f>SUM(H39:H42)</f>
        <v>5753.6500000000005</v>
      </c>
      <c r="I43" s="238"/>
      <c r="J43" s="238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</row>
    <row r="44" spans="1:62" x14ac:dyDescent="0.2">
      <c r="A44" s="213">
        <v>8</v>
      </c>
      <c r="B44" s="216" t="s">
        <v>25</v>
      </c>
      <c r="C44" s="205" t="s">
        <v>37</v>
      </c>
      <c r="D44" s="202" t="s">
        <v>187</v>
      </c>
      <c r="E44" s="205" t="s">
        <v>40</v>
      </c>
      <c r="F44" s="208">
        <v>39.799999999999997</v>
      </c>
      <c r="G44" s="100" t="s">
        <v>16</v>
      </c>
      <c r="H44" s="133">
        <v>7541.55</v>
      </c>
      <c r="I44" s="275" t="s">
        <v>324</v>
      </c>
      <c r="J44" s="275" t="s">
        <v>381</v>
      </c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</row>
    <row r="45" spans="1:62" x14ac:dyDescent="0.2">
      <c r="A45" s="214"/>
      <c r="B45" s="217"/>
      <c r="C45" s="206"/>
      <c r="D45" s="203"/>
      <c r="E45" s="206"/>
      <c r="F45" s="209"/>
      <c r="G45" s="100" t="s">
        <v>17</v>
      </c>
      <c r="H45" s="133">
        <v>5907.99</v>
      </c>
      <c r="I45" s="237"/>
      <c r="J45" s="237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</row>
    <row r="46" spans="1:62" x14ac:dyDescent="0.2">
      <c r="A46" s="214"/>
      <c r="B46" s="217"/>
      <c r="C46" s="206"/>
      <c r="D46" s="203"/>
      <c r="E46" s="206"/>
      <c r="F46" s="209"/>
      <c r="G46" s="100" t="s">
        <v>18</v>
      </c>
      <c r="H46" s="133">
        <v>9754.0499999999993</v>
      </c>
      <c r="I46" s="237"/>
      <c r="J46" s="237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</row>
    <row r="47" spans="1:62" x14ac:dyDescent="0.2">
      <c r="A47" s="214"/>
      <c r="B47" s="217"/>
      <c r="C47" s="206"/>
      <c r="D47" s="203"/>
      <c r="E47" s="206"/>
      <c r="F47" s="209"/>
      <c r="G47" s="100" t="s">
        <v>19</v>
      </c>
      <c r="H47" s="133">
        <v>5027.7</v>
      </c>
      <c r="I47" s="237"/>
      <c r="J47" s="237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</row>
    <row r="48" spans="1:62" ht="48.6" customHeight="1" x14ac:dyDescent="0.2">
      <c r="A48" s="215"/>
      <c r="B48" s="218"/>
      <c r="C48" s="207"/>
      <c r="D48" s="204"/>
      <c r="E48" s="207"/>
      <c r="F48" s="210"/>
      <c r="G48" s="101" t="s">
        <v>15</v>
      </c>
      <c r="H48" s="135">
        <f>SUM(H44:H47)</f>
        <v>28231.29</v>
      </c>
      <c r="I48" s="238"/>
      <c r="J48" s="238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</row>
    <row r="49" spans="1:62" x14ac:dyDescent="0.2">
      <c r="A49" s="213">
        <v>9</v>
      </c>
      <c r="B49" s="216" t="s">
        <v>25</v>
      </c>
      <c r="C49" s="205" t="s">
        <v>37</v>
      </c>
      <c r="D49" s="202" t="s">
        <v>162</v>
      </c>
      <c r="E49" s="205" t="s">
        <v>42</v>
      </c>
      <c r="F49" s="208">
        <v>46.9</v>
      </c>
      <c r="G49" s="100" t="s">
        <v>16</v>
      </c>
      <c r="H49" s="133">
        <v>6463.2</v>
      </c>
      <c r="I49" s="275" t="s">
        <v>324</v>
      </c>
      <c r="J49" s="275" t="s">
        <v>382</v>
      </c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</row>
    <row r="50" spans="1:62" x14ac:dyDescent="0.2">
      <c r="A50" s="214"/>
      <c r="B50" s="217"/>
      <c r="C50" s="206"/>
      <c r="D50" s="203"/>
      <c r="E50" s="206"/>
      <c r="F50" s="209"/>
      <c r="G50" s="100" t="s">
        <v>17</v>
      </c>
      <c r="H50" s="133">
        <v>-880.29</v>
      </c>
      <c r="I50" s="237"/>
      <c r="J50" s="237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</row>
    <row r="51" spans="1:62" x14ac:dyDescent="0.2">
      <c r="A51" s="214"/>
      <c r="B51" s="217"/>
      <c r="C51" s="206"/>
      <c r="D51" s="203"/>
      <c r="E51" s="206"/>
      <c r="F51" s="209"/>
      <c r="G51" s="100" t="s">
        <v>18</v>
      </c>
      <c r="H51" s="133">
        <v>8617.6</v>
      </c>
      <c r="I51" s="237"/>
      <c r="J51" s="237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</row>
    <row r="52" spans="1:62" x14ac:dyDescent="0.2">
      <c r="A52" s="214"/>
      <c r="B52" s="217"/>
      <c r="C52" s="206"/>
      <c r="D52" s="203"/>
      <c r="E52" s="206"/>
      <c r="F52" s="209"/>
      <c r="G52" s="100" t="s">
        <v>19</v>
      </c>
      <c r="H52" s="133">
        <v>4308.8</v>
      </c>
      <c r="I52" s="237"/>
      <c r="J52" s="237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</row>
    <row r="53" spans="1:62" ht="45.6" customHeight="1" x14ac:dyDescent="0.2">
      <c r="A53" s="215"/>
      <c r="B53" s="218"/>
      <c r="C53" s="207"/>
      <c r="D53" s="204"/>
      <c r="E53" s="207"/>
      <c r="F53" s="210"/>
      <c r="G53" s="101" t="s">
        <v>15</v>
      </c>
      <c r="H53" s="135">
        <f>SUM(H49:H52)</f>
        <v>18509.310000000001</v>
      </c>
      <c r="I53" s="238"/>
      <c r="J53" s="238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</row>
    <row r="54" spans="1:62" x14ac:dyDescent="0.2">
      <c r="A54" s="213">
        <v>10</v>
      </c>
      <c r="B54" s="216" t="s">
        <v>25</v>
      </c>
      <c r="C54" s="202" t="s">
        <v>43</v>
      </c>
      <c r="D54" s="202" t="s">
        <v>163</v>
      </c>
      <c r="E54" s="205" t="s">
        <v>40</v>
      </c>
      <c r="F54" s="208">
        <v>50</v>
      </c>
      <c r="G54" s="100" t="s">
        <v>16</v>
      </c>
      <c r="H54" s="133">
        <v>7177.5</v>
      </c>
      <c r="I54" s="275" t="s">
        <v>324</v>
      </c>
      <c r="J54" s="275" t="s">
        <v>368</v>
      </c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</row>
    <row r="55" spans="1:62" x14ac:dyDescent="0.2">
      <c r="A55" s="214"/>
      <c r="B55" s="217"/>
      <c r="C55" s="203"/>
      <c r="D55" s="203"/>
      <c r="E55" s="206"/>
      <c r="F55" s="209"/>
      <c r="G55" s="100" t="s">
        <v>17</v>
      </c>
      <c r="H55" s="133">
        <v>0</v>
      </c>
      <c r="I55" s="237"/>
      <c r="J55" s="237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</row>
    <row r="56" spans="1:62" x14ac:dyDescent="0.2">
      <c r="A56" s="214"/>
      <c r="B56" s="217"/>
      <c r="C56" s="203"/>
      <c r="D56" s="203"/>
      <c r="E56" s="206"/>
      <c r="F56" s="209"/>
      <c r="G56" s="100" t="s">
        <v>18</v>
      </c>
      <c r="H56" s="133">
        <v>2392.5</v>
      </c>
      <c r="I56" s="237"/>
      <c r="J56" s="237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</row>
    <row r="57" spans="1:62" x14ac:dyDescent="0.2">
      <c r="A57" s="214"/>
      <c r="B57" s="217"/>
      <c r="C57" s="203"/>
      <c r="D57" s="203"/>
      <c r="E57" s="206"/>
      <c r="F57" s="209"/>
      <c r="G57" s="100" t="s">
        <v>19</v>
      </c>
      <c r="H57" s="133">
        <v>0</v>
      </c>
      <c r="I57" s="237"/>
      <c r="J57" s="237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</row>
    <row r="58" spans="1:62" x14ac:dyDescent="0.2">
      <c r="A58" s="215"/>
      <c r="B58" s="218"/>
      <c r="C58" s="204"/>
      <c r="D58" s="204"/>
      <c r="E58" s="207"/>
      <c r="F58" s="210"/>
      <c r="G58" s="101" t="s">
        <v>15</v>
      </c>
      <c r="H58" s="135">
        <f>SUM(H54:H57)</f>
        <v>9570</v>
      </c>
      <c r="I58" s="238"/>
      <c r="J58" s="238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</row>
    <row r="59" spans="1:62" x14ac:dyDescent="0.2">
      <c r="A59" s="213">
        <v>11</v>
      </c>
      <c r="B59" s="216" t="s">
        <v>25</v>
      </c>
      <c r="C59" s="202" t="s">
        <v>45</v>
      </c>
      <c r="D59" s="202" t="s">
        <v>164</v>
      </c>
      <c r="E59" s="205" t="s">
        <v>46</v>
      </c>
      <c r="F59" s="208">
        <v>10.5</v>
      </c>
      <c r="G59" s="100" t="s">
        <v>16</v>
      </c>
      <c r="H59" s="133">
        <v>768.6</v>
      </c>
      <c r="I59" s="275" t="s">
        <v>323</v>
      </c>
      <c r="J59" s="275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</row>
    <row r="60" spans="1:62" x14ac:dyDescent="0.2">
      <c r="A60" s="214"/>
      <c r="B60" s="217"/>
      <c r="C60" s="203"/>
      <c r="D60" s="203"/>
      <c r="E60" s="206"/>
      <c r="F60" s="209"/>
      <c r="G60" s="100" t="s">
        <v>17</v>
      </c>
      <c r="H60" s="133">
        <v>768.6</v>
      </c>
      <c r="I60" s="237"/>
      <c r="J60" s="237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</row>
    <row r="61" spans="1:62" x14ac:dyDescent="0.2">
      <c r="A61" s="214"/>
      <c r="B61" s="217"/>
      <c r="C61" s="203"/>
      <c r="D61" s="203"/>
      <c r="E61" s="206"/>
      <c r="F61" s="209"/>
      <c r="G61" s="100" t="s">
        <v>18</v>
      </c>
      <c r="H61" s="133">
        <v>768.6</v>
      </c>
      <c r="I61" s="237"/>
      <c r="J61" s="237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</row>
    <row r="62" spans="1:62" x14ac:dyDescent="0.2">
      <c r="A62" s="214"/>
      <c r="B62" s="217"/>
      <c r="C62" s="203"/>
      <c r="D62" s="203"/>
      <c r="E62" s="206"/>
      <c r="F62" s="209"/>
      <c r="G62" s="100" t="s">
        <v>19</v>
      </c>
      <c r="H62" s="133">
        <v>768.6</v>
      </c>
      <c r="I62" s="237"/>
      <c r="J62" s="237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</row>
    <row r="63" spans="1:62" x14ac:dyDescent="0.2">
      <c r="A63" s="215"/>
      <c r="B63" s="218"/>
      <c r="C63" s="204"/>
      <c r="D63" s="204"/>
      <c r="E63" s="207"/>
      <c r="F63" s="210"/>
      <c r="G63" s="101" t="s">
        <v>15</v>
      </c>
      <c r="H63" s="135">
        <f>SUM(H59:H62)</f>
        <v>3074.4</v>
      </c>
      <c r="I63" s="238"/>
      <c r="J63" s="238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</row>
    <row r="64" spans="1:62" x14ac:dyDescent="0.2">
      <c r="A64" s="213">
        <v>12</v>
      </c>
      <c r="B64" s="216" t="s">
        <v>25</v>
      </c>
      <c r="C64" s="202" t="s">
        <v>48</v>
      </c>
      <c r="D64" s="202" t="s">
        <v>260</v>
      </c>
      <c r="E64" s="205" t="s">
        <v>131</v>
      </c>
      <c r="F64" s="208">
        <v>280.8</v>
      </c>
      <c r="G64" s="100" t="s">
        <v>16</v>
      </c>
      <c r="H64" s="133">
        <v>18175.62</v>
      </c>
      <c r="I64" s="275" t="s">
        <v>324</v>
      </c>
      <c r="J64" s="275" t="s">
        <v>383</v>
      </c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</row>
    <row r="65" spans="1:62" x14ac:dyDescent="0.2">
      <c r="A65" s="214"/>
      <c r="B65" s="217"/>
      <c r="C65" s="203"/>
      <c r="D65" s="203"/>
      <c r="E65" s="206"/>
      <c r="F65" s="209"/>
      <c r="G65" s="100" t="s">
        <v>17</v>
      </c>
      <c r="H65" s="133">
        <v>0</v>
      </c>
      <c r="I65" s="237"/>
      <c r="J65" s="237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</row>
    <row r="66" spans="1:62" x14ac:dyDescent="0.2">
      <c r="A66" s="214"/>
      <c r="B66" s="217"/>
      <c r="C66" s="203"/>
      <c r="D66" s="203"/>
      <c r="E66" s="206"/>
      <c r="F66" s="209"/>
      <c r="G66" s="100" t="s">
        <v>18</v>
      </c>
      <c r="H66" s="133">
        <v>24234.16</v>
      </c>
      <c r="I66" s="237"/>
      <c r="J66" s="237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</row>
    <row r="67" spans="1:62" x14ac:dyDescent="0.2">
      <c r="A67" s="214"/>
      <c r="B67" s="217"/>
      <c r="C67" s="203"/>
      <c r="D67" s="203"/>
      <c r="E67" s="206"/>
      <c r="F67" s="209"/>
      <c r="G67" s="100" t="s">
        <v>19</v>
      </c>
      <c r="H67" s="133">
        <v>18175.62</v>
      </c>
      <c r="I67" s="237"/>
      <c r="J67" s="237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</row>
    <row r="68" spans="1:62" ht="35.450000000000003" customHeight="1" x14ac:dyDescent="0.2">
      <c r="A68" s="215"/>
      <c r="B68" s="218"/>
      <c r="C68" s="204"/>
      <c r="D68" s="204"/>
      <c r="E68" s="207"/>
      <c r="F68" s="210"/>
      <c r="G68" s="101" t="s">
        <v>15</v>
      </c>
      <c r="H68" s="135">
        <f>SUM(H64:H67)</f>
        <v>60585.399999999994</v>
      </c>
      <c r="I68" s="238"/>
      <c r="J68" s="238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</row>
    <row r="69" spans="1:62" ht="12.75" customHeight="1" x14ac:dyDescent="0.2">
      <c r="A69" s="213">
        <v>13</v>
      </c>
      <c r="B69" s="216" t="s">
        <v>25</v>
      </c>
      <c r="C69" s="202" t="s">
        <v>71</v>
      </c>
      <c r="D69" s="202" t="s">
        <v>72</v>
      </c>
      <c r="E69" s="205" t="s">
        <v>46</v>
      </c>
      <c r="F69" s="208">
        <v>21.5</v>
      </c>
      <c r="G69" s="100" t="s">
        <v>16</v>
      </c>
      <c r="H69" s="136">
        <v>1152.3</v>
      </c>
      <c r="I69" s="275" t="s">
        <v>324</v>
      </c>
      <c r="J69" s="275" t="s">
        <v>369</v>
      </c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</row>
    <row r="70" spans="1:62" x14ac:dyDescent="0.2">
      <c r="A70" s="214"/>
      <c r="B70" s="217"/>
      <c r="C70" s="203"/>
      <c r="D70" s="203"/>
      <c r="E70" s="206"/>
      <c r="F70" s="209"/>
      <c r="G70" s="100" t="s">
        <v>17</v>
      </c>
      <c r="H70" s="133">
        <v>941.2</v>
      </c>
      <c r="I70" s="237"/>
      <c r="J70" s="237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</row>
    <row r="71" spans="1:62" x14ac:dyDescent="0.2">
      <c r="A71" s="214"/>
      <c r="B71" s="217"/>
      <c r="C71" s="203"/>
      <c r="D71" s="203"/>
      <c r="E71" s="206"/>
      <c r="F71" s="209"/>
      <c r="G71" s="100" t="s">
        <v>18</v>
      </c>
      <c r="H71" s="133">
        <v>768.2</v>
      </c>
      <c r="I71" s="237"/>
      <c r="J71" s="237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</row>
    <row r="72" spans="1:62" x14ac:dyDescent="0.2">
      <c r="A72" s="214"/>
      <c r="B72" s="217"/>
      <c r="C72" s="203"/>
      <c r="D72" s="203"/>
      <c r="E72" s="206"/>
      <c r="F72" s="209"/>
      <c r="G72" s="100" t="s">
        <v>19</v>
      </c>
      <c r="H72" s="133">
        <v>1127.22</v>
      </c>
      <c r="I72" s="237"/>
      <c r="J72" s="237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</row>
    <row r="73" spans="1:62" x14ac:dyDescent="0.2">
      <c r="A73" s="215"/>
      <c r="B73" s="217"/>
      <c r="C73" s="203"/>
      <c r="D73" s="203"/>
      <c r="E73" s="206"/>
      <c r="F73" s="209"/>
      <c r="G73" s="104" t="s">
        <v>15</v>
      </c>
      <c r="H73" s="137">
        <f>SUM(H69:H72)</f>
        <v>3988.92</v>
      </c>
      <c r="I73" s="238"/>
      <c r="J73" s="238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</row>
    <row r="74" spans="1:62" x14ac:dyDescent="0.2">
      <c r="A74" s="213">
        <v>14</v>
      </c>
      <c r="B74" s="216" t="s">
        <v>25</v>
      </c>
      <c r="C74" s="202" t="s">
        <v>73</v>
      </c>
      <c r="D74" s="202" t="s">
        <v>165</v>
      </c>
      <c r="E74" s="205" t="s">
        <v>75</v>
      </c>
      <c r="F74" s="208">
        <v>14.3</v>
      </c>
      <c r="G74" s="100" t="s">
        <v>16</v>
      </c>
      <c r="H74" s="136">
        <v>840</v>
      </c>
      <c r="I74" s="275" t="s">
        <v>323</v>
      </c>
      <c r="J74" s="275" t="s">
        <v>384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</row>
    <row r="75" spans="1:62" x14ac:dyDescent="0.2">
      <c r="A75" s="214"/>
      <c r="B75" s="217"/>
      <c r="C75" s="203"/>
      <c r="D75" s="203"/>
      <c r="E75" s="206"/>
      <c r="F75" s="209"/>
      <c r="G75" s="100" t="s">
        <v>17</v>
      </c>
      <c r="H75" s="133">
        <v>840</v>
      </c>
      <c r="I75" s="237"/>
      <c r="J75" s="237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</row>
    <row r="76" spans="1:62" x14ac:dyDescent="0.2">
      <c r="A76" s="214"/>
      <c r="B76" s="217"/>
      <c r="C76" s="203"/>
      <c r="D76" s="203"/>
      <c r="E76" s="206"/>
      <c r="F76" s="209"/>
      <c r="G76" s="100" t="s">
        <v>18</v>
      </c>
      <c r="H76" s="133">
        <v>560</v>
      </c>
      <c r="I76" s="237"/>
      <c r="J76" s="237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</row>
    <row r="77" spans="1:62" x14ac:dyDescent="0.2">
      <c r="A77" s="214"/>
      <c r="B77" s="217"/>
      <c r="C77" s="203"/>
      <c r="D77" s="203"/>
      <c r="E77" s="206"/>
      <c r="F77" s="209"/>
      <c r="G77" s="100" t="s">
        <v>19</v>
      </c>
      <c r="H77" s="133">
        <v>1680</v>
      </c>
      <c r="I77" s="237"/>
      <c r="J77" s="237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</row>
    <row r="78" spans="1:62" x14ac:dyDescent="0.2">
      <c r="A78" s="214"/>
      <c r="B78" s="217"/>
      <c r="C78" s="203"/>
      <c r="D78" s="203"/>
      <c r="E78" s="206"/>
      <c r="F78" s="209"/>
      <c r="G78" s="104" t="s">
        <v>15</v>
      </c>
      <c r="H78" s="137">
        <f>H74+H75+H76+H77</f>
        <v>3920</v>
      </c>
      <c r="I78" s="238"/>
      <c r="J78" s="238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</row>
    <row r="79" spans="1:62" x14ac:dyDescent="0.2">
      <c r="A79" s="213">
        <v>15</v>
      </c>
      <c r="B79" s="216" t="s">
        <v>25</v>
      </c>
      <c r="C79" s="202" t="s">
        <v>77</v>
      </c>
      <c r="D79" s="202" t="s">
        <v>78</v>
      </c>
      <c r="E79" s="205" t="s">
        <v>79</v>
      </c>
      <c r="F79" s="208">
        <v>150.80000000000001</v>
      </c>
      <c r="G79" s="100" t="s">
        <v>16</v>
      </c>
      <c r="H79" s="136">
        <v>20012</v>
      </c>
      <c r="I79" s="275" t="s">
        <v>326</v>
      </c>
      <c r="J79" s="275" t="s">
        <v>385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</row>
    <row r="80" spans="1:62" x14ac:dyDescent="0.2">
      <c r="A80" s="214"/>
      <c r="B80" s="217"/>
      <c r="C80" s="203"/>
      <c r="D80" s="203"/>
      <c r="E80" s="206"/>
      <c r="F80" s="209"/>
      <c r="G80" s="100" t="s">
        <v>17</v>
      </c>
      <c r="H80" s="133">
        <v>0</v>
      </c>
      <c r="I80" s="237"/>
      <c r="J80" s="237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</row>
    <row r="81" spans="1:62" x14ac:dyDescent="0.2">
      <c r="A81" s="214"/>
      <c r="B81" s="217"/>
      <c r="C81" s="203"/>
      <c r="D81" s="203"/>
      <c r="E81" s="206"/>
      <c r="F81" s="209"/>
      <c r="G81" s="100" t="s">
        <v>18</v>
      </c>
      <c r="H81" s="133">
        <v>0</v>
      </c>
      <c r="I81" s="237"/>
      <c r="J81" s="237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</row>
    <row r="82" spans="1:62" x14ac:dyDescent="0.2">
      <c r="A82" s="214"/>
      <c r="B82" s="217"/>
      <c r="C82" s="203"/>
      <c r="D82" s="203"/>
      <c r="E82" s="206"/>
      <c r="F82" s="209"/>
      <c r="G82" s="100" t="s">
        <v>19</v>
      </c>
      <c r="H82" s="133">
        <v>10006</v>
      </c>
      <c r="I82" s="237"/>
      <c r="J82" s="237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</row>
    <row r="83" spans="1:62" x14ac:dyDescent="0.2">
      <c r="A83" s="214"/>
      <c r="B83" s="218"/>
      <c r="C83" s="204"/>
      <c r="D83" s="204"/>
      <c r="E83" s="207"/>
      <c r="F83" s="210"/>
      <c r="G83" s="101" t="s">
        <v>15</v>
      </c>
      <c r="H83" s="135">
        <f>SUM(H79:H82)</f>
        <v>30018</v>
      </c>
      <c r="I83" s="238"/>
      <c r="J83" s="238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</row>
    <row r="84" spans="1:62" x14ac:dyDescent="0.2">
      <c r="A84" s="213">
        <v>16</v>
      </c>
      <c r="B84" s="216" t="s">
        <v>25</v>
      </c>
      <c r="C84" s="202" t="s">
        <v>80</v>
      </c>
      <c r="D84" s="202" t="s">
        <v>166</v>
      </c>
      <c r="E84" s="205" t="s">
        <v>82</v>
      </c>
      <c r="F84" s="208">
        <v>186.4</v>
      </c>
      <c r="G84" s="100" t="s">
        <v>16</v>
      </c>
      <c r="H84" s="136">
        <v>12540</v>
      </c>
      <c r="I84" s="275" t="s">
        <v>323</v>
      </c>
      <c r="J84" s="275" t="s">
        <v>386</v>
      </c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</row>
    <row r="85" spans="1:62" x14ac:dyDescent="0.2">
      <c r="A85" s="214"/>
      <c r="B85" s="217"/>
      <c r="C85" s="203"/>
      <c r="D85" s="203"/>
      <c r="E85" s="206"/>
      <c r="F85" s="209"/>
      <c r="G85" s="100" t="s">
        <v>17</v>
      </c>
      <c r="H85" s="133">
        <v>0</v>
      </c>
      <c r="I85" s="237"/>
      <c r="J85" s="237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</row>
    <row r="86" spans="1:62" x14ac:dyDescent="0.2">
      <c r="A86" s="214"/>
      <c r="B86" s="217"/>
      <c r="C86" s="203"/>
      <c r="D86" s="203"/>
      <c r="E86" s="206"/>
      <c r="F86" s="209"/>
      <c r="G86" s="100" t="s">
        <v>18</v>
      </c>
      <c r="H86" s="133">
        <v>8360</v>
      </c>
      <c r="I86" s="237"/>
      <c r="J86" s="237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</row>
    <row r="87" spans="1:62" x14ac:dyDescent="0.2">
      <c r="A87" s="214"/>
      <c r="B87" s="217"/>
      <c r="C87" s="203"/>
      <c r="D87" s="203"/>
      <c r="E87" s="206"/>
      <c r="F87" s="209"/>
      <c r="G87" s="100" t="s">
        <v>19</v>
      </c>
      <c r="H87" s="133">
        <v>20900</v>
      </c>
      <c r="I87" s="237"/>
      <c r="J87" s="237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</row>
    <row r="88" spans="1:62" x14ac:dyDescent="0.2">
      <c r="A88" s="215"/>
      <c r="B88" s="218"/>
      <c r="C88" s="204"/>
      <c r="D88" s="204"/>
      <c r="E88" s="207"/>
      <c r="F88" s="210"/>
      <c r="G88" s="101" t="s">
        <v>15</v>
      </c>
      <c r="H88" s="135">
        <f>SUM(H84:H87)</f>
        <v>41800</v>
      </c>
      <c r="I88" s="238"/>
      <c r="J88" s="238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</row>
    <row r="89" spans="1:62" x14ac:dyDescent="0.2">
      <c r="A89" s="213">
        <v>17</v>
      </c>
      <c r="B89" s="216" t="s">
        <v>25</v>
      </c>
      <c r="C89" s="202" t="s">
        <v>83</v>
      </c>
      <c r="D89" s="202" t="s">
        <v>167</v>
      </c>
      <c r="E89" s="205" t="s">
        <v>84</v>
      </c>
      <c r="F89" s="208">
        <v>43.1</v>
      </c>
      <c r="G89" s="100" t="s">
        <v>16</v>
      </c>
      <c r="H89" s="136">
        <v>2163.6</v>
      </c>
      <c r="I89" s="275" t="s">
        <v>323</v>
      </c>
      <c r="J89" s="275" t="s">
        <v>387</v>
      </c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</row>
    <row r="90" spans="1:62" x14ac:dyDescent="0.2">
      <c r="A90" s="214"/>
      <c r="B90" s="217"/>
      <c r="C90" s="203"/>
      <c r="D90" s="203"/>
      <c r="E90" s="206"/>
      <c r="F90" s="209"/>
      <c r="G90" s="100" t="s">
        <v>17</v>
      </c>
      <c r="H90" s="133">
        <v>721.2</v>
      </c>
      <c r="I90" s="237"/>
      <c r="J90" s="237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</row>
    <row r="91" spans="1:62" x14ac:dyDescent="0.2">
      <c r="A91" s="214"/>
      <c r="B91" s="217"/>
      <c r="C91" s="203"/>
      <c r="D91" s="203"/>
      <c r="E91" s="206"/>
      <c r="F91" s="209"/>
      <c r="G91" s="100" t="s">
        <v>18</v>
      </c>
      <c r="H91" s="133">
        <v>2348.11</v>
      </c>
      <c r="I91" s="237"/>
      <c r="J91" s="237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</row>
    <row r="92" spans="1:62" x14ac:dyDescent="0.2">
      <c r="A92" s="214"/>
      <c r="B92" s="217"/>
      <c r="C92" s="203"/>
      <c r="D92" s="203"/>
      <c r="E92" s="206"/>
      <c r="F92" s="209"/>
      <c r="G92" s="100" t="s">
        <v>19</v>
      </c>
      <c r="H92" s="133">
        <v>2521.4</v>
      </c>
      <c r="I92" s="237"/>
      <c r="J92" s="237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</row>
    <row r="93" spans="1:62" x14ac:dyDescent="0.2">
      <c r="A93" s="215"/>
      <c r="B93" s="218"/>
      <c r="C93" s="204"/>
      <c r="D93" s="204"/>
      <c r="E93" s="207"/>
      <c r="F93" s="210"/>
      <c r="G93" s="101" t="s">
        <v>15</v>
      </c>
      <c r="H93" s="135">
        <f>SUM(H89:H92)</f>
        <v>7754.3099999999995</v>
      </c>
      <c r="I93" s="238"/>
      <c r="J93" s="238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</row>
    <row r="94" spans="1:62" x14ac:dyDescent="0.2">
      <c r="A94" s="213">
        <v>18</v>
      </c>
      <c r="B94" s="216" t="s">
        <v>25</v>
      </c>
      <c r="C94" s="202" t="s">
        <v>86</v>
      </c>
      <c r="D94" s="202" t="s">
        <v>168</v>
      </c>
      <c r="E94" s="205" t="s">
        <v>33</v>
      </c>
      <c r="F94" s="208">
        <v>45.4</v>
      </c>
      <c r="G94" s="100" t="s">
        <v>16</v>
      </c>
      <c r="H94" s="136">
        <v>2602.7800000000002</v>
      </c>
      <c r="I94" s="275" t="s">
        <v>323</v>
      </c>
      <c r="J94" s="275" t="s">
        <v>388</v>
      </c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</row>
    <row r="95" spans="1:62" x14ac:dyDescent="0.2">
      <c r="A95" s="214"/>
      <c r="B95" s="217"/>
      <c r="C95" s="203"/>
      <c r="D95" s="203"/>
      <c r="E95" s="206"/>
      <c r="F95" s="209"/>
      <c r="G95" s="100" t="s">
        <v>17</v>
      </c>
      <c r="H95" s="133">
        <v>0</v>
      </c>
      <c r="I95" s="237"/>
      <c r="J95" s="237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</row>
    <row r="96" spans="1:62" x14ac:dyDescent="0.2">
      <c r="A96" s="214"/>
      <c r="B96" s="217"/>
      <c r="C96" s="203"/>
      <c r="D96" s="203"/>
      <c r="E96" s="206"/>
      <c r="F96" s="209"/>
      <c r="G96" s="100" t="s">
        <v>18</v>
      </c>
      <c r="H96" s="133">
        <v>9110.15</v>
      </c>
      <c r="I96" s="237"/>
      <c r="J96" s="237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</row>
    <row r="97" spans="1:62" x14ac:dyDescent="0.2">
      <c r="A97" s="214"/>
      <c r="B97" s="217"/>
      <c r="C97" s="203"/>
      <c r="D97" s="203"/>
      <c r="E97" s="206"/>
      <c r="F97" s="209"/>
      <c r="G97" s="100" t="s">
        <v>19</v>
      </c>
      <c r="H97" s="133">
        <v>3904.17</v>
      </c>
      <c r="I97" s="237"/>
      <c r="J97" s="237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</row>
    <row r="98" spans="1:62" x14ac:dyDescent="0.2">
      <c r="A98" s="215"/>
      <c r="B98" s="218"/>
      <c r="C98" s="204"/>
      <c r="D98" s="204"/>
      <c r="E98" s="207"/>
      <c r="F98" s="210"/>
      <c r="G98" s="101" t="s">
        <v>15</v>
      </c>
      <c r="H98" s="135">
        <f>SUM(H94:H97)</f>
        <v>15617.1</v>
      </c>
      <c r="I98" s="238"/>
      <c r="J98" s="238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</row>
    <row r="99" spans="1:62" x14ac:dyDescent="0.2">
      <c r="A99" s="213">
        <v>19</v>
      </c>
      <c r="B99" s="217" t="s">
        <v>25</v>
      </c>
      <c r="C99" s="203" t="s">
        <v>88</v>
      </c>
      <c r="D99" s="203" t="s">
        <v>169</v>
      </c>
      <c r="E99" s="206" t="s">
        <v>84</v>
      </c>
      <c r="F99" s="209">
        <v>10.1</v>
      </c>
      <c r="G99" s="107" t="s">
        <v>16</v>
      </c>
      <c r="H99" s="138">
        <v>585.79999999999995</v>
      </c>
      <c r="I99" s="275" t="s">
        <v>326</v>
      </c>
      <c r="J99" s="275" t="s">
        <v>389</v>
      </c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</row>
    <row r="100" spans="1:62" x14ac:dyDescent="0.2">
      <c r="A100" s="214"/>
      <c r="B100" s="217"/>
      <c r="C100" s="203"/>
      <c r="D100" s="203"/>
      <c r="E100" s="206"/>
      <c r="F100" s="209"/>
      <c r="G100" s="100" t="s">
        <v>17</v>
      </c>
      <c r="H100" s="133">
        <v>405</v>
      </c>
      <c r="I100" s="237"/>
      <c r="J100" s="237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</row>
    <row r="101" spans="1:62" x14ac:dyDescent="0.2">
      <c r="A101" s="214"/>
      <c r="B101" s="217"/>
      <c r="C101" s="203"/>
      <c r="D101" s="203"/>
      <c r="E101" s="206"/>
      <c r="F101" s="209"/>
      <c r="G101" s="100" t="s">
        <v>18</v>
      </c>
      <c r="H101" s="133">
        <v>892.9</v>
      </c>
      <c r="I101" s="237"/>
      <c r="J101" s="237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</row>
    <row r="102" spans="1:62" x14ac:dyDescent="0.2">
      <c r="A102" s="214"/>
      <c r="B102" s="217"/>
      <c r="C102" s="203"/>
      <c r="D102" s="203"/>
      <c r="E102" s="206"/>
      <c r="F102" s="209"/>
      <c r="G102" s="100" t="s">
        <v>19</v>
      </c>
      <c r="H102" s="133">
        <v>1171.5999999999999</v>
      </c>
      <c r="I102" s="237"/>
      <c r="J102" s="237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</row>
    <row r="103" spans="1:62" ht="33.6" customHeight="1" x14ac:dyDescent="0.2">
      <c r="A103" s="215"/>
      <c r="B103" s="217"/>
      <c r="C103" s="203"/>
      <c r="D103" s="203"/>
      <c r="E103" s="206"/>
      <c r="F103" s="209"/>
      <c r="G103" s="104" t="s">
        <v>15</v>
      </c>
      <c r="H103" s="137">
        <f>SUM(H99:H102)</f>
        <v>3055.2999999999997</v>
      </c>
      <c r="I103" s="238"/>
      <c r="J103" s="238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</row>
    <row r="104" spans="1:62" x14ac:dyDescent="0.2">
      <c r="A104" s="214">
        <v>20</v>
      </c>
      <c r="B104" s="216" t="s">
        <v>25</v>
      </c>
      <c r="C104" s="202" t="s">
        <v>90</v>
      </c>
      <c r="D104" s="202" t="s">
        <v>255</v>
      </c>
      <c r="E104" s="205" t="s">
        <v>40</v>
      </c>
      <c r="F104" s="208">
        <v>61.6</v>
      </c>
      <c r="G104" s="100" t="s">
        <v>16</v>
      </c>
      <c r="H104" s="133">
        <v>6493.62</v>
      </c>
      <c r="I104" s="275" t="s">
        <v>324</v>
      </c>
      <c r="J104" s="276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</row>
    <row r="105" spans="1:62" x14ac:dyDescent="0.2">
      <c r="A105" s="214"/>
      <c r="B105" s="217"/>
      <c r="C105" s="203"/>
      <c r="D105" s="203"/>
      <c r="E105" s="206"/>
      <c r="F105" s="209"/>
      <c r="G105" s="100" t="s">
        <v>17</v>
      </c>
      <c r="H105" s="133">
        <v>6493.62</v>
      </c>
      <c r="I105" s="237"/>
      <c r="J105" s="277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</row>
    <row r="106" spans="1:62" x14ac:dyDescent="0.2">
      <c r="A106" s="214"/>
      <c r="B106" s="217"/>
      <c r="C106" s="203"/>
      <c r="D106" s="203"/>
      <c r="E106" s="206"/>
      <c r="F106" s="209"/>
      <c r="G106" s="100" t="s">
        <v>18</v>
      </c>
      <c r="H106" s="133">
        <v>6493.62</v>
      </c>
      <c r="I106" s="237"/>
      <c r="J106" s="277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</row>
    <row r="107" spans="1:62" x14ac:dyDescent="0.2">
      <c r="A107" s="214"/>
      <c r="B107" s="217"/>
      <c r="C107" s="203"/>
      <c r="D107" s="203"/>
      <c r="E107" s="206"/>
      <c r="F107" s="209"/>
      <c r="G107" s="100" t="s">
        <v>19</v>
      </c>
      <c r="H107" s="133">
        <v>6466.62</v>
      </c>
      <c r="I107" s="237"/>
      <c r="J107" s="277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</row>
    <row r="108" spans="1:62" x14ac:dyDescent="0.2">
      <c r="A108" s="214"/>
      <c r="B108" s="218"/>
      <c r="C108" s="204"/>
      <c r="D108" s="204"/>
      <c r="E108" s="207"/>
      <c r="F108" s="210"/>
      <c r="G108" s="101" t="s">
        <v>15</v>
      </c>
      <c r="H108" s="135">
        <f>SUM(H104:H107)</f>
        <v>25947.48</v>
      </c>
      <c r="I108" s="238"/>
      <c r="J108" s="278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</row>
    <row r="109" spans="1:62" ht="12.75" customHeight="1" x14ac:dyDescent="0.2">
      <c r="A109" s="213">
        <v>21</v>
      </c>
      <c r="B109" s="217" t="s">
        <v>25</v>
      </c>
      <c r="C109" s="203" t="s">
        <v>108</v>
      </c>
      <c r="D109" s="203" t="s">
        <v>173</v>
      </c>
      <c r="E109" s="206" t="s">
        <v>50</v>
      </c>
      <c r="F109" s="209">
        <v>48.7</v>
      </c>
      <c r="G109" s="107" t="s">
        <v>16</v>
      </c>
      <c r="H109" s="138">
        <v>2287.92</v>
      </c>
      <c r="I109" s="275" t="s">
        <v>324</v>
      </c>
      <c r="J109" s="275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</row>
    <row r="110" spans="1:62" x14ac:dyDescent="0.2">
      <c r="A110" s="214"/>
      <c r="B110" s="217"/>
      <c r="C110" s="203"/>
      <c r="D110" s="203"/>
      <c r="E110" s="206"/>
      <c r="F110" s="209"/>
      <c r="G110" s="100" t="s">
        <v>17</v>
      </c>
      <c r="H110" s="133">
        <v>2287.92</v>
      </c>
      <c r="I110" s="237"/>
      <c r="J110" s="237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</row>
    <row r="111" spans="1:62" x14ac:dyDescent="0.2">
      <c r="A111" s="214"/>
      <c r="B111" s="217"/>
      <c r="C111" s="203"/>
      <c r="D111" s="203"/>
      <c r="E111" s="206"/>
      <c r="F111" s="209"/>
      <c r="G111" s="100" t="s">
        <v>18</v>
      </c>
      <c r="H111" s="133">
        <v>2287.92</v>
      </c>
      <c r="I111" s="237"/>
      <c r="J111" s="237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</row>
    <row r="112" spans="1:62" x14ac:dyDescent="0.2">
      <c r="A112" s="214"/>
      <c r="B112" s="217"/>
      <c r="C112" s="203"/>
      <c r="D112" s="203"/>
      <c r="E112" s="206"/>
      <c r="F112" s="209"/>
      <c r="G112" s="100" t="s">
        <v>19</v>
      </c>
      <c r="H112" s="133">
        <v>2287.92</v>
      </c>
      <c r="I112" s="237"/>
      <c r="J112" s="237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</row>
    <row r="113" spans="1:62" x14ac:dyDescent="0.2">
      <c r="A113" s="215"/>
      <c r="B113" s="218"/>
      <c r="C113" s="204"/>
      <c r="D113" s="204"/>
      <c r="E113" s="207"/>
      <c r="F113" s="210"/>
      <c r="G113" s="101" t="s">
        <v>15</v>
      </c>
      <c r="H113" s="135">
        <f>SUM(H109:H112)</f>
        <v>9151.68</v>
      </c>
      <c r="I113" s="238"/>
      <c r="J113" s="238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</row>
    <row r="114" spans="1:62" x14ac:dyDescent="0.2">
      <c r="A114" s="214">
        <v>22</v>
      </c>
      <c r="B114" s="216" t="s">
        <v>25</v>
      </c>
      <c r="C114" s="202" t="s">
        <v>110</v>
      </c>
      <c r="D114" s="202" t="s">
        <v>111</v>
      </c>
      <c r="E114" s="205" t="s">
        <v>112</v>
      </c>
      <c r="F114" s="208">
        <v>40.1</v>
      </c>
      <c r="G114" s="100" t="s">
        <v>16</v>
      </c>
      <c r="H114" s="133">
        <v>0</v>
      </c>
      <c r="I114" s="275" t="s">
        <v>323</v>
      </c>
      <c r="J114" s="275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</row>
    <row r="115" spans="1:62" x14ac:dyDescent="0.2">
      <c r="A115" s="214"/>
      <c r="B115" s="217"/>
      <c r="C115" s="203"/>
      <c r="D115" s="203"/>
      <c r="E115" s="206"/>
      <c r="F115" s="209"/>
      <c r="G115" s="100" t="s">
        <v>17</v>
      </c>
      <c r="H115" s="133">
        <v>0</v>
      </c>
      <c r="I115" s="237"/>
      <c r="J115" s="237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</row>
    <row r="116" spans="1:62" x14ac:dyDescent="0.2">
      <c r="A116" s="214"/>
      <c r="B116" s="217"/>
      <c r="C116" s="203"/>
      <c r="D116" s="203"/>
      <c r="E116" s="206"/>
      <c r="F116" s="209"/>
      <c r="G116" s="100" t="s">
        <v>18</v>
      </c>
      <c r="H116" s="133">
        <v>0</v>
      </c>
      <c r="I116" s="237"/>
      <c r="J116" s="237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</row>
    <row r="117" spans="1:62" x14ac:dyDescent="0.2">
      <c r="A117" s="214"/>
      <c r="B117" s="217"/>
      <c r="C117" s="203"/>
      <c r="D117" s="203"/>
      <c r="E117" s="206"/>
      <c r="F117" s="209"/>
      <c r="G117" s="100" t="s">
        <v>19</v>
      </c>
      <c r="H117" s="133">
        <v>14643.87</v>
      </c>
      <c r="I117" s="237"/>
      <c r="J117" s="237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</row>
    <row r="118" spans="1:62" x14ac:dyDescent="0.2">
      <c r="A118" s="215"/>
      <c r="B118" s="218"/>
      <c r="C118" s="204"/>
      <c r="D118" s="204"/>
      <c r="E118" s="207"/>
      <c r="F118" s="210"/>
      <c r="G118" s="101" t="s">
        <v>15</v>
      </c>
      <c r="H118" s="135">
        <f>SUM(H114:H117)</f>
        <v>14643.87</v>
      </c>
      <c r="I118" s="238"/>
      <c r="J118" s="238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</row>
    <row r="119" spans="1:62" x14ac:dyDescent="0.2">
      <c r="A119" s="213">
        <v>23</v>
      </c>
      <c r="B119" s="216" t="s">
        <v>25</v>
      </c>
      <c r="C119" s="205" t="s">
        <v>115</v>
      </c>
      <c r="D119" s="202" t="s">
        <v>116</v>
      </c>
      <c r="E119" s="205" t="s">
        <v>101</v>
      </c>
      <c r="F119" s="208">
        <v>46.2</v>
      </c>
      <c r="G119" s="100" t="s">
        <v>16</v>
      </c>
      <c r="H119" s="133">
        <v>6222.7</v>
      </c>
      <c r="I119" s="275" t="s">
        <v>326</v>
      </c>
      <c r="J119" s="275" t="s">
        <v>390</v>
      </c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</row>
    <row r="120" spans="1:62" x14ac:dyDescent="0.2">
      <c r="A120" s="214"/>
      <c r="B120" s="217"/>
      <c r="C120" s="206"/>
      <c r="D120" s="203"/>
      <c r="E120" s="206"/>
      <c r="F120" s="209"/>
      <c r="G120" s="100" t="s">
        <v>17</v>
      </c>
      <c r="H120" s="133">
        <v>3400</v>
      </c>
      <c r="I120" s="237"/>
      <c r="J120" s="237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</row>
    <row r="121" spans="1:62" x14ac:dyDescent="0.2">
      <c r="A121" s="214"/>
      <c r="B121" s="217"/>
      <c r="C121" s="206"/>
      <c r="D121" s="203"/>
      <c r="E121" s="206"/>
      <c r="F121" s="209"/>
      <c r="G121" s="100" t="s">
        <v>18</v>
      </c>
      <c r="H121" s="133">
        <v>4820</v>
      </c>
      <c r="I121" s="237"/>
      <c r="J121" s="237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</row>
    <row r="122" spans="1:62" x14ac:dyDescent="0.2">
      <c r="A122" s="214"/>
      <c r="B122" s="217"/>
      <c r="C122" s="206"/>
      <c r="D122" s="203"/>
      <c r="E122" s="206"/>
      <c r="F122" s="209"/>
      <c r="G122" s="100" t="s">
        <v>19</v>
      </c>
      <c r="H122" s="133">
        <v>5100</v>
      </c>
      <c r="I122" s="237"/>
      <c r="J122" s="237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</row>
    <row r="123" spans="1:62" ht="53.45" customHeight="1" x14ac:dyDescent="0.2">
      <c r="A123" s="215"/>
      <c r="B123" s="218"/>
      <c r="C123" s="207"/>
      <c r="D123" s="204"/>
      <c r="E123" s="207"/>
      <c r="F123" s="210"/>
      <c r="G123" s="101" t="s">
        <v>15</v>
      </c>
      <c r="H123" s="135">
        <f>SUM(H119:H122)</f>
        <v>19542.7</v>
      </c>
      <c r="I123" s="238"/>
      <c r="J123" s="238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</row>
    <row r="124" spans="1:62" x14ac:dyDescent="0.2">
      <c r="A124" s="280">
        <v>24</v>
      </c>
      <c r="B124" s="283" t="s">
        <v>25</v>
      </c>
      <c r="C124" s="205" t="s">
        <v>115</v>
      </c>
      <c r="D124" s="202" t="s">
        <v>337</v>
      </c>
      <c r="E124" s="153"/>
      <c r="F124" s="208">
        <v>147.5</v>
      </c>
      <c r="G124" s="101" t="s">
        <v>16</v>
      </c>
      <c r="H124" s="133">
        <v>3165.61</v>
      </c>
      <c r="I124" s="154"/>
      <c r="J124" s="216" t="s">
        <v>366</v>
      </c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</row>
    <row r="125" spans="1:62" x14ac:dyDescent="0.2">
      <c r="A125" s="281"/>
      <c r="B125" s="284"/>
      <c r="C125" s="237"/>
      <c r="D125" s="237"/>
      <c r="E125" s="153"/>
      <c r="F125" s="209"/>
      <c r="G125" s="101" t="s">
        <v>17</v>
      </c>
      <c r="H125" s="133">
        <v>0</v>
      </c>
      <c r="I125" s="154"/>
      <c r="J125" s="242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</row>
    <row r="126" spans="1:62" x14ac:dyDescent="0.2">
      <c r="A126" s="281"/>
      <c r="B126" s="284"/>
      <c r="C126" s="237"/>
      <c r="D126" s="237"/>
      <c r="E126" s="153" t="s">
        <v>210</v>
      </c>
      <c r="F126" s="277"/>
      <c r="G126" s="101" t="s">
        <v>338</v>
      </c>
      <c r="H126" s="133">
        <v>0</v>
      </c>
      <c r="I126" s="154"/>
      <c r="J126" s="242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</row>
    <row r="127" spans="1:62" x14ac:dyDescent="0.2">
      <c r="A127" s="281"/>
      <c r="B127" s="284"/>
      <c r="C127" s="237"/>
      <c r="D127" s="237"/>
      <c r="E127" s="153"/>
      <c r="F127" s="209"/>
      <c r="G127" s="101" t="s">
        <v>339</v>
      </c>
      <c r="H127" s="135">
        <v>0</v>
      </c>
      <c r="I127" s="154"/>
      <c r="J127" s="242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</row>
    <row r="128" spans="1:62" x14ac:dyDescent="0.2">
      <c r="A128" s="282"/>
      <c r="B128" s="285"/>
      <c r="C128" s="238"/>
      <c r="D128" s="238"/>
      <c r="E128" s="153"/>
      <c r="F128" s="210"/>
      <c r="G128" s="101" t="s">
        <v>15</v>
      </c>
      <c r="H128" s="135">
        <v>3165.61</v>
      </c>
      <c r="I128" s="154"/>
      <c r="J128" s="243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</row>
    <row r="129" spans="1:62" x14ac:dyDescent="0.2">
      <c r="A129" s="213">
        <v>25</v>
      </c>
      <c r="B129" s="216" t="s">
        <v>25</v>
      </c>
      <c r="C129" s="205" t="s">
        <v>126</v>
      </c>
      <c r="D129" s="202" t="s">
        <v>183</v>
      </c>
      <c r="E129" s="205" t="s">
        <v>60</v>
      </c>
      <c r="F129" s="227">
        <v>23.3</v>
      </c>
      <c r="G129" s="100" t="s">
        <v>16</v>
      </c>
      <c r="H129" s="133">
        <v>930</v>
      </c>
      <c r="I129" s="275" t="s">
        <v>323</v>
      </c>
      <c r="J129" s="275" t="s">
        <v>350</v>
      </c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</row>
    <row r="130" spans="1:62" x14ac:dyDescent="0.2">
      <c r="A130" s="214"/>
      <c r="B130" s="217"/>
      <c r="C130" s="206"/>
      <c r="D130" s="203"/>
      <c r="E130" s="206"/>
      <c r="F130" s="228"/>
      <c r="G130" s="100" t="s">
        <v>17</v>
      </c>
      <c r="H130" s="133">
        <v>0</v>
      </c>
      <c r="I130" s="237"/>
      <c r="J130" s="237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</row>
    <row r="131" spans="1:62" x14ac:dyDescent="0.2">
      <c r="A131" s="214"/>
      <c r="B131" s="217"/>
      <c r="C131" s="206"/>
      <c r="D131" s="203"/>
      <c r="E131" s="206"/>
      <c r="F131" s="228"/>
      <c r="G131" s="100" t="s">
        <v>18</v>
      </c>
      <c r="H131" s="133">
        <v>0</v>
      </c>
      <c r="I131" s="237"/>
      <c r="J131" s="237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</row>
    <row r="132" spans="1:62" x14ac:dyDescent="0.2">
      <c r="A132" s="214"/>
      <c r="B132" s="217"/>
      <c r="C132" s="206"/>
      <c r="D132" s="203"/>
      <c r="E132" s="206"/>
      <c r="F132" s="228"/>
      <c r="G132" s="100" t="s">
        <v>19</v>
      </c>
      <c r="H132" s="133">
        <v>0</v>
      </c>
      <c r="I132" s="237"/>
      <c r="J132" s="237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</row>
    <row r="133" spans="1:62" ht="39.6" customHeight="1" x14ac:dyDescent="0.2">
      <c r="A133" s="215"/>
      <c r="B133" s="218"/>
      <c r="C133" s="207"/>
      <c r="D133" s="204"/>
      <c r="E133" s="207"/>
      <c r="F133" s="229"/>
      <c r="G133" s="101" t="s">
        <v>15</v>
      </c>
      <c r="H133" s="135">
        <f>SUM(H129:H132)</f>
        <v>930</v>
      </c>
      <c r="I133" s="238"/>
      <c r="J133" s="238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</row>
    <row r="134" spans="1:62" x14ac:dyDescent="0.2">
      <c r="A134" s="213">
        <v>26</v>
      </c>
      <c r="B134" s="216" t="s">
        <v>25</v>
      </c>
      <c r="C134" s="205" t="s">
        <v>126</v>
      </c>
      <c r="D134" s="202" t="s">
        <v>184</v>
      </c>
      <c r="E134" s="205" t="s">
        <v>60</v>
      </c>
      <c r="F134" s="227">
        <v>45</v>
      </c>
      <c r="G134" s="100" t="s">
        <v>16</v>
      </c>
      <c r="H134" s="133">
        <v>4890</v>
      </c>
      <c r="I134" s="275" t="s">
        <v>326</v>
      </c>
      <c r="J134" s="275" t="s">
        <v>350</v>
      </c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</row>
    <row r="135" spans="1:62" x14ac:dyDescent="0.2">
      <c r="A135" s="214"/>
      <c r="B135" s="217"/>
      <c r="C135" s="206"/>
      <c r="D135" s="203"/>
      <c r="E135" s="206"/>
      <c r="F135" s="228"/>
      <c r="G135" s="100" t="s">
        <v>17</v>
      </c>
      <c r="H135" s="133">
        <v>0</v>
      </c>
      <c r="I135" s="237"/>
      <c r="J135" s="237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</row>
    <row r="136" spans="1:62" x14ac:dyDescent="0.2">
      <c r="A136" s="214"/>
      <c r="B136" s="217"/>
      <c r="C136" s="206"/>
      <c r="D136" s="203"/>
      <c r="E136" s="206"/>
      <c r="F136" s="228"/>
      <c r="G136" s="100" t="s">
        <v>18</v>
      </c>
      <c r="H136" s="133">
        <v>0</v>
      </c>
      <c r="I136" s="237"/>
      <c r="J136" s="237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</row>
    <row r="137" spans="1:62" x14ac:dyDescent="0.2">
      <c r="A137" s="214"/>
      <c r="B137" s="217"/>
      <c r="C137" s="206"/>
      <c r="D137" s="203"/>
      <c r="E137" s="206"/>
      <c r="F137" s="228"/>
      <c r="G137" s="100" t="s">
        <v>19</v>
      </c>
      <c r="H137" s="133">
        <v>0</v>
      </c>
      <c r="I137" s="237"/>
      <c r="J137" s="237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</row>
    <row r="138" spans="1:62" x14ac:dyDescent="0.2">
      <c r="A138" s="215"/>
      <c r="B138" s="218"/>
      <c r="C138" s="207"/>
      <c r="D138" s="204"/>
      <c r="E138" s="207"/>
      <c r="F138" s="229"/>
      <c r="G138" s="101" t="s">
        <v>15</v>
      </c>
      <c r="H138" s="135">
        <f>SUM(H134:H137)</f>
        <v>4890</v>
      </c>
      <c r="I138" s="238"/>
      <c r="J138" s="238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</row>
    <row r="139" spans="1:62" x14ac:dyDescent="0.2">
      <c r="A139" s="213">
        <v>27</v>
      </c>
      <c r="B139" s="216" t="s">
        <v>25</v>
      </c>
      <c r="C139" s="202" t="s">
        <v>143</v>
      </c>
      <c r="D139" s="202" t="s">
        <v>185</v>
      </c>
      <c r="E139" s="128"/>
      <c r="F139" s="208">
        <v>13.4</v>
      </c>
      <c r="G139" s="100" t="s">
        <v>16</v>
      </c>
      <c r="H139" s="133">
        <v>1366.6</v>
      </c>
      <c r="I139" s="275" t="s">
        <v>324</v>
      </c>
      <c r="J139" s="292" t="s">
        <v>391</v>
      </c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</row>
    <row r="140" spans="1:62" x14ac:dyDescent="0.2">
      <c r="A140" s="214"/>
      <c r="B140" s="217"/>
      <c r="C140" s="203"/>
      <c r="D140" s="203"/>
      <c r="E140" s="206" t="s">
        <v>104</v>
      </c>
      <c r="F140" s="209"/>
      <c r="G140" s="100" t="s">
        <v>17</v>
      </c>
      <c r="H140" s="133">
        <v>0</v>
      </c>
      <c r="I140" s="237"/>
      <c r="J140" s="237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</row>
    <row r="141" spans="1:62" x14ac:dyDescent="0.2">
      <c r="A141" s="214"/>
      <c r="B141" s="217"/>
      <c r="C141" s="203"/>
      <c r="D141" s="203"/>
      <c r="E141" s="206"/>
      <c r="F141" s="209"/>
      <c r="G141" s="100" t="s">
        <v>18</v>
      </c>
      <c r="H141" s="133">
        <v>290</v>
      </c>
      <c r="I141" s="237"/>
      <c r="J141" s="237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</row>
    <row r="142" spans="1:62" x14ac:dyDescent="0.2">
      <c r="A142" s="214"/>
      <c r="B142" s="217"/>
      <c r="C142" s="203"/>
      <c r="D142" s="203"/>
      <c r="E142" s="206"/>
      <c r="F142" s="209"/>
      <c r="G142" s="100" t="s">
        <v>19</v>
      </c>
      <c r="H142" s="133">
        <v>-290</v>
      </c>
      <c r="I142" s="237"/>
      <c r="J142" s="237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</row>
    <row r="143" spans="1:62" x14ac:dyDescent="0.2">
      <c r="A143" s="215"/>
      <c r="B143" s="218"/>
      <c r="C143" s="204"/>
      <c r="D143" s="204"/>
      <c r="E143" s="207"/>
      <c r="F143" s="210"/>
      <c r="G143" s="101" t="s">
        <v>15</v>
      </c>
      <c r="H143" s="135">
        <f>SUM(H139:H142)</f>
        <v>1366.6</v>
      </c>
      <c r="I143" s="238"/>
      <c r="J143" s="238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</row>
    <row r="144" spans="1:62" x14ac:dyDescent="0.2">
      <c r="A144" s="213">
        <v>28</v>
      </c>
      <c r="B144" s="216" t="s">
        <v>25</v>
      </c>
      <c r="C144" s="202" t="s">
        <v>194</v>
      </c>
      <c r="D144" s="202" t="s">
        <v>213</v>
      </c>
      <c r="E144" s="205" t="s">
        <v>104</v>
      </c>
      <c r="F144" s="208">
        <v>12.7</v>
      </c>
      <c r="G144" s="117" t="s">
        <v>16</v>
      </c>
      <c r="H144" s="133">
        <v>994.41</v>
      </c>
      <c r="I144" s="275" t="s">
        <v>324</v>
      </c>
      <c r="J144" s="292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</row>
    <row r="145" spans="1:62" x14ac:dyDescent="0.2">
      <c r="A145" s="214"/>
      <c r="B145" s="217"/>
      <c r="C145" s="203"/>
      <c r="D145" s="203"/>
      <c r="E145" s="206"/>
      <c r="F145" s="209"/>
      <c r="G145" s="117" t="s">
        <v>17</v>
      </c>
      <c r="H145" s="133">
        <v>994.41</v>
      </c>
      <c r="I145" s="237"/>
      <c r="J145" s="237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</row>
    <row r="146" spans="1:62" x14ac:dyDescent="0.2">
      <c r="A146" s="214"/>
      <c r="B146" s="217"/>
      <c r="C146" s="203"/>
      <c r="D146" s="203"/>
      <c r="E146" s="206"/>
      <c r="F146" s="209"/>
      <c r="G146" s="117" t="s">
        <v>18</v>
      </c>
      <c r="H146" s="133">
        <v>994.41</v>
      </c>
      <c r="I146" s="237"/>
      <c r="J146" s="237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</row>
    <row r="147" spans="1:62" x14ac:dyDescent="0.2">
      <c r="A147" s="214"/>
      <c r="B147" s="217"/>
      <c r="C147" s="203"/>
      <c r="D147" s="203"/>
      <c r="E147" s="206"/>
      <c r="F147" s="209"/>
      <c r="G147" s="117" t="s">
        <v>19</v>
      </c>
      <c r="H147" s="133">
        <v>914.85</v>
      </c>
      <c r="I147" s="237"/>
      <c r="J147" s="237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</row>
    <row r="148" spans="1:62" x14ac:dyDescent="0.2">
      <c r="A148" s="215"/>
      <c r="B148" s="218"/>
      <c r="C148" s="204"/>
      <c r="D148" s="204"/>
      <c r="E148" s="207"/>
      <c r="F148" s="210"/>
      <c r="G148" s="101" t="s">
        <v>15</v>
      </c>
      <c r="H148" s="135">
        <f>SUM(H144:H147)</f>
        <v>3898.08</v>
      </c>
      <c r="I148" s="238"/>
      <c r="J148" s="238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</row>
    <row r="149" spans="1:62" x14ac:dyDescent="0.2">
      <c r="A149" s="213">
        <v>29</v>
      </c>
      <c r="B149" s="205" t="s">
        <v>25</v>
      </c>
      <c r="C149" s="205" t="s">
        <v>258</v>
      </c>
      <c r="D149" s="205" t="s">
        <v>197</v>
      </c>
      <c r="E149" s="205" t="s">
        <v>40</v>
      </c>
      <c r="F149" s="230">
        <v>44.4</v>
      </c>
      <c r="G149" s="129" t="s">
        <v>16</v>
      </c>
      <c r="H149" s="133">
        <v>5282.76</v>
      </c>
      <c r="I149" s="275" t="s">
        <v>324</v>
      </c>
      <c r="J149" s="275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</row>
    <row r="150" spans="1:62" x14ac:dyDescent="0.2">
      <c r="A150" s="214"/>
      <c r="B150" s="206"/>
      <c r="C150" s="206"/>
      <c r="D150" s="206"/>
      <c r="E150" s="206"/>
      <c r="F150" s="231"/>
      <c r="G150" s="129" t="s">
        <v>17</v>
      </c>
      <c r="H150" s="133">
        <v>0</v>
      </c>
      <c r="I150" s="237"/>
      <c r="J150" s="237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</row>
    <row r="151" spans="1:62" x14ac:dyDescent="0.2">
      <c r="A151" s="214"/>
      <c r="B151" s="206"/>
      <c r="C151" s="206"/>
      <c r="D151" s="206"/>
      <c r="E151" s="206"/>
      <c r="F151" s="231"/>
      <c r="G151" s="129" t="s">
        <v>18</v>
      </c>
      <c r="H151" s="133">
        <v>0</v>
      </c>
      <c r="I151" s="237"/>
      <c r="J151" s="237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</row>
    <row r="152" spans="1:62" x14ac:dyDescent="0.2">
      <c r="A152" s="214"/>
      <c r="B152" s="206"/>
      <c r="C152" s="206"/>
      <c r="D152" s="206"/>
      <c r="E152" s="206"/>
      <c r="F152" s="231"/>
      <c r="G152" s="129" t="s">
        <v>19</v>
      </c>
      <c r="H152" s="133">
        <v>0</v>
      </c>
      <c r="I152" s="237"/>
      <c r="J152" s="237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</row>
    <row r="153" spans="1:62" x14ac:dyDescent="0.2">
      <c r="A153" s="215"/>
      <c r="B153" s="207"/>
      <c r="C153" s="207"/>
      <c r="D153" s="207"/>
      <c r="E153" s="207"/>
      <c r="F153" s="232"/>
      <c r="G153" s="109" t="s">
        <v>15</v>
      </c>
      <c r="H153" s="135">
        <f>SUM(H149:H152)</f>
        <v>5282.76</v>
      </c>
      <c r="I153" s="238"/>
      <c r="J153" s="238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</row>
    <row r="154" spans="1:62" x14ac:dyDescent="0.2">
      <c r="A154" s="213">
        <v>30</v>
      </c>
      <c r="B154" s="216" t="s">
        <v>25</v>
      </c>
      <c r="C154" s="205" t="s">
        <v>253</v>
      </c>
      <c r="D154" s="202" t="s">
        <v>200</v>
      </c>
      <c r="E154" s="205" t="s">
        <v>208</v>
      </c>
      <c r="F154" s="208">
        <v>128.6</v>
      </c>
      <c r="G154" s="117" t="s">
        <v>16</v>
      </c>
      <c r="H154" s="133">
        <v>8491.82</v>
      </c>
      <c r="I154" s="275" t="s">
        <v>324</v>
      </c>
      <c r="J154" s="275" t="s">
        <v>392</v>
      </c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</row>
    <row r="155" spans="1:62" x14ac:dyDescent="0.2">
      <c r="A155" s="214"/>
      <c r="B155" s="217"/>
      <c r="C155" s="206"/>
      <c r="D155" s="203"/>
      <c r="E155" s="206"/>
      <c r="F155" s="209"/>
      <c r="G155" s="117" t="s">
        <v>17</v>
      </c>
      <c r="H155" s="133">
        <v>12737.72</v>
      </c>
      <c r="I155" s="237"/>
      <c r="J155" s="237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</row>
    <row r="156" spans="1:62" x14ac:dyDescent="0.2">
      <c r="A156" s="214"/>
      <c r="B156" s="217"/>
      <c r="C156" s="206"/>
      <c r="D156" s="203"/>
      <c r="E156" s="206"/>
      <c r="F156" s="209"/>
      <c r="G156" s="117" t="s">
        <v>18</v>
      </c>
      <c r="H156" s="133">
        <v>12737.82</v>
      </c>
      <c r="I156" s="237"/>
      <c r="J156" s="237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</row>
    <row r="157" spans="1:62" x14ac:dyDescent="0.2">
      <c r="A157" s="214"/>
      <c r="B157" s="217"/>
      <c r="C157" s="206"/>
      <c r="D157" s="203"/>
      <c r="E157" s="206"/>
      <c r="F157" s="209"/>
      <c r="G157" s="117" t="s">
        <v>19</v>
      </c>
      <c r="H157" s="133">
        <v>12737.76</v>
      </c>
      <c r="I157" s="237"/>
      <c r="J157" s="237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</row>
    <row r="158" spans="1:62" x14ac:dyDescent="0.2">
      <c r="A158" s="215"/>
      <c r="B158" s="218"/>
      <c r="C158" s="207"/>
      <c r="D158" s="204"/>
      <c r="E158" s="207"/>
      <c r="F158" s="210"/>
      <c r="G158" s="101" t="s">
        <v>15</v>
      </c>
      <c r="H158" s="135">
        <f>SUM(H154:H157)</f>
        <v>46705.120000000003</v>
      </c>
      <c r="I158" s="238"/>
      <c r="J158" s="238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</row>
    <row r="159" spans="1:62" x14ac:dyDescent="0.2">
      <c r="A159" s="213">
        <v>31</v>
      </c>
      <c r="B159" s="216" t="s">
        <v>25</v>
      </c>
      <c r="C159" s="205" t="s">
        <v>256</v>
      </c>
      <c r="D159" s="202" t="s">
        <v>257</v>
      </c>
      <c r="E159" s="205" t="s">
        <v>67</v>
      </c>
      <c r="F159" s="208">
        <v>255.8</v>
      </c>
      <c r="G159" s="101" t="s">
        <v>204</v>
      </c>
      <c r="H159" s="133">
        <v>7344</v>
      </c>
      <c r="I159" s="275" t="s">
        <v>324</v>
      </c>
      <c r="J159" s="275" t="s">
        <v>352</v>
      </c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</row>
    <row r="160" spans="1:62" x14ac:dyDescent="0.2">
      <c r="A160" s="214"/>
      <c r="B160" s="217"/>
      <c r="C160" s="206"/>
      <c r="D160" s="203"/>
      <c r="E160" s="206"/>
      <c r="F160" s="209"/>
      <c r="G160" s="101" t="s">
        <v>205</v>
      </c>
      <c r="H160" s="133">
        <v>1342.45</v>
      </c>
      <c r="I160" s="237"/>
      <c r="J160" s="237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</row>
    <row r="161" spans="1:62" x14ac:dyDescent="0.2">
      <c r="A161" s="214"/>
      <c r="B161" s="217"/>
      <c r="C161" s="206"/>
      <c r="D161" s="203"/>
      <c r="E161" s="206"/>
      <c r="F161" s="209"/>
      <c r="G161" s="101" t="s">
        <v>206</v>
      </c>
      <c r="H161" s="133">
        <v>8489.0300000000007</v>
      </c>
      <c r="I161" s="237"/>
      <c r="J161" s="237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</row>
    <row r="162" spans="1:62" x14ac:dyDescent="0.2">
      <c r="A162" s="214"/>
      <c r="B162" s="217"/>
      <c r="C162" s="206"/>
      <c r="D162" s="203"/>
      <c r="E162" s="206"/>
      <c r="F162" s="209"/>
      <c r="G162" s="101" t="s">
        <v>207</v>
      </c>
      <c r="H162" s="133">
        <v>7344</v>
      </c>
      <c r="I162" s="237"/>
      <c r="J162" s="237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</row>
    <row r="163" spans="1:62" x14ac:dyDescent="0.2">
      <c r="A163" s="215"/>
      <c r="B163" s="218"/>
      <c r="C163" s="207"/>
      <c r="D163" s="204"/>
      <c r="E163" s="207"/>
      <c r="F163" s="210"/>
      <c r="G163" s="101" t="s">
        <v>15</v>
      </c>
      <c r="H163" s="135">
        <f>SUM(H159:H162)</f>
        <v>24519.480000000003</v>
      </c>
      <c r="I163" s="238"/>
      <c r="J163" s="238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</row>
    <row r="164" spans="1:62" x14ac:dyDescent="0.2">
      <c r="A164" s="213">
        <v>32</v>
      </c>
      <c r="B164" s="216" t="s">
        <v>25</v>
      </c>
      <c r="C164" s="202" t="s">
        <v>231</v>
      </c>
      <c r="D164" s="202" t="s">
        <v>226</v>
      </c>
      <c r="E164" s="205" t="s">
        <v>40</v>
      </c>
      <c r="F164" s="208">
        <v>96.21</v>
      </c>
      <c r="G164" s="101" t="s">
        <v>216</v>
      </c>
      <c r="H164" s="133">
        <v>15190.47</v>
      </c>
      <c r="I164" s="275" t="s">
        <v>324</v>
      </c>
      <c r="J164" s="275" t="s">
        <v>353</v>
      </c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</row>
    <row r="165" spans="1:62" x14ac:dyDescent="0.2">
      <c r="A165" s="214"/>
      <c r="B165" s="217"/>
      <c r="C165" s="203"/>
      <c r="D165" s="203"/>
      <c r="E165" s="206"/>
      <c r="F165" s="209"/>
      <c r="G165" s="101" t="s">
        <v>217</v>
      </c>
      <c r="H165" s="133">
        <v>5063.49</v>
      </c>
      <c r="I165" s="237"/>
      <c r="J165" s="237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</row>
    <row r="166" spans="1:62" x14ac:dyDescent="0.2">
      <c r="A166" s="214"/>
      <c r="B166" s="217"/>
      <c r="C166" s="203"/>
      <c r="D166" s="203"/>
      <c r="E166" s="206"/>
      <c r="F166" s="209"/>
      <c r="G166" s="101" t="s">
        <v>218</v>
      </c>
      <c r="H166" s="133">
        <v>0</v>
      </c>
      <c r="I166" s="237"/>
      <c r="J166" s="237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</row>
    <row r="167" spans="1:62" x14ac:dyDescent="0.2">
      <c r="A167" s="214"/>
      <c r="B167" s="217"/>
      <c r="C167" s="203"/>
      <c r="D167" s="203"/>
      <c r="E167" s="206"/>
      <c r="F167" s="209"/>
      <c r="G167" s="101" t="s">
        <v>219</v>
      </c>
      <c r="H167" s="133">
        <v>0</v>
      </c>
      <c r="I167" s="237"/>
      <c r="J167" s="237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</row>
    <row r="168" spans="1:62" x14ac:dyDescent="0.2">
      <c r="A168" s="215"/>
      <c r="B168" s="218"/>
      <c r="C168" s="204"/>
      <c r="D168" s="204"/>
      <c r="E168" s="207"/>
      <c r="F168" s="210"/>
      <c r="G168" s="101" t="s">
        <v>15</v>
      </c>
      <c r="H168" s="135">
        <f>SUM(H164:H167)</f>
        <v>20253.96</v>
      </c>
      <c r="I168" s="238"/>
      <c r="J168" s="238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4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</row>
    <row r="169" spans="1:62" x14ac:dyDescent="0.2">
      <c r="A169" s="213">
        <v>33</v>
      </c>
      <c r="B169" s="216" t="s">
        <v>25</v>
      </c>
      <c r="C169" s="202" t="s">
        <v>220</v>
      </c>
      <c r="D169" s="202" t="s">
        <v>229</v>
      </c>
      <c r="E169" s="205" t="s">
        <v>46</v>
      </c>
      <c r="F169" s="208">
        <v>7.4</v>
      </c>
      <c r="G169" s="101" t="s">
        <v>216</v>
      </c>
      <c r="H169" s="133">
        <v>741.66</v>
      </c>
      <c r="I169" s="275" t="s">
        <v>324</v>
      </c>
      <c r="J169" s="275" t="s">
        <v>370</v>
      </c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</row>
    <row r="170" spans="1:62" x14ac:dyDescent="0.2">
      <c r="A170" s="214"/>
      <c r="B170" s="217"/>
      <c r="C170" s="203"/>
      <c r="D170" s="203"/>
      <c r="E170" s="206"/>
      <c r="F170" s="209"/>
      <c r="G170" s="101" t="s">
        <v>217</v>
      </c>
      <c r="H170" s="133">
        <v>741.66</v>
      </c>
      <c r="I170" s="237"/>
      <c r="J170" s="237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</row>
    <row r="171" spans="1:62" x14ac:dyDescent="0.2">
      <c r="A171" s="214"/>
      <c r="B171" s="217"/>
      <c r="C171" s="203"/>
      <c r="D171" s="203"/>
      <c r="E171" s="206"/>
      <c r="F171" s="209"/>
      <c r="G171" s="101" t="s">
        <v>218</v>
      </c>
      <c r="H171" s="133">
        <v>247.22</v>
      </c>
      <c r="I171" s="237"/>
      <c r="J171" s="237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</row>
    <row r="172" spans="1:62" x14ac:dyDescent="0.2">
      <c r="A172" s="214"/>
      <c r="B172" s="217"/>
      <c r="C172" s="203"/>
      <c r="D172" s="203"/>
      <c r="E172" s="206"/>
      <c r="F172" s="209"/>
      <c r="G172" s="101" t="s">
        <v>219</v>
      </c>
      <c r="H172" s="133">
        <v>0</v>
      </c>
      <c r="I172" s="237"/>
      <c r="J172" s="237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</row>
    <row r="173" spans="1:62" x14ac:dyDescent="0.2">
      <c r="A173" s="215"/>
      <c r="B173" s="218"/>
      <c r="C173" s="204"/>
      <c r="D173" s="204"/>
      <c r="E173" s="207"/>
      <c r="F173" s="210"/>
      <c r="G173" s="101" t="s">
        <v>15</v>
      </c>
      <c r="H173" s="135">
        <f>SUM(H169:H172)</f>
        <v>1730.54</v>
      </c>
      <c r="I173" s="238"/>
      <c r="J173" s="238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</row>
    <row r="174" spans="1:62" x14ac:dyDescent="0.2">
      <c r="A174" s="213">
        <v>34</v>
      </c>
      <c r="B174" s="216" t="s">
        <v>25</v>
      </c>
      <c r="C174" s="202" t="s">
        <v>221</v>
      </c>
      <c r="D174" s="202" t="s">
        <v>230</v>
      </c>
      <c r="E174" s="205" t="s">
        <v>332</v>
      </c>
      <c r="F174" s="208">
        <v>9</v>
      </c>
      <c r="G174" s="101" t="s">
        <v>216</v>
      </c>
      <c r="H174" s="133">
        <v>676.5</v>
      </c>
      <c r="I174" s="275" t="s">
        <v>324</v>
      </c>
      <c r="J174" s="275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</row>
    <row r="175" spans="1:62" x14ac:dyDescent="0.2">
      <c r="A175" s="214"/>
      <c r="B175" s="217"/>
      <c r="C175" s="203"/>
      <c r="D175" s="203"/>
      <c r="E175" s="206"/>
      <c r="F175" s="209"/>
      <c r="G175" s="101" t="s">
        <v>217</v>
      </c>
      <c r="H175" s="133">
        <v>676.5</v>
      </c>
      <c r="I175" s="237"/>
      <c r="J175" s="237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</row>
    <row r="176" spans="1:62" x14ac:dyDescent="0.2">
      <c r="A176" s="214"/>
      <c r="B176" s="217"/>
      <c r="C176" s="203"/>
      <c r="D176" s="203"/>
      <c r="E176" s="206"/>
      <c r="F176" s="209"/>
      <c r="G176" s="101" t="s">
        <v>218</v>
      </c>
      <c r="H176" s="133">
        <v>676.5</v>
      </c>
      <c r="I176" s="237"/>
      <c r="J176" s="237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</row>
    <row r="177" spans="1:62" x14ac:dyDescent="0.2">
      <c r="A177" s="214"/>
      <c r="B177" s="217"/>
      <c r="C177" s="203"/>
      <c r="D177" s="203"/>
      <c r="E177" s="206"/>
      <c r="F177" s="209"/>
      <c r="G177" s="101" t="s">
        <v>219</v>
      </c>
      <c r="H177" s="133">
        <v>676.5</v>
      </c>
      <c r="I177" s="237"/>
      <c r="J177" s="237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</row>
    <row r="178" spans="1:62" ht="62.45" customHeight="1" x14ac:dyDescent="0.2">
      <c r="A178" s="215"/>
      <c r="B178" s="218"/>
      <c r="C178" s="204"/>
      <c r="D178" s="204"/>
      <c r="E178" s="207"/>
      <c r="F178" s="210"/>
      <c r="G178" s="101" t="s">
        <v>15</v>
      </c>
      <c r="H178" s="135">
        <f>SUM(H174:H177)</f>
        <v>2706</v>
      </c>
      <c r="I178" s="238"/>
      <c r="J178" s="238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</row>
    <row r="179" spans="1:62" x14ac:dyDescent="0.2">
      <c r="A179" s="213">
        <v>35</v>
      </c>
      <c r="B179" s="216" t="s">
        <v>25</v>
      </c>
      <c r="C179" s="202" t="s">
        <v>222</v>
      </c>
      <c r="D179" s="202" t="s">
        <v>227</v>
      </c>
      <c r="E179" s="205" t="s">
        <v>67</v>
      </c>
      <c r="F179" s="208">
        <v>121.5</v>
      </c>
      <c r="G179" s="101" t="s">
        <v>216</v>
      </c>
      <c r="H179" s="133">
        <v>3870.82</v>
      </c>
      <c r="I179" s="275" t="s">
        <v>324</v>
      </c>
      <c r="J179" s="275" t="s">
        <v>393</v>
      </c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</row>
    <row r="180" spans="1:62" x14ac:dyDescent="0.2">
      <c r="A180" s="214"/>
      <c r="B180" s="217"/>
      <c r="C180" s="203"/>
      <c r="D180" s="203"/>
      <c r="E180" s="206"/>
      <c r="F180" s="209"/>
      <c r="G180" s="101" t="s">
        <v>217</v>
      </c>
      <c r="H180" s="133">
        <v>4185.8999999999996</v>
      </c>
      <c r="I180" s="237"/>
      <c r="J180" s="237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</row>
    <row r="181" spans="1:62" x14ac:dyDescent="0.2">
      <c r="A181" s="214"/>
      <c r="B181" s="217"/>
      <c r="C181" s="203"/>
      <c r="D181" s="203"/>
      <c r="E181" s="206"/>
      <c r="F181" s="209"/>
      <c r="G181" s="101" t="s">
        <v>218</v>
      </c>
      <c r="H181" s="133">
        <v>4190.8999999999996</v>
      </c>
      <c r="I181" s="237"/>
      <c r="J181" s="237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</row>
    <row r="182" spans="1:62" x14ac:dyDescent="0.2">
      <c r="A182" s="214"/>
      <c r="B182" s="217"/>
      <c r="C182" s="203"/>
      <c r="D182" s="203"/>
      <c r="E182" s="206"/>
      <c r="F182" s="209"/>
      <c r="G182" s="101" t="s">
        <v>219</v>
      </c>
      <c r="H182" s="133">
        <v>4418.46</v>
      </c>
      <c r="I182" s="237"/>
      <c r="J182" s="237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</row>
    <row r="183" spans="1:62" x14ac:dyDescent="0.2">
      <c r="A183" s="215"/>
      <c r="B183" s="218"/>
      <c r="C183" s="204"/>
      <c r="D183" s="204"/>
      <c r="E183" s="207"/>
      <c r="F183" s="210"/>
      <c r="G183" s="101" t="s">
        <v>15</v>
      </c>
      <c r="H183" s="135">
        <f>SUM(H179:H182)</f>
        <v>16666.079999999998</v>
      </c>
      <c r="I183" s="238"/>
      <c r="J183" s="238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</row>
    <row r="184" spans="1:62" x14ac:dyDescent="0.2">
      <c r="A184" s="213">
        <v>36</v>
      </c>
      <c r="B184" s="216" t="s">
        <v>25</v>
      </c>
      <c r="C184" s="202" t="s">
        <v>223</v>
      </c>
      <c r="D184" s="202" t="s">
        <v>252</v>
      </c>
      <c r="E184" s="205" t="s">
        <v>84</v>
      </c>
      <c r="F184" s="208">
        <v>11.7</v>
      </c>
      <c r="G184" s="101" t="s">
        <v>216</v>
      </c>
      <c r="H184" s="133">
        <v>2942.52</v>
      </c>
      <c r="I184" s="275" t="s">
        <v>324</v>
      </c>
      <c r="J184" s="275" t="s">
        <v>394</v>
      </c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</row>
    <row r="185" spans="1:62" x14ac:dyDescent="0.2">
      <c r="A185" s="214"/>
      <c r="B185" s="217"/>
      <c r="C185" s="203"/>
      <c r="D185" s="203"/>
      <c r="E185" s="206"/>
      <c r="F185" s="209"/>
      <c r="G185" s="101" t="s">
        <v>217</v>
      </c>
      <c r="H185" s="133">
        <v>0</v>
      </c>
      <c r="I185" s="237"/>
      <c r="J185" s="237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</row>
    <row r="186" spans="1:62" x14ac:dyDescent="0.2">
      <c r="A186" s="214"/>
      <c r="B186" s="217"/>
      <c r="C186" s="203"/>
      <c r="D186" s="203"/>
      <c r="E186" s="206"/>
      <c r="F186" s="209"/>
      <c r="G186" s="101" t="s">
        <v>218</v>
      </c>
      <c r="H186" s="133">
        <v>977.46</v>
      </c>
      <c r="I186" s="237"/>
      <c r="J186" s="237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</row>
    <row r="187" spans="1:62" x14ac:dyDescent="0.2">
      <c r="A187" s="214"/>
      <c r="B187" s="217"/>
      <c r="C187" s="203"/>
      <c r="D187" s="203"/>
      <c r="E187" s="206"/>
      <c r="F187" s="209"/>
      <c r="G187" s="101" t="s">
        <v>219</v>
      </c>
      <c r="H187" s="133">
        <v>2279.46</v>
      </c>
      <c r="I187" s="237"/>
      <c r="J187" s="237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</row>
    <row r="188" spans="1:62" ht="26.45" customHeight="1" x14ac:dyDescent="0.2">
      <c r="A188" s="215"/>
      <c r="B188" s="218"/>
      <c r="C188" s="204"/>
      <c r="D188" s="204"/>
      <c r="E188" s="207"/>
      <c r="F188" s="210"/>
      <c r="G188" s="101" t="s">
        <v>15</v>
      </c>
      <c r="H188" s="135">
        <f>SUM(H184:H187)</f>
        <v>6199.4400000000005</v>
      </c>
      <c r="I188" s="238"/>
      <c r="J188" s="238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</row>
    <row r="189" spans="1:62" x14ac:dyDescent="0.2">
      <c r="A189" s="213">
        <v>37</v>
      </c>
      <c r="B189" s="216" t="s">
        <v>25</v>
      </c>
      <c r="C189" s="202" t="s">
        <v>233</v>
      </c>
      <c r="D189" s="202" t="s">
        <v>56</v>
      </c>
      <c r="E189" s="205" t="s">
        <v>210</v>
      </c>
      <c r="F189" s="208">
        <v>78.900000000000006</v>
      </c>
      <c r="G189" s="101" t="s">
        <v>16</v>
      </c>
      <c r="H189" s="133">
        <v>4805.3500000000004</v>
      </c>
      <c r="I189" s="275" t="s">
        <v>324</v>
      </c>
      <c r="J189" s="275" t="s">
        <v>395</v>
      </c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</row>
    <row r="190" spans="1:62" x14ac:dyDescent="0.2">
      <c r="A190" s="214"/>
      <c r="B190" s="217"/>
      <c r="C190" s="203"/>
      <c r="D190" s="203"/>
      <c r="E190" s="206"/>
      <c r="F190" s="209"/>
      <c r="G190" s="101" t="s">
        <v>17</v>
      </c>
      <c r="H190" s="133">
        <v>1812.18</v>
      </c>
      <c r="I190" s="237"/>
      <c r="J190" s="237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</row>
    <row r="191" spans="1:62" x14ac:dyDescent="0.2">
      <c r="A191" s="214"/>
      <c r="B191" s="217"/>
      <c r="C191" s="203"/>
      <c r="D191" s="203"/>
      <c r="E191" s="206"/>
      <c r="F191" s="209"/>
      <c r="G191" s="101" t="s">
        <v>18</v>
      </c>
      <c r="H191" s="133">
        <v>5481</v>
      </c>
      <c r="I191" s="237"/>
      <c r="J191" s="237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</row>
    <row r="192" spans="1:62" x14ac:dyDescent="0.2">
      <c r="A192" s="214"/>
      <c r="B192" s="217"/>
      <c r="C192" s="203"/>
      <c r="D192" s="203"/>
      <c r="E192" s="206"/>
      <c r="F192" s="209"/>
      <c r="G192" s="101" t="s">
        <v>19</v>
      </c>
      <c r="H192" s="133">
        <v>6770.69</v>
      </c>
      <c r="I192" s="237"/>
      <c r="J192" s="237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</row>
    <row r="193" spans="1:62" x14ac:dyDescent="0.2">
      <c r="A193" s="215"/>
      <c r="B193" s="218"/>
      <c r="C193" s="204"/>
      <c r="D193" s="204"/>
      <c r="E193" s="207"/>
      <c r="F193" s="210"/>
      <c r="G193" s="101" t="s">
        <v>15</v>
      </c>
      <c r="H193" s="135">
        <f>SUM(H189:H192)</f>
        <v>18869.22</v>
      </c>
      <c r="I193" s="238"/>
      <c r="J193" s="238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</row>
    <row r="194" spans="1:62" x14ac:dyDescent="0.2">
      <c r="A194" s="213">
        <v>38</v>
      </c>
      <c r="B194" s="216" t="s">
        <v>25</v>
      </c>
      <c r="C194" s="202" t="s">
        <v>235</v>
      </c>
      <c r="D194" s="202" t="s">
        <v>237</v>
      </c>
      <c r="E194" s="205" t="s">
        <v>238</v>
      </c>
      <c r="F194" s="208">
        <v>65.5</v>
      </c>
      <c r="G194" s="101" t="s">
        <v>16</v>
      </c>
      <c r="H194" s="133">
        <v>0</v>
      </c>
      <c r="I194" s="275" t="s">
        <v>324</v>
      </c>
      <c r="J194" s="275" t="s">
        <v>396</v>
      </c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</row>
    <row r="195" spans="1:62" x14ac:dyDescent="0.2">
      <c r="A195" s="214"/>
      <c r="B195" s="217"/>
      <c r="C195" s="203"/>
      <c r="D195" s="203"/>
      <c r="E195" s="206"/>
      <c r="F195" s="209"/>
      <c r="G195" s="101" t="s">
        <v>17</v>
      </c>
      <c r="H195" s="133">
        <v>0</v>
      </c>
      <c r="I195" s="237"/>
      <c r="J195" s="237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</row>
    <row r="196" spans="1:62" x14ac:dyDescent="0.2">
      <c r="A196" s="214"/>
      <c r="B196" s="217"/>
      <c r="C196" s="203"/>
      <c r="D196" s="203"/>
      <c r="E196" s="206"/>
      <c r="F196" s="209"/>
      <c r="G196" s="101" t="s">
        <v>18</v>
      </c>
      <c r="H196" s="133">
        <v>0</v>
      </c>
      <c r="I196" s="237"/>
      <c r="J196" s="237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</row>
    <row r="197" spans="1:62" x14ac:dyDescent="0.2">
      <c r="A197" s="214"/>
      <c r="B197" s="217"/>
      <c r="C197" s="203"/>
      <c r="D197" s="203"/>
      <c r="E197" s="206"/>
      <c r="F197" s="209"/>
      <c r="G197" s="101" t="s">
        <v>19</v>
      </c>
      <c r="H197" s="133">
        <v>0</v>
      </c>
      <c r="I197" s="237"/>
      <c r="J197" s="237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  <c r="AX197" s="134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</row>
    <row r="198" spans="1:62" ht="29.25" customHeight="1" x14ac:dyDescent="0.2">
      <c r="A198" s="215"/>
      <c r="B198" s="218"/>
      <c r="C198" s="204"/>
      <c r="D198" s="204"/>
      <c r="E198" s="207"/>
      <c r="F198" s="210"/>
      <c r="G198" s="101" t="s">
        <v>15</v>
      </c>
      <c r="H198" s="135">
        <f>SUM(H194:H197)</f>
        <v>0</v>
      </c>
      <c r="I198" s="238"/>
      <c r="J198" s="238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</row>
    <row r="199" spans="1:62" ht="12.75" customHeight="1" x14ac:dyDescent="0.2">
      <c r="A199" s="213">
        <v>39</v>
      </c>
      <c r="B199" s="216" t="s">
        <v>25</v>
      </c>
      <c r="C199" s="239" t="s">
        <v>247</v>
      </c>
      <c r="D199" s="202" t="s">
        <v>248</v>
      </c>
      <c r="E199" s="205" t="s">
        <v>254</v>
      </c>
      <c r="F199" s="208">
        <v>13.2</v>
      </c>
      <c r="G199" s="101" t="s">
        <v>16</v>
      </c>
      <c r="H199" s="133">
        <v>948.22</v>
      </c>
      <c r="I199" s="275" t="s">
        <v>324</v>
      </c>
      <c r="J199" s="275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</row>
    <row r="200" spans="1:62" x14ac:dyDescent="0.2">
      <c r="A200" s="214"/>
      <c r="B200" s="217"/>
      <c r="C200" s="240"/>
      <c r="D200" s="203"/>
      <c r="E200" s="206"/>
      <c r="F200" s="209"/>
      <c r="G200" s="101" t="s">
        <v>17</v>
      </c>
      <c r="H200" s="133">
        <v>947.43</v>
      </c>
      <c r="I200" s="237"/>
      <c r="J200" s="237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</row>
    <row r="201" spans="1:62" x14ac:dyDescent="0.2">
      <c r="A201" s="214"/>
      <c r="B201" s="217"/>
      <c r="C201" s="240"/>
      <c r="D201" s="203"/>
      <c r="E201" s="206"/>
      <c r="F201" s="209"/>
      <c r="G201" s="101" t="s">
        <v>18</v>
      </c>
      <c r="H201" s="133">
        <v>947.43</v>
      </c>
      <c r="I201" s="237"/>
      <c r="J201" s="237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</row>
    <row r="202" spans="1:62" x14ac:dyDescent="0.2">
      <c r="A202" s="214"/>
      <c r="B202" s="217"/>
      <c r="C202" s="240"/>
      <c r="D202" s="203"/>
      <c r="E202" s="206"/>
      <c r="F202" s="209"/>
      <c r="G202" s="101" t="s">
        <v>19</v>
      </c>
      <c r="H202" s="133">
        <v>947.43</v>
      </c>
      <c r="I202" s="237"/>
      <c r="J202" s="237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</row>
    <row r="203" spans="1:62" ht="21" customHeight="1" x14ac:dyDescent="0.2">
      <c r="A203" s="215"/>
      <c r="B203" s="218"/>
      <c r="C203" s="241"/>
      <c r="D203" s="204"/>
      <c r="E203" s="207"/>
      <c r="F203" s="210"/>
      <c r="G203" s="101" t="s">
        <v>15</v>
      </c>
      <c r="H203" s="135">
        <f>SUM(H199:H202)</f>
        <v>3790.5099999999998</v>
      </c>
      <c r="I203" s="238"/>
      <c r="J203" s="238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</row>
    <row r="204" spans="1:62" x14ac:dyDescent="0.2">
      <c r="A204" s="205">
        <v>40</v>
      </c>
      <c r="B204" s="216" t="s">
        <v>25</v>
      </c>
      <c r="C204" s="287" t="s">
        <v>249</v>
      </c>
      <c r="D204" s="202" t="s">
        <v>250</v>
      </c>
      <c r="E204" s="205" t="s">
        <v>251</v>
      </c>
      <c r="F204" s="208">
        <v>86.3</v>
      </c>
      <c r="G204" s="101" t="s">
        <v>16</v>
      </c>
      <c r="H204" s="133">
        <v>5105.51</v>
      </c>
      <c r="I204" s="275" t="s">
        <v>324</v>
      </c>
      <c r="J204" s="275" t="s">
        <v>397</v>
      </c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</row>
    <row r="205" spans="1:62" x14ac:dyDescent="0.2">
      <c r="A205" s="206"/>
      <c r="B205" s="217"/>
      <c r="C205" s="288"/>
      <c r="D205" s="203"/>
      <c r="E205" s="206"/>
      <c r="F205" s="209"/>
      <c r="G205" s="101" t="s">
        <v>17</v>
      </c>
      <c r="H205" s="133">
        <v>5781.24</v>
      </c>
      <c r="I205" s="237"/>
      <c r="J205" s="237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</row>
    <row r="206" spans="1:62" x14ac:dyDescent="0.2">
      <c r="A206" s="206"/>
      <c r="B206" s="217"/>
      <c r="C206" s="288"/>
      <c r="D206" s="203"/>
      <c r="E206" s="206"/>
      <c r="F206" s="209"/>
      <c r="G206" s="101" t="s">
        <v>18</v>
      </c>
      <c r="H206" s="133">
        <v>7708.32</v>
      </c>
      <c r="I206" s="237"/>
      <c r="J206" s="237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</row>
    <row r="207" spans="1:62" x14ac:dyDescent="0.2">
      <c r="A207" s="206"/>
      <c r="B207" s="217"/>
      <c r="C207" s="288"/>
      <c r="D207" s="203"/>
      <c r="E207" s="206"/>
      <c r="F207" s="209"/>
      <c r="G207" s="101" t="s">
        <v>19</v>
      </c>
      <c r="H207" s="133">
        <v>0</v>
      </c>
      <c r="I207" s="237"/>
      <c r="J207" s="237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</row>
    <row r="208" spans="1:62" x14ac:dyDescent="0.2">
      <c r="A208" s="207"/>
      <c r="B208" s="218"/>
      <c r="C208" s="289"/>
      <c r="D208" s="204"/>
      <c r="E208" s="207"/>
      <c r="F208" s="210"/>
      <c r="G208" s="101" t="s">
        <v>15</v>
      </c>
      <c r="H208" s="135">
        <f>SUM(H204:H207)</f>
        <v>18595.07</v>
      </c>
      <c r="I208" s="238"/>
      <c r="J208" s="238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</row>
    <row r="209" spans="1:62" x14ac:dyDescent="0.2">
      <c r="A209" s="205">
        <v>41</v>
      </c>
      <c r="B209" s="216" t="s">
        <v>25</v>
      </c>
      <c r="C209" s="287" t="s">
        <v>327</v>
      </c>
      <c r="D209" s="202" t="s">
        <v>341</v>
      </c>
      <c r="E209" s="205" t="s">
        <v>328</v>
      </c>
      <c r="F209" s="208">
        <v>343</v>
      </c>
      <c r="G209" s="101" t="s">
        <v>16</v>
      </c>
      <c r="H209" s="133">
        <v>23138.12</v>
      </c>
      <c r="I209" s="275" t="s">
        <v>324</v>
      </c>
      <c r="J209" s="216" t="s">
        <v>398</v>
      </c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</row>
    <row r="210" spans="1:62" x14ac:dyDescent="0.2">
      <c r="A210" s="206"/>
      <c r="B210" s="217"/>
      <c r="C210" s="288"/>
      <c r="D210" s="203"/>
      <c r="E210" s="206"/>
      <c r="F210" s="209"/>
      <c r="G210" s="101" t="s">
        <v>17</v>
      </c>
      <c r="H210" s="133">
        <v>37765.440000000002</v>
      </c>
      <c r="I210" s="237"/>
      <c r="J210" s="295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</row>
    <row r="211" spans="1:62" x14ac:dyDescent="0.2">
      <c r="A211" s="206"/>
      <c r="B211" s="217"/>
      <c r="C211" s="288"/>
      <c r="D211" s="203"/>
      <c r="E211" s="206"/>
      <c r="F211" s="209"/>
      <c r="G211" s="101" t="s">
        <v>18</v>
      </c>
      <c r="H211" s="133">
        <v>37765.440000000002</v>
      </c>
      <c r="I211" s="237"/>
      <c r="J211" s="295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</row>
    <row r="212" spans="1:62" x14ac:dyDescent="0.2">
      <c r="A212" s="206"/>
      <c r="B212" s="217"/>
      <c r="C212" s="288"/>
      <c r="D212" s="203"/>
      <c r="E212" s="206"/>
      <c r="F212" s="209"/>
      <c r="G212" s="101" t="s">
        <v>19</v>
      </c>
      <c r="H212" s="133">
        <v>37765.440000000002</v>
      </c>
      <c r="I212" s="237"/>
      <c r="J212" s="295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</row>
    <row r="213" spans="1:62" x14ac:dyDescent="0.2">
      <c r="A213" s="206"/>
      <c r="B213" s="218"/>
      <c r="C213" s="289"/>
      <c r="D213" s="204"/>
      <c r="E213" s="207"/>
      <c r="F213" s="210"/>
      <c r="G213" s="101" t="s">
        <v>15</v>
      </c>
      <c r="H213" s="135">
        <f>H209+H210+H211+H212</f>
        <v>136434.44</v>
      </c>
      <c r="I213" s="238"/>
      <c r="J213" s="296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</row>
    <row r="214" spans="1:62" x14ac:dyDescent="0.2">
      <c r="A214" s="205">
        <v>42</v>
      </c>
      <c r="B214" s="216" t="s">
        <v>25</v>
      </c>
      <c r="C214" s="239" t="s">
        <v>333</v>
      </c>
      <c r="D214" s="202" t="s">
        <v>334</v>
      </c>
      <c r="E214" s="205" t="s">
        <v>335</v>
      </c>
      <c r="F214" s="208">
        <v>52.3</v>
      </c>
      <c r="G214" s="101" t="s">
        <v>16</v>
      </c>
      <c r="H214" s="133">
        <v>1818.08</v>
      </c>
      <c r="I214" s="151"/>
      <c r="J214" s="216" t="s">
        <v>155</v>
      </c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</row>
    <row r="215" spans="1:62" x14ac:dyDescent="0.2">
      <c r="A215" s="206"/>
      <c r="B215" s="217"/>
      <c r="C215" s="240"/>
      <c r="D215" s="203"/>
      <c r="E215" s="206"/>
      <c r="F215" s="209"/>
      <c r="G215" s="101" t="s">
        <v>17</v>
      </c>
      <c r="H215" s="135">
        <v>0</v>
      </c>
      <c r="I215" s="151"/>
      <c r="J215" s="217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</row>
    <row r="216" spans="1:62" x14ac:dyDescent="0.2">
      <c r="A216" s="206"/>
      <c r="B216" s="217"/>
      <c r="C216" s="240"/>
      <c r="D216" s="203"/>
      <c r="E216" s="206"/>
      <c r="F216" s="209"/>
      <c r="G216" s="101" t="s">
        <v>18</v>
      </c>
      <c r="H216" s="133">
        <v>0</v>
      </c>
      <c r="I216" s="152" t="s">
        <v>324</v>
      </c>
      <c r="J216" s="217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</row>
    <row r="217" spans="1:62" x14ac:dyDescent="0.2">
      <c r="A217" s="206"/>
      <c r="B217" s="217"/>
      <c r="C217" s="240"/>
      <c r="D217" s="203"/>
      <c r="E217" s="206"/>
      <c r="F217" s="209"/>
      <c r="G217" s="101" t="s">
        <v>19</v>
      </c>
      <c r="H217" s="133">
        <v>0</v>
      </c>
      <c r="I217" s="151"/>
      <c r="J217" s="217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</row>
    <row r="218" spans="1:62" x14ac:dyDescent="0.2">
      <c r="A218" s="206"/>
      <c r="B218" s="218"/>
      <c r="C218" s="241"/>
      <c r="D218" s="204"/>
      <c r="E218" s="207"/>
      <c r="F218" s="210"/>
      <c r="G218" s="101" t="s">
        <v>15</v>
      </c>
      <c r="H218" s="135">
        <f>H214</f>
        <v>1818.08</v>
      </c>
      <c r="I218" s="151"/>
      <c r="J218" s="218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</row>
    <row r="219" spans="1:62" x14ac:dyDescent="0.2">
      <c r="A219" s="205">
        <v>43</v>
      </c>
      <c r="B219" s="216" t="s">
        <v>25</v>
      </c>
      <c r="C219" s="239" t="s">
        <v>354</v>
      </c>
      <c r="D219" s="202" t="s">
        <v>355</v>
      </c>
      <c r="E219" s="205" t="s">
        <v>356</v>
      </c>
      <c r="F219" s="227">
        <v>27.4</v>
      </c>
      <c r="G219" s="101" t="s">
        <v>16</v>
      </c>
      <c r="H219" s="135"/>
      <c r="I219" s="236" t="s">
        <v>324</v>
      </c>
      <c r="J219" s="216" t="s">
        <v>399</v>
      </c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</row>
    <row r="220" spans="1:62" x14ac:dyDescent="0.2">
      <c r="A220" s="206"/>
      <c r="B220" s="217"/>
      <c r="C220" s="240"/>
      <c r="D220" s="203"/>
      <c r="E220" s="206"/>
      <c r="F220" s="228"/>
      <c r="G220" s="101" t="s">
        <v>17</v>
      </c>
      <c r="H220" s="133">
        <v>0</v>
      </c>
      <c r="I220" s="237"/>
      <c r="J220" s="237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</row>
    <row r="221" spans="1:62" x14ac:dyDescent="0.2">
      <c r="A221" s="206"/>
      <c r="B221" s="217"/>
      <c r="C221" s="240"/>
      <c r="D221" s="203"/>
      <c r="E221" s="206"/>
      <c r="F221" s="228"/>
      <c r="G221" s="101" t="s">
        <v>18</v>
      </c>
      <c r="H221" s="133">
        <v>2020</v>
      </c>
      <c r="I221" s="237"/>
      <c r="J221" s="237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</row>
    <row r="222" spans="1:62" x14ac:dyDescent="0.2">
      <c r="A222" s="206"/>
      <c r="B222" s="217"/>
      <c r="C222" s="240"/>
      <c r="D222" s="203"/>
      <c r="E222" s="206"/>
      <c r="F222" s="228"/>
      <c r="G222" s="101" t="s">
        <v>19</v>
      </c>
      <c r="H222" s="133">
        <v>1884.3</v>
      </c>
      <c r="I222" s="237"/>
      <c r="J222" s="237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</row>
    <row r="223" spans="1:62" x14ac:dyDescent="0.2">
      <c r="A223" s="207"/>
      <c r="B223" s="218"/>
      <c r="C223" s="241"/>
      <c r="D223" s="204"/>
      <c r="E223" s="207"/>
      <c r="F223" s="229"/>
      <c r="G223" s="101" t="s">
        <v>15</v>
      </c>
      <c r="H223" s="135">
        <f>SUM(H220:H222)</f>
        <v>3904.3</v>
      </c>
      <c r="I223" s="238"/>
      <c r="J223" s="238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</row>
    <row r="224" spans="1:62" x14ac:dyDescent="0.2">
      <c r="A224" s="205">
        <v>44</v>
      </c>
      <c r="B224" s="216" t="s">
        <v>25</v>
      </c>
      <c r="C224" s="239" t="s">
        <v>357</v>
      </c>
      <c r="D224" s="202" t="s">
        <v>358</v>
      </c>
      <c r="E224" s="205" t="s">
        <v>359</v>
      </c>
      <c r="F224" s="227">
        <v>32.4</v>
      </c>
      <c r="G224" s="101" t="s">
        <v>16</v>
      </c>
      <c r="H224" s="135"/>
      <c r="I224" s="236" t="s">
        <v>324</v>
      </c>
      <c r="J224" s="216" t="s">
        <v>384</v>
      </c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</row>
    <row r="225" spans="1:62" x14ac:dyDescent="0.2">
      <c r="A225" s="206"/>
      <c r="B225" s="217"/>
      <c r="C225" s="240"/>
      <c r="D225" s="203"/>
      <c r="E225" s="206"/>
      <c r="F225" s="228"/>
      <c r="G225" s="101" t="s">
        <v>17</v>
      </c>
      <c r="H225" s="133">
        <v>0</v>
      </c>
      <c r="I225" s="237"/>
      <c r="J225" s="237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</row>
    <row r="226" spans="1:62" x14ac:dyDescent="0.2">
      <c r="A226" s="206"/>
      <c r="B226" s="217"/>
      <c r="C226" s="240"/>
      <c r="D226" s="203"/>
      <c r="E226" s="206"/>
      <c r="F226" s="228"/>
      <c r="G226" s="101" t="s">
        <v>18</v>
      </c>
      <c r="H226" s="133">
        <v>0</v>
      </c>
      <c r="I226" s="237"/>
      <c r="J226" s="237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</row>
    <row r="227" spans="1:62" x14ac:dyDescent="0.2">
      <c r="A227" s="206"/>
      <c r="B227" s="217"/>
      <c r="C227" s="240"/>
      <c r="D227" s="203"/>
      <c r="E227" s="206"/>
      <c r="F227" s="228"/>
      <c r="G227" s="101" t="s">
        <v>19</v>
      </c>
      <c r="H227" s="133">
        <v>3350</v>
      </c>
      <c r="I227" s="237"/>
      <c r="J227" s="237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</row>
    <row r="228" spans="1:62" x14ac:dyDescent="0.2">
      <c r="A228" s="207"/>
      <c r="B228" s="218"/>
      <c r="C228" s="241"/>
      <c r="D228" s="204"/>
      <c r="E228" s="207"/>
      <c r="F228" s="229"/>
      <c r="G228" s="101" t="s">
        <v>15</v>
      </c>
      <c r="H228" s="135">
        <f>SUM(H225:H227)</f>
        <v>3350</v>
      </c>
      <c r="I228" s="238"/>
      <c r="J228" s="238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  <c r="AY228" s="134"/>
      <c r="AZ228" s="134"/>
      <c r="BA228" s="134"/>
      <c r="BB228" s="134"/>
      <c r="BC228" s="134"/>
      <c r="BD228" s="134"/>
      <c r="BE228" s="134"/>
      <c r="BF228" s="134"/>
      <c r="BG228" s="134"/>
      <c r="BH228" s="134"/>
      <c r="BI228" s="134"/>
      <c r="BJ228" s="134"/>
    </row>
    <row r="229" spans="1:62" x14ac:dyDescent="0.2">
      <c r="A229" s="205">
        <v>45</v>
      </c>
      <c r="B229" s="216" t="s">
        <v>25</v>
      </c>
      <c r="C229" s="239" t="s">
        <v>371</v>
      </c>
      <c r="D229" s="202" t="s">
        <v>372</v>
      </c>
      <c r="E229" s="205" t="s">
        <v>101</v>
      </c>
      <c r="F229" s="227">
        <v>62</v>
      </c>
      <c r="G229" s="101" t="s">
        <v>16</v>
      </c>
      <c r="H229" s="135"/>
      <c r="I229" s="236" t="s">
        <v>324</v>
      </c>
      <c r="J229" s="216" t="s">
        <v>155</v>
      </c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</row>
    <row r="230" spans="1:62" x14ac:dyDescent="0.2">
      <c r="A230" s="206"/>
      <c r="B230" s="217"/>
      <c r="C230" s="240"/>
      <c r="D230" s="203"/>
      <c r="E230" s="206"/>
      <c r="F230" s="228"/>
      <c r="G230" s="101" t="s">
        <v>17</v>
      </c>
      <c r="H230" s="135"/>
      <c r="I230" s="242"/>
      <c r="J230" s="217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</row>
    <row r="231" spans="1:62" x14ac:dyDescent="0.2">
      <c r="A231" s="206"/>
      <c r="B231" s="217"/>
      <c r="C231" s="240"/>
      <c r="D231" s="203"/>
      <c r="E231" s="206"/>
      <c r="F231" s="228"/>
      <c r="G231" s="101" t="s">
        <v>18</v>
      </c>
      <c r="H231" s="133">
        <v>1438.4</v>
      </c>
      <c r="I231" s="242"/>
      <c r="J231" s="217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</row>
    <row r="232" spans="1:62" x14ac:dyDescent="0.2">
      <c r="A232" s="206"/>
      <c r="B232" s="217"/>
      <c r="C232" s="240"/>
      <c r="D232" s="203"/>
      <c r="E232" s="206"/>
      <c r="F232" s="228"/>
      <c r="G232" s="101" t="s">
        <v>19</v>
      </c>
      <c r="H232" s="133">
        <v>0</v>
      </c>
      <c r="I232" s="242"/>
      <c r="J232" s="217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</row>
    <row r="233" spans="1:62" x14ac:dyDescent="0.2">
      <c r="A233" s="207"/>
      <c r="B233" s="218"/>
      <c r="C233" s="241"/>
      <c r="D233" s="204"/>
      <c r="E233" s="207"/>
      <c r="F233" s="229"/>
      <c r="G233" s="101" t="s">
        <v>15</v>
      </c>
      <c r="H233" s="135">
        <v>1438.4</v>
      </c>
      <c r="I233" s="243"/>
      <c r="J233" s="218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</row>
    <row r="234" spans="1:62" x14ac:dyDescent="0.2">
      <c r="A234" s="205">
        <v>46</v>
      </c>
      <c r="B234" s="216" t="s">
        <v>25</v>
      </c>
      <c r="C234" s="239" t="s">
        <v>400</v>
      </c>
      <c r="D234" s="202" t="s">
        <v>401</v>
      </c>
      <c r="E234" s="205" t="s">
        <v>402</v>
      </c>
      <c r="F234" s="227">
        <v>22.2</v>
      </c>
      <c r="G234" s="101" t="s">
        <v>16</v>
      </c>
      <c r="H234" s="135"/>
      <c r="I234" s="236" t="s">
        <v>324</v>
      </c>
      <c r="J234" s="162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</row>
    <row r="235" spans="1:62" x14ac:dyDescent="0.2">
      <c r="A235" s="237"/>
      <c r="B235" s="217"/>
      <c r="C235" s="240"/>
      <c r="D235" s="203"/>
      <c r="E235" s="206"/>
      <c r="F235" s="228"/>
      <c r="G235" s="101" t="s">
        <v>17</v>
      </c>
      <c r="H235" s="135"/>
      <c r="I235" s="242"/>
      <c r="J235" s="162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</row>
    <row r="236" spans="1:62" x14ac:dyDescent="0.2">
      <c r="A236" s="237"/>
      <c r="B236" s="217"/>
      <c r="C236" s="240"/>
      <c r="D236" s="203"/>
      <c r="E236" s="206"/>
      <c r="F236" s="228"/>
      <c r="G236" s="101" t="s">
        <v>18</v>
      </c>
      <c r="H236" s="135"/>
      <c r="I236" s="242"/>
      <c r="J236" s="162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</row>
    <row r="237" spans="1:62" x14ac:dyDescent="0.2">
      <c r="A237" s="237"/>
      <c r="B237" s="217"/>
      <c r="C237" s="240"/>
      <c r="D237" s="203"/>
      <c r="E237" s="206"/>
      <c r="F237" s="228"/>
      <c r="G237" s="101" t="s">
        <v>19</v>
      </c>
      <c r="H237" s="133">
        <v>1720.86</v>
      </c>
      <c r="I237" s="242"/>
      <c r="J237" s="162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</row>
    <row r="238" spans="1:62" x14ac:dyDescent="0.2">
      <c r="A238" s="238"/>
      <c r="B238" s="218"/>
      <c r="C238" s="241"/>
      <c r="D238" s="204"/>
      <c r="E238" s="207"/>
      <c r="F238" s="229"/>
      <c r="G238" s="101" t="s">
        <v>15</v>
      </c>
      <c r="H238" s="135">
        <v>1720.86</v>
      </c>
      <c r="I238" s="243"/>
      <c r="J238" s="162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</row>
    <row r="239" spans="1:62" x14ac:dyDescent="0.2">
      <c r="A239" s="236">
        <v>47</v>
      </c>
      <c r="B239" s="216" t="s">
        <v>25</v>
      </c>
      <c r="C239" s="239" t="s">
        <v>403</v>
      </c>
      <c r="D239" s="202" t="s">
        <v>404</v>
      </c>
      <c r="E239" s="205" t="s">
        <v>251</v>
      </c>
      <c r="F239" s="227">
        <v>86.3</v>
      </c>
      <c r="G239" s="101" t="s">
        <v>16</v>
      </c>
      <c r="H239" s="135"/>
      <c r="I239" s="236" t="s">
        <v>324</v>
      </c>
      <c r="J239" s="162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</row>
    <row r="240" spans="1:62" x14ac:dyDescent="0.2">
      <c r="A240" s="242"/>
      <c r="B240" s="217"/>
      <c r="C240" s="240"/>
      <c r="D240" s="203"/>
      <c r="E240" s="206"/>
      <c r="F240" s="228"/>
      <c r="G240" s="101" t="s">
        <v>17</v>
      </c>
      <c r="H240" s="135"/>
      <c r="I240" s="242"/>
      <c r="J240" s="162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</row>
    <row r="241" spans="1:62" x14ac:dyDescent="0.2">
      <c r="A241" s="242"/>
      <c r="B241" s="217"/>
      <c r="C241" s="240"/>
      <c r="D241" s="203"/>
      <c r="E241" s="206"/>
      <c r="F241" s="228"/>
      <c r="G241" s="101" t="s">
        <v>18</v>
      </c>
      <c r="H241" s="135"/>
      <c r="I241" s="242"/>
      <c r="J241" s="162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</row>
    <row r="242" spans="1:62" x14ac:dyDescent="0.2">
      <c r="A242" s="242"/>
      <c r="B242" s="217"/>
      <c r="C242" s="240"/>
      <c r="D242" s="203"/>
      <c r="E242" s="206"/>
      <c r="F242" s="228"/>
      <c r="G242" s="101" t="s">
        <v>19</v>
      </c>
      <c r="H242" s="133">
        <v>3854.16</v>
      </c>
      <c r="I242" s="242"/>
      <c r="J242" s="162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  <c r="AV242" s="134"/>
      <c r="AW242" s="134"/>
      <c r="AX242" s="134"/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/>
      <c r="BI242" s="134"/>
      <c r="BJ242" s="134"/>
    </row>
    <row r="243" spans="1:62" x14ac:dyDescent="0.2">
      <c r="A243" s="243"/>
      <c r="B243" s="218"/>
      <c r="C243" s="241"/>
      <c r="D243" s="204"/>
      <c r="E243" s="207"/>
      <c r="F243" s="229"/>
      <c r="G243" s="101" t="s">
        <v>15</v>
      </c>
      <c r="H243" s="135">
        <v>3854.16</v>
      </c>
      <c r="I243" s="243"/>
      <c r="J243" s="162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</row>
    <row r="244" spans="1:62" x14ac:dyDescent="0.2">
      <c r="A244" s="236">
        <v>48</v>
      </c>
      <c r="B244" s="216" t="s">
        <v>25</v>
      </c>
      <c r="C244" s="239" t="s">
        <v>405</v>
      </c>
      <c r="D244" s="202" t="s">
        <v>406</v>
      </c>
      <c r="E244" s="205" t="s">
        <v>33</v>
      </c>
      <c r="F244" s="227">
        <v>35.299999999999997</v>
      </c>
      <c r="G244" s="101" t="s">
        <v>16</v>
      </c>
      <c r="H244" s="135"/>
      <c r="I244" s="236" t="s">
        <v>324</v>
      </c>
      <c r="J244" s="162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</row>
    <row r="245" spans="1:62" x14ac:dyDescent="0.2">
      <c r="A245" s="237"/>
      <c r="B245" s="217"/>
      <c r="C245" s="240"/>
      <c r="D245" s="203"/>
      <c r="E245" s="206"/>
      <c r="F245" s="228"/>
      <c r="G245" s="101" t="s">
        <v>17</v>
      </c>
      <c r="H245" s="135"/>
      <c r="I245" s="242"/>
      <c r="J245" s="162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  <c r="AU245" s="134"/>
      <c r="AV245" s="134"/>
      <c r="AW245" s="134"/>
      <c r="AX245" s="134"/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</row>
    <row r="246" spans="1:62" x14ac:dyDescent="0.2">
      <c r="A246" s="237"/>
      <c r="B246" s="217"/>
      <c r="C246" s="240"/>
      <c r="D246" s="203"/>
      <c r="E246" s="206"/>
      <c r="F246" s="228"/>
      <c r="G246" s="101" t="s">
        <v>18</v>
      </c>
      <c r="H246" s="135"/>
      <c r="I246" s="242"/>
      <c r="J246" s="162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/>
      <c r="AT246" s="134"/>
      <c r="AU246" s="134"/>
      <c r="AV246" s="134"/>
      <c r="AW246" s="134"/>
      <c r="AX246" s="134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</row>
    <row r="247" spans="1:62" x14ac:dyDescent="0.2">
      <c r="A247" s="237"/>
      <c r="B247" s="217"/>
      <c r="C247" s="240"/>
      <c r="D247" s="203"/>
      <c r="E247" s="206"/>
      <c r="F247" s="228"/>
      <c r="G247" s="101" t="s">
        <v>19</v>
      </c>
      <c r="H247" s="133">
        <v>1622</v>
      </c>
      <c r="I247" s="242"/>
      <c r="J247" s="162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  <c r="AX247" s="134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</row>
    <row r="248" spans="1:62" x14ac:dyDescent="0.2">
      <c r="A248" s="238"/>
      <c r="B248" s="218"/>
      <c r="C248" s="241"/>
      <c r="D248" s="204"/>
      <c r="E248" s="207"/>
      <c r="F248" s="229"/>
      <c r="G248" s="101" t="s">
        <v>15</v>
      </c>
      <c r="H248" s="135">
        <v>1622</v>
      </c>
      <c r="I248" s="243"/>
      <c r="J248" s="162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</row>
    <row r="249" spans="1:62" ht="14.25" customHeight="1" x14ac:dyDescent="0.2">
      <c r="A249" s="206">
        <v>49</v>
      </c>
      <c r="B249" s="247" t="s">
        <v>261</v>
      </c>
      <c r="C249" s="247" t="s">
        <v>262</v>
      </c>
      <c r="D249" s="247" t="s">
        <v>263</v>
      </c>
      <c r="E249" s="247" t="s">
        <v>264</v>
      </c>
      <c r="F249" s="250">
        <v>24.5</v>
      </c>
      <c r="G249" s="4" t="s">
        <v>16</v>
      </c>
      <c r="H249" s="139">
        <v>0</v>
      </c>
      <c r="I249" s="293" t="s">
        <v>323</v>
      </c>
      <c r="J249" s="293" t="s">
        <v>342</v>
      </c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</row>
    <row r="250" spans="1:62" x14ac:dyDescent="0.2">
      <c r="A250" s="206"/>
      <c r="B250" s="248"/>
      <c r="C250" s="248"/>
      <c r="D250" s="248"/>
      <c r="E250" s="248"/>
      <c r="F250" s="251"/>
      <c r="G250" s="4" t="s">
        <v>17</v>
      </c>
      <c r="H250" s="139">
        <v>0</v>
      </c>
      <c r="I250" s="237"/>
      <c r="J250" s="237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</row>
    <row r="251" spans="1:62" x14ac:dyDescent="0.2">
      <c r="A251" s="206"/>
      <c r="B251" s="248"/>
      <c r="C251" s="248"/>
      <c r="D251" s="248"/>
      <c r="E251" s="248"/>
      <c r="F251" s="251"/>
      <c r="G251" s="4" t="s">
        <v>18</v>
      </c>
      <c r="H251" s="139">
        <v>0</v>
      </c>
      <c r="I251" s="237"/>
      <c r="J251" s="237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</row>
    <row r="252" spans="1:62" x14ac:dyDescent="0.2">
      <c r="A252" s="206"/>
      <c r="B252" s="248"/>
      <c r="C252" s="248"/>
      <c r="D252" s="248"/>
      <c r="E252" s="248"/>
      <c r="F252" s="251"/>
      <c r="G252" s="4" t="s">
        <v>19</v>
      </c>
      <c r="H252" s="139">
        <v>0</v>
      </c>
      <c r="I252" s="237"/>
      <c r="J252" s="237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</row>
    <row r="253" spans="1:62" x14ac:dyDescent="0.2">
      <c r="A253" s="207"/>
      <c r="B253" s="249"/>
      <c r="C253" s="249"/>
      <c r="D253" s="249"/>
      <c r="E253" s="249"/>
      <c r="F253" s="252"/>
      <c r="G253" s="131" t="s">
        <v>15</v>
      </c>
      <c r="H253" s="140">
        <f>SUM(H249:H252)</f>
        <v>0</v>
      </c>
      <c r="I253" s="238"/>
      <c r="J253" s="238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</row>
    <row r="254" spans="1:62" ht="14.25" customHeight="1" x14ac:dyDescent="0.2">
      <c r="A254" s="286">
        <v>50</v>
      </c>
      <c r="B254" s="247" t="s">
        <v>261</v>
      </c>
      <c r="C254" s="247" t="s">
        <v>265</v>
      </c>
      <c r="D254" s="247" t="s">
        <v>266</v>
      </c>
      <c r="E254" s="247" t="s">
        <v>267</v>
      </c>
      <c r="F254" s="250">
        <v>27.8</v>
      </c>
      <c r="G254" s="4" t="s">
        <v>16</v>
      </c>
      <c r="H254" s="139">
        <v>2418.6</v>
      </c>
      <c r="I254" s="293" t="s">
        <v>324</v>
      </c>
      <c r="J254" s="293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</row>
    <row r="255" spans="1:62" x14ac:dyDescent="0.2">
      <c r="A255" s="290"/>
      <c r="B255" s="248"/>
      <c r="C255" s="248"/>
      <c r="D255" s="248"/>
      <c r="E255" s="248"/>
      <c r="F255" s="251"/>
      <c r="G255" s="4" t="s">
        <v>17</v>
      </c>
      <c r="H255" s="139">
        <v>2418.6</v>
      </c>
      <c r="I255" s="237"/>
      <c r="J255" s="237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  <c r="AV255" s="134"/>
      <c r="AW255" s="134"/>
      <c r="AX255" s="134"/>
      <c r="AY255" s="134"/>
      <c r="AZ255" s="134"/>
      <c r="BA255" s="134"/>
      <c r="BB255" s="134"/>
      <c r="BC255" s="134"/>
      <c r="BD255" s="134"/>
      <c r="BE255" s="134"/>
      <c r="BF255" s="134"/>
      <c r="BG255" s="134"/>
      <c r="BH255" s="134"/>
      <c r="BI255" s="134"/>
      <c r="BJ255" s="134"/>
    </row>
    <row r="256" spans="1:62" x14ac:dyDescent="0.2">
      <c r="A256" s="290"/>
      <c r="B256" s="248"/>
      <c r="C256" s="248"/>
      <c r="D256" s="248"/>
      <c r="E256" s="248"/>
      <c r="F256" s="251"/>
      <c r="G256" s="4" t="s">
        <v>18</v>
      </c>
      <c r="H256" s="139">
        <v>2418.6</v>
      </c>
      <c r="I256" s="237"/>
      <c r="J256" s="237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</row>
    <row r="257" spans="1:62" x14ac:dyDescent="0.2">
      <c r="A257" s="290"/>
      <c r="B257" s="248"/>
      <c r="C257" s="248"/>
      <c r="D257" s="248"/>
      <c r="E257" s="248"/>
      <c r="F257" s="251"/>
      <c r="G257" s="4" t="s">
        <v>19</v>
      </c>
      <c r="H257" s="139">
        <v>2418.6</v>
      </c>
      <c r="I257" s="237"/>
      <c r="J257" s="237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  <c r="AX257" s="134"/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</row>
    <row r="258" spans="1:62" x14ac:dyDescent="0.2">
      <c r="A258" s="291"/>
      <c r="B258" s="249"/>
      <c r="C258" s="249"/>
      <c r="D258" s="249"/>
      <c r="E258" s="249"/>
      <c r="F258" s="252"/>
      <c r="G258" s="131" t="s">
        <v>15</v>
      </c>
      <c r="H258" s="140">
        <f>H254+H255+H256+H257</f>
        <v>9674.4</v>
      </c>
      <c r="I258" s="238"/>
      <c r="J258" s="238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4"/>
      <c r="BI258" s="134"/>
      <c r="BJ258" s="134"/>
    </row>
    <row r="259" spans="1:62" x14ac:dyDescent="0.2">
      <c r="A259" s="286">
        <v>51</v>
      </c>
      <c r="B259" s="247" t="s">
        <v>268</v>
      </c>
      <c r="C259" s="247" t="s">
        <v>269</v>
      </c>
      <c r="D259" s="271" t="s">
        <v>270</v>
      </c>
      <c r="E259" s="247" t="s">
        <v>271</v>
      </c>
      <c r="F259" s="250">
        <v>935.1</v>
      </c>
      <c r="G259" s="4" t="s">
        <v>16</v>
      </c>
      <c r="H259" s="139">
        <v>1774.4</v>
      </c>
      <c r="I259" s="294" t="s">
        <v>325</v>
      </c>
      <c r="J259" s="294" t="s">
        <v>373</v>
      </c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4"/>
      <c r="AW259" s="134"/>
      <c r="AX259" s="134"/>
      <c r="AY259" s="134"/>
      <c r="AZ259" s="134"/>
      <c r="BA259" s="134"/>
      <c r="BB259" s="134"/>
      <c r="BC259" s="134"/>
      <c r="BD259" s="134"/>
      <c r="BE259" s="134"/>
      <c r="BF259" s="134"/>
      <c r="BG259" s="134"/>
      <c r="BH259" s="134"/>
      <c r="BI259" s="134"/>
      <c r="BJ259" s="134"/>
    </row>
    <row r="260" spans="1:62" x14ac:dyDescent="0.2">
      <c r="A260" s="277"/>
      <c r="B260" s="248"/>
      <c r="C260" s="248"/>
      <c r="D260" s="272"/>
      <c r="E260" s="248"/>
      <c r="F260" s="251"/>
      <c r="G260" s="4" t="s">
        <v>17</v>
      </c>
      <c r="H260" s="139">
        <v>0</v>
      </c>
      <c r="I260" s="237"/>
      <c r="J260" s="237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</row>
    <row r="261" spans="1:62" x14ac:dyDescent="0.2">
      <c r="A261" s="277"/>
      <c r="B261" s="248"/>
      <c r="C261" s="248"/>
      <c r="D261" s="272"/>
      <c r="E261" s="248"/>
      <c r="F261" s="251"/>
      <c r="G261" s="4" t="s">
        <v>18</v>
      </c>
      <c r="H261" s="139">
        <v>4585.5</v>
      </c>
      <c r="I261" s="237"/>
      <c r="J261" s="237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  <c r="AV261" s="134"/>
      <c r="AW261" s="134"/>
      <c r="AX261" s="134"/>
      <c r="AY261" s="134"/>
      <c r="AZ261" s="134"/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</row>
    <row r="262" spans="1:62" x14ac:dyDescent="0.2">
      <c r="A262" s="277"/>
      <c r="B262" s="248"/>
      <c r="C262" s="248"/>
      <c r="D262" s="272"/>
      <c r="E262" s="248"/>
      <c r="F262" s="251"/>
      <c r="G262" s="4" t="s">
        <v>19</v>
      </c>
      <c r="H262" s="139">
        <v>2752.3</v>
      </c>
      <c r="I262" s="237"/>
      <c r="J262" s="237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/>
    </row>
    <row r="263" spans="1:62" ht="79.900000000000006" customHeight="1" x14ac:dyDescent="0.2">
      <c r="A263" s="278"/>
      <c r="B263" s="249"/>
      <c r="C263" s="249"/>
      <c r="D263" s="273"/>
      <c r="E263" s="249"/>
      <c r="F263" s="252"/>
      <c r="G263" s="131" t="s">
        <v>15</v>
      </c>
      <c r="H263" s="140">
        <f>SUM(H259:H262)</f>
        <v>9112.2000000000007</v>
      </c>
      <c r="I263" s="238"/>
      <c r="J263" s="238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  <c r="AU263" s="134"/>
      <c r="AV263" s="134"/>
      <c r="AW263" s="134"/>
      <c r="AX263" s="134"/>
      <c r="AY263" s="134"/>
      <c r="AZ263" s="134"/>
      <c r="BA263" s="134"/>
      <c r="BB263" s="134"/>
      <c r="BC263" s="134"/>
      <c r="BD263" s="134"/>
      <c r="BE263" s="134"/>
      <c r="BF263" s="134"/>
      <c r="BG263" s="134"/>
      <c r="BH263" s="134"/>
      <c r="BI263" s="134"/>
      <c r="BJ263" s="134"/>
    </row>
    <row r="264" spans="1:62" ht="12.75" customHeight="1" x14ac:dyDescent="0.2">
      <c r="A264" s="253">
        <v>52</v>
      </c>
      <c r="B264" s="271" t="s">
        <v>268</v>
      </c>
      <c r="C264" s="247" t="s">
        <v>272</v>
      </c>
      <c r="D264" s="247" t="s">
        <v>273</v>
      </c>
      <c r="E264" s="247" t="s">
        <v>274</v>
      </c>
      <c r="F264" s="250">
        <v>2</v>
      </c>
      <c r="G264" s="4" t="s">
        <v>16</v>
      </c>
      <c r="H264" s="133">
        <v>918.72</v>
      </c>
      <c r="I264" s="275" t="s">
        <v>324</v>
      </c>
      <c r="J264" s="275" t="s">
        <v>407</v>
      </c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4"/>
      <c r="BE264" s="134"/>
      <c r="BF264" s="134"/>
      <c r="BG264" s="134"/>
      <c r="BH264" s="134"/>
      <c r="BI264" s="134"/>
      <c r="BJ264" s="134"/>
    </row>
    <row r="265" spans="1:62" x14ac:dyDescent="0.2">
      <c r="A265" s="254"/>
      <c r="B265" s="272"/>
      <c r="C265" s="248"/>
      <c r="D265" s="248"/>
      <c r="E265" s="248"/>
      <c r="F265" s="251"/>
      <c r="G265" s="4" t="s">
        <v>17</v>
      </c>
      <c r="H265" s="133">
        <v>222.28</v>
      </c>
      <c r="I265" s="237"/>
      <c r="J265" s="237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  <c r="AY265" s="134"/>
      <c r="AZ265" s="134"/>
      <c r="BA265" s="134"/>
      <c r="BB265" s="134"/>
      <c r="BC265" s="134"/>
      <c r="BD265" s="134"/>
      <c r="BE265" s="134"/>
      <c r="BF265" s="134"/>
      <c r="BG265" s="134"/>
      <c r="BH265" s="134"/>
      <c r="BI265" s="134"/>
      <c r="BJ265" s="134"/>
    </row>
    <row r="266" spans="1:62" x14ac:dyDescent="0.2">
      <c r="A266" s="254"/>
      <c r="B266" s="272"/>
      <c r="C266" s="248"/>
      <c r="D266" s="248"/>
      <c r="E266" s="248"/>
      <c r="F266" s="251"/>
      <c r="G266" s="4" t="s">
        <v>18</v>
      </c>
      <c r="H266" s="133">
        <v>1607.76</v>
      </c>
      <c r="I266" s="237"/>
      <c r="J266" s="237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  <c r="AX266" s="134"/>
      <c r="AY266" s="134"/>
      <c r="AZ266" s="134"/>
      <c r="BA266" s="134"/>
      <c r="BB266" s="134"/>
      <c r="BC266" s="134"/>
      <c r="BD266" s="134"/>
      <c r="BE266" s="134"/>
      <c r="BF266" s="134"/>
      <c r="BG266" s="134"/>
      <c r="BH266" s="134"/>
      <c r="BI266" s="134"/>
      <c r="BJ266" s="134"/>
    </row>
    <row r="267" spans="1:62" x14ac:dyDescent="0.2">
      <c r="A267" s="254"/>
      <c r="B267" s="272"/>
      <c r="C267" s="248"/>
      <c r="D267" s="248"/>
      <c r="E267" s="248"/>
      <c r="F267" s="251"/>
      <c r="G267" s="4" t="s">
        <v>19</v>
      </c>
      <c r="H267" s="133">
        <v>918.72</v>
      </c>
      <c r="I267" s="237"/>
      <c r="J267" s="237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  <c r="AY267" s="134"/>
      <c r="AZ267" s="134"/>
      <c r="BA267" s="134"/>
      <c r="BB267" s="134"/>
      <c r="BC267" s="134"/>
      <c r="BD267" s="134"/>
      <c r="BE267" s="134"/>
      <c r="BF267" s="134"/>
      <c r="BG267" s="134"/>
      <c r="BH267" s="134"/>
      <c r="BI267" s="134"/>
      <c r="BJ267" s="134"/>
    </row>
    <row r="268" spans="1:62" ht="22.15" customHeight="1" x14ac:dyDescent="0.2">
      <c r="A268" s="255"/>
      <c r="B268" s="273"/>
      <c r="C268" s="249"/>
      <c r="D268" s="249"/>
      <c r="E268" s="249"/>
      <c r="F268" s="252"/>
      <c r="G268" s="131" t="s">
        <v>15</v>
      </c>
      <c r="H268" s="135">
        <f>SUM(H264:H267)</f>
        <v>3667.4800000000005</v>
      </c>
      <c r="I268" s="238"/>
      <c r="J268" s="238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  <c r="AX268" s="134"/>
      <c r="AY268" s="134"/>
      <c r="AZ268" s="134"/>
      <c r="BA268" s="134"/>
      <c r="BB268" s="134"/>
      <c r="BC268" s="134"/>
      <c r="BD268" s="134"/>
      <c r="BE268" s="134"/>
      <c r="BF268" s="134"/>
      <c r="BG268" s="134"/>
      <c r="BH268" s="134"/>
      <c r="BI268" s="134"/>
      <c r="BJ268" s="134"/>
    </row>
    <row r="269" spans="1:62" ht="13.15" customHeight="1" x14ac:dyDescent="0.2">
      <c r="A269" s="253">
        <v>53</v>
      </c>
      <c r="B269" s="271" t="s">
        <v>268</v>
      </c>
      <c r="C269" s="247" t="s">
        <v>343</v>
      </c>
      <c r="D269" s="247" t="s">
        <v>344</v>
      </c>
      <c r="E269" s="247" t="s">
        <v>274</v>
      </c>
      <c r="F269" s="250">
        <v>2</v>
      </c>
      <c r="G269" s="4" t="s">
        <v>16</v>
      </c>
      <c r="H269" s="133">
        <v>290</v>
      </c>
      <c r="I269" s="275" t="s">
        <v>324</v>
      </c>
      <c r="J269" s="275" t="s">
        <v>408</v>
      </c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  <c r="AY269" s="134"/>
      <c r="AZ269" s="134"/>
      <c r="BA269" s="134"/>
      <c r="BB269" s="134"/>
      <c r="BC269" s="134"/>
      <c r="BD269" s="134"/>
      <c r="BE269" s="134"/>
      <c r="BF269" s="134"/>
      <c r="BG269" s="134"/>
      <c r="BH269" s="134"/>
      <c r="BI269" s="134"/>
      <c r="BJ269" s="134"/>
    </row>
    <row r="270" spans="1:62" x14ac:dyDescent="0.2">
      <c r="A270" s="254"/>
      <c r="B270" s="272"/>
      <c r="C270" s="248"/>
      <c r="D270" s="248"/>
      <c r="E270" s="248"/>
      <c r="F270" s="251"/>
      <c r="G270" s="4" t="s">
        <v>17</v>
      </c>
      <c r="H270" s="133">
        <v>222.28</v>
      </c>
      <c r="I270" s="237"/>
      <c r="J270" s="237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</row>
    <row r="271" spans="1:62" x14ac:dyDescent="0.2">
      <c r="A271" s="254"/>
      <c r="B271" s="272"/>
      <c r="C271" s="248"/>
      <c r="D271" s="248"/>
      <c r="E271" s="248"/>
      <c r="F271" s="251"/>
      <c r="G271" s="4" t="s">
        <v>18</v>
      </c>
      <c r="H271" s="133">
        <v>2074.52</v>
      </c>
      <c r="I271" s="237"/>
      <c r="J271" s="237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</row>
    <row r="272" spans="1:62" x14ac:dyDescent="0.2">
      <c r="A272" s="254"/>
      <c r="B272" s="272"/>
      <c r="C272" s="248"/>
      <c r="D272" s="248"/>
      <c r="E272" s="248"/>
      <c r="F272" s="251"/>
      <c r="G272" s="4" t="s">
        <v>19</v>
      </c>
      <c r="H272" s="133">
        <v>0</v>
      </c>
      <c r="I272" s="237"/>
      <c r="J272" s="237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</row>
    <row r="273" spans="1:62" ht="69" customHeight="1" x14ac:dyDescent="0.2">
      <c r="A273" s="255"/>
      <c r="B273" s="273"/>
      <c r="C273" s="249"/>
      <c r="D273" s="249"/>
      <c r="E273" s="249"/>
      <c r="F273" s="252"/>
      <c r="G273" s="131" t="s">
        <v>15</v>
      </c>
      <c r="H273" s="135">
        <f>SUM(H269:H272)</f>
        <v>2586.8000000000002</v>
      </c>
      <c r="I273" s="238"/>
      <c r="J273" s="238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</row>
    <row r="274" spans="1:62" ht="13.15" customHeight="1" x14ac:dyDescent="0.2">
      <c r="A274" s="253">
        <v>54</v>
      </c>
      <c r="B274" s="271" t="s">
        <v>268</v>
      </c>
      <c r="C274" s="247" t="s">
        <v>343</v>
      </c>
      <c r="D274" s="247" t="s">
        <v>345</v>
      </c>
      <c r="E274" s="247" t="s">
        <v>274</v>
      </c>
      <c r="F274" s="250">
        <v>1</v>
      </c>
      <c r="G274" s="4" t="s">
        <v>16</v>
      </c>
      <c r="H274" s="133">
        <v>0</v>
      </c>
      <c r="I274" s="275" t="s">
        <v>324</v>
      </c>
      <c r="J274" s="275" t="s">
        <v>409</v>
      </c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4"/>
      <c r="BD274" s="134"/>
      <c r="BE274" s="134"/>
      <c r="BF274" s="134"/>
      <c r="BG274" s="134"/>
      <c r="BH274" s="134"/>
      <c r="BI274" s="134"/>
      <c r="BJ274" s="134"/>
    </row>
    <row r="275" spans="1:62" x14ac:dyDescent="0.2">
      <c r="A275" s="254"/>
      <c r="B275" s="272"/>
      <c r="C275" s="248"/>
      <c r="D275" s="248"/>
      <c r="E275" s="248"/>
      <c r="F275" s="251"/>
      <c r="G275" s="4" t="s">
        <v>17</v>
      </c>
      <c r="H275" s="133">
        <v>61.74</v>
      </c>
      <c r="I275" s="237"/>
      <c r="J275" s="237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4"/>
      <c r="BD275" s="134"/>
      <c r="BE275" s="134"/>
      <c r="BF275" s="134"/>
      <c r="BG275" s="134"/>
      <c r="BH275" s="134"/>
      <c r="BI275" s="134"/>
      <c r="BJ275" s="134"/>
    </row>
    <row r="276" spans="1:62" x14ac:dyDescent="0.2">
      <c r="A276" s="254"/>
      <c r="B276" s="272"/>
      <c r="C276" s="248"/>
      <c r="D276" s="248"/>
      <c r="E276" s="248"/>
      <c r="F276" s="251"/>
      <c r="G276" s="4" t="s">
        <v>18</v>
      </c>
      <c r="H276" s="133">
        <v>669.9</v>
      </c>
      <c r="I276" s="237"/>
      <c r="J276" s="237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</row>
    <row r="277" spans="1:62" x14ac:dyDescent="0.2">
      <c r="A277" s="254"/>
      <c r="B277" s="272"/>
      <c r="C277" s="248"/>
      <c r="D277" s="248"/>
      <c r="E277" s="248"/>
      <c r="F277" s="251"/>
      <c r="G277" s="4" t="s">
        <v>19</v>
      </c>
      <c r="H277" s="133">
        <v>0</v>
      </c>
      <c r="I277" s="237"/>
      <c r="J277" s="237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</row>
    <row r="278" spans="1:62" ht="41.25" customHeight="1" x14ac:dyDescent="0.2">
      <c r="A278" s="255"/>
      <c r="B278" s="273"/>
      <c r="C278" s="249"/>
      <c r="D278" s="249"/>
      <c r="E278" s="249"/>
      <c r="F278" s="252"/>
      <c r="G278" s="131" t="s">
        <v>15</v>
      </c>
      <c r="H278" s="135">
        <f>SUM(H274:H277)</f>
        <v>731.64</v>
      </c>
      <c r="I278" s="238"/>
      <c r="J278" s="238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</row>
    <row r="279" spans="1:62" ht="13.15" customHeight="1" x14ac:dyDescent="0.2">
      <c r="A279" s="253">
        <v>55</v>
      </c>
      <c r="B279" s="271" t="s">
        <v>268</v>
      </c>
      <c r="C279" s="247" t="s">
        <v>346</v>
      </c>
      <c r="D279" s="247" t="s">
        <v>347</v>
      </c>
      <c r="E279" s="247" t="s">
        <v>274</v>
      </c>
      <c r="F279" s="250">
        <v>1</v>
      </c>
      <c r="G279" s="4" t="s">
        <v>16</v>
      </c>
      <c r="H279" s="133">
        <v>689.04</v>
      </c>
      <c r="I279" s="149"/>
      <c r="J279" s="216" t="s">
        <v>407</v>
      </c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134"/>
      <c r="AW279" s="134"/>
      <c r="AX279" s="134"/>
      <c r="AY279" s="134"/>
      <c r="AZ279" s="134"/>
      <c r="BA279" s="134"/>
      <c r="BB279" s="134"/>
      <c r="BC279" s="134"/>
      <c r="BD279" s="134"/>
      <c r="BE279" s="134"/>
      <c r="BF279" s="134"/>
      <c r="BG279" s="134"/>
      <c r="BH279" s="134"/>
      <c r="BI279" s="134"/>
      <c r="BJ279" s="134"/>
    </row>
    <row r="280" spans="1:62" x14ac:dyDescent="0.2">
      <c r="A280" s="254"/>
      <c r="B280" s="272"/>
      <c r="C280" s="248"/>
      <c r="D280" s="248"/>
      <c r="E280" s="248"/>
      <c r="F280" s="251"/>
      <c r="G280" s="4" t="s">
        <v>17</v>
      </c>
      <c r="H280" s="133">
        <v>111.14</v>
      </c>
      <c r="I280" s="149"/>
      <c r="J280" s="217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</row>
    <row r="281" spans="1:62" x14ac:dyDescent="0.2">
      <c r="A281" s="254"/>
      <c r="B281" s="272"/>
      <c r="C281" s="248"/>
      <c r="D281" s="248"/>
      <c r="E281" s="248"/>
      <c r="F281" s="251"/>
      <c r="G281" s="4" t="s">
        <v>18</v>
      </c>
      <c r="H281" s="133">
        <v>1187.28</v>
      </c>
      <c r="I281" s="155" t="s">
        <v>324</v>
      </c>
      <c r="J281" s="217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4"/>
      <c r="BJ281" s="134"/>
    </row>
    <row r="282" spans="1:62" x14ac:dyDescent="0.2">
      <c r="A282" s="254"/>
      <c r="B282" s="272"/>
      <c r="C282" s="248"/>
      <c r="D282" s="248"/>
      <c r="E282" s="248"/>
      <c r="F282" s="251"/>
      <c r="G282" s="4" t="s">
        <v>19</v>
      </c>
      <c r="H282" s="133">
        <v>613.08000000000004</v>
      </c>
      <c r="I282" s="149"/>
      <c r="J282" s="217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34"/>
      <c r="BJ282" s="134"/>
    </row>
    <row r="283" spans="1:62" ht="91.15" customHeight="1" x14ac:dyDescent="0.2">
      <c r="A283" s="255"/>
      <c r="B283" s="273"/>
      <c r="C283" s="249"/>
      <c r="D283" s="249"/>
      <c r="E283" s="249"/>
      <c r="F283" s="252"/>
      <c r="G283" s="131" t="s">
        <v>15</v>
      </c>
      <c r="H283" s="135">
        <f>H279+H280+H281+H282</f>
        <v>2600.54</v>
      </c>
      <c r="I283" s="149"/>
      <c r="J283" s="149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</row>
    <row r="284" spans="1:62" x14ac:dyDescent="0.2">
      <c r="A284" s="253">
        <v>56</v>
      </c>
      <c r="B284" s="258" t="s">
        <v>275</v>
      </c>
      <c r="C284" s="258" t="s">
        <v>276</v>
      </c>
      <c r="D284" s="258" t="s">
        <v>374</v>
      </c>
      <c r="E284" s="258" t="s">
        <v>277</v>
      </c>
      <c r="F284" s="198">
        <v>70.900000000000006</v>
      </c>
      <c r="G284" s="11" t="s">
        <v>16</v>
      </c>
      <c r="H284" s="133">
        <v>2951.63</v>
      </c>
      <c r="I284" s="275" t="s">
        <v>324</v>
      </c>
      <c r="J284" s="275" t="s">
        <v>375</v>
      </c>
      <c r="K284" s="142"/>
      <c r="L284" s="143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</row>
    <row r="285" spans="1:62" x14ac:dyDescent="0.2">
      <c r="A285" s="254"/>
      <c r="B285" s="259"/>
      <c r="C285" s="259"/>
      <c r="D285" s="259"/>
      <c r="E285" s="259"/>
      <c r="F285" s="199"/>
      <c r="G285" s="11" t="s">
        <v>17</v>
      </c>
      <c r="H285" s="133">
        <v>2951.63</v>
      </c>
      <c r="I285" s="237"/>
      <c r="J285" s="237"/>
      <c r="K285" s="144"/>
      <c r="L285" s="14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/>
      <c r="BI285" s="134"/>
      <c r="BJ285" s="134"/>
    </row>
    <row r="286" spans="1:62" x14ac:dyDescent="0.2">
      <c r="A286" s="254"/>
      <c r="B286" s="259"/>
      <c r="C286" s="259"/>
      <c r="D286" s="259"/>
      <c r="E286" s="259"/>
      <c r="F286" s="199"/>
      <c r="G286" s="11" t="s">
        <v>18</v>
      </c>
      <c r="H286" s="133">
        <v>3146.66</v>
      </c>
      <c r="I286" s="237"/>
      <c r="J286" s="237"/>
      <c r="K286" s="144"/>
      <c r="L286" s="14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</row>
    <row r="287" spans="1:62" x14ac:dyDescent="0.2">
      <c r="A287" s="254"/>
      <c r="B287" s="259"/>
      <c r="C287" s="259"/>
      <c r="D287" s="259"/>
      <c r="E287" s="259"/>
      <c r="F287" s="199"/>
      <c r="G287" s="11" t="s">
        <v>19</v>
      </c>
      <c r="H287" s="133">
        <v>3441.9</v>
      </c>
      <c r="I287" s="237"/>
      <c r="J287" s="237"/>
      <c r="K287" s="144"/>
      <c r="L287" s="14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/>
      <c r="BI287" s="134"/>
      <c r="BJ287" s="134"/>
    </row>
    <row r="288" spans="1:62" ht="33.6" customHeight="1" x14ac:dyDescent="0.2">
      <c r="A288" s="255"/>
      <c r="B288" s="260"/>
      <c r="C288" s="260"/>
      <c r="D288" s="260"/>
      <c r="E288" s="260"/>
      <c r="F288" s="200"/>
      <c r="G288" s="132" t="s">
        <v>15</v>
      </c>
      <c r="H288" s="135">
        <f>H284+H285+H286+H287</f>
        <v>12491.82</v>
      </c>
      <c r="I288" s="238"/>
      <c r="J288" s="238"/>
      <c r="K288" s="144"/>
      <c r="L288" s="14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4"/>
    </row>
    <row r="289" spans="1:62" x14ac:dyDescent="0.2">
      <c r="A289" s="253">
        <v>57</v>
      </c>
      <c r="B289" s="258" t="s">
        <v>275</v>
      </c>
      <c r="C289" s="258" t="s">
        <v>278</v>
      </c>
      <c r="D289" s="258" t="s">
        <v>279</v>
      </c>
      <c r="E289" s="258" t="s">
        <v>280</v>
      </c>
      <c r="F289" s="198">
        <v>10.1</v>
      </c>
      <c r="G289" s="11" t="s">
        <v>16</v>
      </c>
      <c r="H289" s="133">
        <v>1054.44</v>
      </c>
      <c r="I289" s="275" t="s">
        <v>324</v>
      </c>
      <c r="J289" s="275" t="s">
        <v>349</v>
      </c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/>
      <c r="BI289" s="134"/>
      <c r="BJ289" s="134"/>
    </row>
    <row r="290" spans="1:62" x14ac:dyDescent="0.2">
      <c r="A290" s="254"/>
      <c r="B290" s="259"/>
      <c r="C290" s="259"/>
      <c r="D290" s="259"/>
      <c r="E290" s="259"/>
      <c r="F290" s="199"/>
      <c r="G290" s="11" t="s">
        <v>17</v>
      </c>
      <c r="H290" s="133">
        <v>0</v>
      </c>
      <c r="I290" s="237"/>
      <c r="J290" s="237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134"/>
      <c r="AW290" s="134"/>
      <c r="AX290" s="134"/>
      <c r="AY290" s="134"/>
      <c r="AZ290" s="134"/>
      <c r="BA290" s="134"/>
      <c r="BB290" s="134"/>
      <c r="BC290" s="134"/>
      <c r="BD290" s="134"/>
      <c r="BE290" s="134"/>
      <c r="BF290" s="134"/>
      <c r="BG290" s="134"/>
      <c r="BH290" s="134"/>
      <c r="BI290" s="134"/>
      <c r="BJ290" s="134"/>
    </row>
    <row r="291" spans="1:62" x14ac:dyDescent="0.2">
      <c r="A291" s="254"/>
      <c r="B291" s="259"/>
      <c r="C291" s="259"/>
      <c r="D291" s="259"/>
      <c r="E291" s="259"/>
      <c r="F291" s="199"/>
      <c r="G291" s="11" t="s">
        <v>18</v>
      </c>
      <c r="H291" s="133">
        <v>0</v>
      </c>
      <c r="I291" s="237"/>
      <c r="J291" s="237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</row>
    <row r="292" spans="1:62" x14ac:dyDescent="0.2">
      <c r="A292" s="254"/>
      <c r="B292" s="259"/>
      <c r="C292" s="259"/>
      <c r="D292" s="259"/>
      <c r="E292" s="259"/>
      <c r="F292" s="199"/>
      <c r="G292" s="11" t="s">
        <v>19</v>
      </c>
      <c r="H292" s="133">
        <v>0</v>
      </c>
      <c r="I292" s="237"/>
      <c r="J292" s="237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</row>
    <row r="293" spans="1:62" ht="39" customHeight="1" x14ac:dyDescent="0.2">
      <c r="A293" s="255"/>
      <c r="B293" s="260"/>
      <c r="C293" s="260"/>
      <c r="D293" s="260"/>
      <c r="E293" s="260"/>
      <c r="F293" s="200"/>
      <c r="G293" s="132" t="s">
        <v>15</v>
      </c>
      <c r="H293" s="135">
        <f>SUM(H289:H292)</f>
        <v>1054.44</v>
      </c>
      <c r="I293" s="238"/>
      <c r="J293" s="238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4"/>
      <c r="BE293" s="134"/>
      <c r="BF293" s="134"/>
      <c r="BG293" s="134"/>
      <c r="BH293" s="134"/>
      <c r="BI293" s="134"/>
      <c r="BJ293" s="134"/>
    </row>
    <row r="294" spans="1:62" x14ac:dyDescent="0.2">
      <c r="A294" s="253">
        <v>58</v>
      </c>
      <c r="B294" s="259" t="s">
        <v>275</v>
      </c>
      <c r="C294" s="259" t="s">
        <v>281</v>
      </c>
      <c r="D294" s="259" t="s">
        <v>282</v>
      </c>
      <c r="E294" s="259" t="s">
        <v>283</v>
      </c>
      <c r="F294" s="199">
        <v>60.5</v>
      </c>
      <c r="G294" s="130" t="s">
        <v>16</v>
      </c>
      <c r="H294" s="133">
        <v>884.28</v>
      </c>
      <c r="I294" s="275" t="s">
        <v>324</v>
      </c>
      <c r="J294" s="275" t="s">
        <v>340</v>
      </c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4"/>
      <c r="BD294" s="134"/>
      <c r="BE294" s="134"/>
      <c r="BF294" s="134"/>
      <c r="BG294" s="134"/>
      <c r="BH294" s="134"/>
      <c r="BI294" s="134"/>
      <c r="BJ294" s="134"/>
    </row>
    <row r="295" spans="1:62" x14ac:dyDescent="0.2">
      <c r="A295" s="254"/>
      <c r="B295" s="259"/>
      <c r="C295" s="259"/>
      <c r="D295" s="259"/>
      <c r="E295" s="259"/>
      <c r="F295" s="199"/>
      <c r="G295" s="11" t="s">
        <v>17</v>
      </c>
      <c r="H295" s="133">
        <v>1326.36</v>
      </c>
      <c r="I295" s="237"/>
      <c r="J295" s="237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</row>
    <row r="296" spans="1:62" x14ac:dyDescent="0.2">
      <c r="A296" s="254"/>
      <c r="B296" s="259"/>
      <c r="C296" s="259"/>
      <c r="D296" s="259"/>
      <c r="E296" s="259"/>
      <c r="F296" s="199"/>
      <c r="G296" s="11" t="s">
        <v>18</v>
      </c>
      <c r="H296" s="133">
        <v>2210.6799999999998</v>
      </c>
      <c r="I296" s="237"/>
      <c r="J296" s="237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4"/>
      <c r="BJ296" s="134"/>
    </row>
    <row r="297" spans="1:62" x14ac:dyDescent="0.2">
      <c r="A297" s="254"/>
      <c r="B297" s="259"/>
      <c r="C297" s="259"/>
      <c r="D297" s="259"/>
      <c r="E297" s="259"/>
      <c r="F297" s="199"/>
      <c r="G297" s="11" t="s">
        <v>19</v>
      </c>
      <c r="H297" s="133">
        <v>1326.41</v>
      </c>
      <c r="I297" s="237"/>
      <c r="J297" s="237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4"/>
      <c r="BE297" s="134"/>
      <c r="BF297" s="134"/>
      <c r="BG297" s="134"/>
      <c r="BH297" s="134"/>
      <c r="BI297" s="134"/>
      <c r="BJ297" s="134"/>
    </row>
    <row r="298" spans="1:62" ht="39.6" customHeight="1" x14ac:dyDescent="0.2">
      <c r="A298" s="255"/>
      <c r="B298" s="260"/>
      <c r="C298" s="260"/>
      <c r="D298" s="260"/>
      <c r="E298" s="260"/>
      <c r="F298" s="200"/>
      <c r="G298" s="132" t="s">
        <v>15</v>
      </c>
      <c r="H298" s="135">
        <f>SUM(H294:H297)</f>
        <v>5747.73</v>
      </c>
      <c r="I298" s="238"/>
      <c r="J298" s="238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/>
      <c r="BI298" s="134"/>
      <c r="BJ298" s="134"/>
    </row>
    <row r="299" spans="1:62" ht="12.75" customHeight="1" x14ac:dyDescent="0.2">
      <c r="A299" s="253">
        <v>59</v>
      </c>
      <c r="B299" s="258" t="s">
        <v>275</v>
      </c>
      <c r="C299" s="258" t="s">
        <v>284</v>
      </c>
      <c r="D299" s="258" t="s">
        <v>285</v>
      </c>
      <c r="E299" s="258" t="s">
        <v>286</v>
      </c>
      <c r="F299" s="198">
        <v>380</v>
      </c>
      <c r="G299" s="11" t="s">
        <v>16</v>
      </c>
      <c r="H299" s="133">
        <v>12298.32</v>
      </c>
      <c r="I299" s="275" t="s">
        <v>324</v>
      </c>
      <c r="J299" s="275" t="s">
        <v>361</v>
      </c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</row>
    <row r="300" spans="1:62" x14ac:dyDescent="0.2">
      <c r="A300" s="254"/>
      <c r="B300" s="259"/>
      <c r="C300" s="259"/>
      <c r="D300" s="259"/>
      <c r="E300" s="259"/>
      <c r="F300" s="199"/>
      <c r="G300" s="11" t="s">
        <v>17</v>
      </c>
      <c r="H300" s="133">
        <v>1983.6</v>
      </c>
      <c r="I300" s="237"/>
      <c r="J300" s="237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</row>
    <row r="301" spans="1:62" x14ac:dyDescent="0.2">
      <c r="A301" s="254"/>
      <c r="B301" s="259"/>
      <c r="C301" s="259"/>
      <c r="D301" s="259"/>
      <c r="E301" s="259"/>
      <c r="F301" s="199"/>
      <c r="G301" s="11" t="s">
        <v>18</v>
      </c>
      <c r="H301" s="133">
        <v>10314.16</v>
      </c>
      <c r="I301" s="237"/>
      <c r="J301" s="237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</row>
    <row r="302" spans="1:62" x14ac:dyDescent="0.2">
      <c r="A302" s="254"/>
      <c r="B302" s="259"/>
      <c r="C302" s="259"/>
      <c r="D302" s="259"/>
      <c r="E302" s="259"/>
      <c r="F302" s="199"/>
      <c r="G302" s="11" t="s">
        <v>19</v>
      </c>
      <c r="H302" s="133">
        <v>12298.32</v>
      </c>
      <c r="I302" s="237"/>
      <c r="J302" s="237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</row>
    <row r="303" spans="1:62" ht="39.6" customHeight="1" x14ac:dyDescent="0.2">
      <c r="A303" s="255"/>
      <c r="B303" s="260"/>
      <c r="C303" s="260"/>
      <c r="D303" s="260"/>
      <c r="E303" s="260"/>
      <c r="F303" s="200"/>
      <c r="G303" s="132" t="s">
        <v>15</v>
      </c>
      <c r="H303" s="135">
        <f>SUM(H299:H302)</f>
        <v>36894.400000000001</v>
      </c>
      <c r="I303" s="238"/>
      <c r="J303" s="238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</row>
    <row r="304" spans="1:62" ht="16.899999999999999" customHeight="1" x14ac:dyDescent="0.2">
      <c r="A304" s="253">
        <v>60</v>
      </c>
      <c r="B304" s="258" t="s">
        <v>275</v>
      </c>
      <c r="C304" s="258" t="s">
        <v>287</v>
      </c>
      <c r="D304" s="261" t="s">
        <v>329</v>
      </c>
      <c r="E304" s="258" t="s">
        <v>288</v>
      </c>
      <c r="F304" s="198">
        <v>79.8</v>
      </c>
      <c r="G304" s="11" t="s">
        <v>16</v>
      </c>
      <c r="H304" s="133">
        <v>1342.24</v>
      </c>
      <c r="I304" s="275" t="s">
        <v>324</v>
      </c>
      <c r="J304" s="275" t="s">
        <v>360</v>
      </c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</row>
    <row r="305" spans="1:62" ht="16.899999999999999" customHeight="1" x14ac:dyDescent="0.2">
      <c r="A305" s="254"/>
      <c r="B305" s="259"/>
      <c r="C305" s="259"/>
      <c r="D305" s="262"/>
      <c r="E305" s="259"/>
      <c r="F305" s="199"/>
      <c r="G305" s="11" t="s">
        <v>17</v>
      </c>
      <c r="H305" s="133">
        <v>0</v>
      </c>
      <c r="I305" s="237"/>
      <c r="J305" s="237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  <c r="AX305" s="134"/>
      <c r="AY305" s="134"/>
      <c r="AZ305" s="134"/>
      <c r="BA305" s="134"/>
      <c r="BB305" s="134"/>
      <c r="BC305" s="134"/>
      <c r="BD305" s="134"/>
      <c r="BE305" s="134"/>
      <c r="BF305" s="134"/>
      <c r="BG305" s="134"/>
      <c r="BH305" s="134"/>
      <c r="BI305" s="134"/>
      <c r="BJ305" s="134"/>
    </row>
    <row r="306" spans="1:62" ht="16.149999999999999" customHeight="1" x14ac:dyDescent="0.2">
      <c r="A306" s="254"/>
      <c r="B306" s="259"/>
      <c r="C306" s="259"/>
      <c r="D306" s="262"/>
      <c r="E306" s="259"/>
      <c r="F306" s="199"/>
      <c r="G306" s="11" t="s">
        <v>18</v>
      </c>
      <c r="H306" s="133">
        <v>671.12</v>
      </c>
      <c r="I306" s="237"/>
      <c r="J306" s="237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  <c r="AX306" s="134"/>
      <c r="AY306" s="134"/>
      <c r="AZ306" s="134"/>
      <c r="BA306" s="134"/>
      <c r="BB306" s="134"/>
      <c r="BC306" s="134"/>
      <c r="BD306" s="134"/>
      <c r="BE306" s="134"/>
      <c r="BF306" s="134"/>
      <c r="BG306" s="134"/>
      <c r="BH306" s="134"/>
      <c r="BI306" s="134"/>
      <c r="BJ306" s="134"/>
    </row>
    <row r="307" spans="1:62" ht="15.6" customHeight="1" x14ac:dyDescent="0.2">
      <c r="A307" s="254"/>
      <c r="B307" s="259"/>
      <c r="C307" s="259"/>
      <c r="D307" s="262"/>
      <c r="E307" s="259"/>
      <c r="F307" s="199"/>
      <c r="G307" s="11" t="s">
        <v>19</v>
      </c>
      <c r="H307" s="133">
        <v>1266.46</v>
      </c>
      <c r="I307" s="237"/>
      <c r="J307" s="237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</row>
    <row r="308" spans="1:62" ht="25.15" customHeight="1" x14ac:dyDescent="0.2">
      <c r="A308" s="255"/>
      <c r="B308" s="260"/>
      <c r="C308" s="260"/>
      <c r="D308" s="263"/>
      <c r="E308" s="260"/>
      <c r="F308" s="200"/>
      <c r="G308" s="132" t="s">
        <v>15</v>
      </c>
      <c r="H308" s="135">
        <f>SUM(H304:H307)</f>
        <v>3279.82</v>
      </c>
      <c r="I308" s="238"/>
      <c r="J308" s="238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/>
      <c r="BI308" s="134"/>
      <c r="BJ308" s="134"/>
    </row>
    <row r="309" spans="1:62" x14ac:dyDescent="0.2">
      <c r="A309" s="268">
        <v>61</v>
      </c>
      <c r="B309" s="258" t="s">
        <v>291</v>
      </c>
      <c r="C309" s="258" t="s">
        <v>289</v>
      </c>
      <c r="D309" s="258" t="s">
        <v>290</v>
      </c>
      <c r="E309" s="258" t="s">
        <v>33</v>
      </c>
      <c r="F309" s="198">
        <v>30.8</v>
      </c>
      <c r="G309" s="11" t="s">
        <v>16</v>
      </c>
      <c r="H309" s="133">
        <v>3090</v>
      </c>
      <c r="I309" s="275" t="s">
        <v>323</v>
      </c>
      <c r="J309" s="297" t="s">
        <v>362</v>
      </c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  <c r="AV309" s="134"/>
      <c r="AW309" s="134"/>
      <c r="AX309" s="134"/>
      <c r="AY309" s="134"/>
      <c r="AZ309" s="134"/>
      <c r="BA309" s="134"/>
      <c r="BB309" s="134"/>
      <c r="BC309" s="134"/>
      <c r="BD309" s="134"/>
      <c r="BE309" s="134"/>
      <c r="BF309" s="134"/>
      <c r="BG309" s="134"/>
      <c r="BH309" s="134"/>
      <c r="BI309" s="134"/>
      <c r="BJ309" s="134"/>
    </row>
    <row r="310" spans="1:62" x14ac:dyDescent="0.2">
      <c r="A310" s="269"/>
      <c r="B310" s="259"/>
      <c r="C310" s="259"/>
      <c r="D310" s="259"/>
      <c r="E310" s="259"/>
      <c r="F310" s="199"/>
      <c r="G310" s="11" t="s">
        <v>17</v>
      </c>
      <c r="H310" s="133">
        <v>0</v>
      </c>
      <c r="I310" s="237"/>
      <c r="J310" s="298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/>
      <c r="BI310" s="134"/>
      <c r="BJ310" s="134"/>
    </row>
    <row r="311" spans="1:62" x14ac:dyDescent="0.2">
      <c r="A311" s="269"/>
      <c r="B311" s="259"/>
      <c r="C311" s="259"/>
      <c r="D311" s="259"/>
      <c r="E311" s="259"/>
      <c r="F311" s="199"/>
      <c r="G311" s="11" t="s">
        <v>18</v>
      </c>
      <c r="H311" s="133">
        <v>0</v>
      </c>
      <c r="I311" s="237"/>
      <c r="J311" s="298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  <c r="BE311" s="134"/>
      <c r="BF311" s="134"/>
      <c r="BG311" s="134"/>
      <c r="BH311" s="134"/>
      <c r="BI311" s="134"/>
      <c r="BJ311" s="134"/>
    </row>
    <row r="312" spans="1:62" x14ac:dyDescent="0.2">
      <c r="A312" s="269"/>
      <c r="B312" s="259"/>
      <c r="C312" s="259"/>
      <c r="D312" s="259"/>
      <c r="E312" s="259"/>
      <c r="F312" s="199"/>
      <c r="G312" s="11" t="s">
        <v>19</v>
      </c>
      <c r="H312" s="133">
        <v>0</v>
      </c>
      <c r="I312" s="237"/>
      <c r="J312" s="298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  <c r="BE312" s="134"/>
      <c r="BF312" s="134"/>
      <c r="BG312" s="134"/>
      <c r="BH312" s="134"/>
      <c r="BI312" s="134"/>
      <c r="BJ312" s="134"/>
    </row>
    <row r="313" spans="1:62" x14ac:dyDescent="0.2">
      <c r="A313" s="270"/>
      <c r="B313" s="260"/>
      <c r="C313" s="260"/>
      <c r="D313" s="260"/>
      <c r="E313" s="260"/>
      <c r="F313" s="200"/>
      <c r="G313" s="132" t="s">
        <v>15</v>
      </c>
      <c r="H313" s="135">
        <f>SUM(H309:H312)</f>
        <v>3090</v>
      </c>
      <c r="I313" s="238"/>
      <c r="J313" s="299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/>
      <c r="BI313" s="134"/>
      <c r="BJ313" s="134"/>
    </row>
    <row r="314" spans="1:62" x14ac:dyDescent="0.2">
      <c r="A314" s="268">
        <v>62</v>
      </c>
      <c r="B314" s="258" t="s">
        <v>291</v>
      </c>
      <c r="C314" s="258" t="s">
        <v>95</v>
      </c>
      <c r="D314" s="258" t="s">
        <v>336</v>
      </c>
      <c r="E314" s="258" t="s">
        <v>33</v>
      </c>
      <c r="F314" s="198">
        <v>45.79</v>
      </c>
      <c r="G314" s="11" t="s">
        <v>16</v>
      </c>
      <c r="H314" s="133">
        <v>3465.84</v>
      </c>
      <c r="I314" s="275" t="s">
        <v>324</v>
      </c>
      <c r="J314" s="275" t="s">
        <v>410</v>
      </c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4"/>
      <c r="BA314" s="134"/>
      <c r="BB314" s="134"/>
      <c r="BC314" s="134"/>
      <c r="BD314" s="134"/>
      <c r="BE314" s="134"/>
      <c r="BF314" s="134"/>
      <c r="BG314" s="134"/>
      <c r="BH314" s="134"/>
      <c r="BI314" s="134"/>
      <c r="BJ314" s="134"/>
    </row>
    <row r="315" spans="1:62" x14ac:dyDescent="0.2">
      <c r="A315" s="269"/>
      <c r="B315" s="259"/>
      <c r="C315" s="259"/>
      <c r="D315" s="259"/>
      <c r="E315" s="259"/>
      <c r="F315" s="199"/>
      <c r="G315" s="11" t="s">
        <v>17</v>
      </c>
      <c r="H315" s="133">
        <v>1751.55</v>
      </c>
      <c r="I315" s="237"/>
      <c r="J315" s="237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</row>
    <row r="316" spans="1:62" x14ac:dyDescent="0.2">
      <c r="A316" s="269"/>
      <c r="B316" s="259"/>
      <c r="C316" s="259"/>
      <c r="D316" s="259"/>
      <c r="E316" s="259"/>
      <c r="F316" s="199"/>
      <c r="G316" s="11" t="s">
        <v>18</v>
      </c>
      <c r="H316" s="133">
        <v>7460.22</v>
      </c>
      <c r="I316" s="237"/>
      <c r="J316" s="237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4"/>
      <c r="BD316" s="134"/>
      <c r="BE316" s="134"/>
      <c r="BF316" s="134"/>
      <c r="BG316" s="134"/>
      <c r="BH316" s="134"/>
      <c r="BI316" s="134"/>
      <c r="BJ316" s="134"/>
    </row>
    <row r="317" spans="1:62" x14ac:dyDescent="0.2">
      <c r="A317" s="269"/>
      <c r="B317" s="259"/>
      <c r="C317" s="259"/>
      <c r="D317" s="259"/>
      <c r="E317" s="259"/>
      <c r="F317" s="199"/>
      <c r="G317" s="11" t="s">
        <v>19</v>
      </c>
      <c r="H317" s="133">
        <v>0</v>
      </c>
      <c r="I317" s="237"/>
      <c r="J317" s="237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4"/>
      <c r="BD317" s="134"/>
      <c r="BE317" s="134"/>
      <c r="BF317" s="134"/>
      <c r="BG317" s="134"/>
      <c r="BH317" s="134"/>
      <c r="BI317" s="134"/>
      <c r="BJ317" s="134"/>
    </row>
    <row r="318" spans="1:62" x14ac:dyDescent="0.2">
      <c r="A318" s="270"/>
      <c r="B318" s="260"/>
      <c r="C318" s="260"/>
      <c r="D318" s="260"/>
      <c r="E318" s="260"/>
      <c r="F318" s="200"/>
      <c r="G318" s="132" t="s">
        <v>15</v>
      </c>
      <c r="H318" s="135">
        <v>12677.61</v>
      </c>
      <c r="I318" s="238"/>
      <c r="J318" s="238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  <c r="BG318" s="134"/>
      <c r="BH318" s="134"/>
      <c r="BI318" s="134"/>
      <c r="BJ318" s="134"/>
    </row>
    <row r="319" spans="1:62" x14ac:dyDescent="0.2">
      <c r="A319" s="268">
        <v>63</v>
      </c>
      <c r="B319" s="258" t="s">
        <v>292</v>
      </c>
      <c r="C319" s="258" t="s">
        <v>293</v>
      </c>
      <c r="D319" s="261" t="s">
        <v>294</v>
      </c>
      <c r="E319" s="258" t="s">
        <v>33</v>
      </c>
      <c r="F319" s="198">
        <v>42.5</v>
      </c>
      <c r="G319" s="11" t="s">
        <v>16</v>
      </c>
      <c r="H319" s="133">
        <v>1028.5</v>
      </c>
      <c r="I319" s="275" t="s">
        <v>323</v>
      </c>
      <c r="J319" s="275" t="s">
        <v>411</v>
      </c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  <c r="AX319" s="134"/>
      <c r="AY319" s="134"/>
      <c r="AZ319" s="134"/>
      <c r="BA319" s="134"/>
      <c r="BB319" s="134"/>
      <c r="BC319" s="134"/>
      <c r="BD319" s="134"/>
      <c r="BE319" s="134"/>
      <c r="BF319" s="134"/>
      <c r="BG319" s="134"/>
      <c r="BH319" s="134"/>
      <c r="BI319" s="134"/>
      <c r="BJ319" s="134"/>
    </row>
    <row r="320" spans="1:62" x14ac:dyDescent="0.2">
      <c r="A320" s="269"/>
      <c r="B320" s="259"/>
      <c r="C320" s="259"/>
      <c r="D320" s="262"/>
      <c r="E320" s="264"/>
      <c r="F320" s="266"/>
      <c r="G320" s="11" t="s">
        <v>17</v>
      </c>
      <c r="H320" s="133">
        <v>0</v>
      </c>
      <c r="I320" s="300"/>
      <c r="J320" s="300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  <c r="BE320" s="134"/>
      <c r="BF320" s="134"/>
      <c r="BG320" s="134"/>
      <c r="BH320" s="134"/>
      <c r="BI320" s="134"/>
      <c r="BJ320" s="134"/>
    </row>
    <row r="321" spans="1:62" x14ac:dyDescent="0.2">
      <c r="A321" s="269"/>
      <c r="B321" s="259"/>
      <c r="C321" s="259"/>
      <c r="D321" s="262"/>
      <c r="E321" s="264"/>
      <c r="F321" s="266"/>
      <c r="G321" s="11" t="s">
        <v>18</v>
      </c>
      <c r="H321" s="133">
        <v>0</v>
      </c>
      <c r="I321" s="300"/>
      <c r="J321" s="300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  <c r="AU321" s="134"/>
      <c r="AV321" s="134"/>
      <c r="AW321" s="134"/>
      <c r="AX321" s="134"/>
      <c r="AY321" s="134"/>
      <c r="AZ321" s="134"/>
      <c r="BA321" s="134"/>
      <c r="BB321" s="134"/>
      <c r="BC321" s="134"/>
      <c r="BD321" s="134"/>
      <c r="BE321" s="134"/>
      <c r="BF321" s="134"/>
      <c r="BG321" s="134"/>
      <c r="BH321" s="134"/>
      <c r="BI321" s="134"/>
      <c r="BJ321" s="134"/>
    </row>
    <row r="322" spans="1:62" x14ac:dyDescent="0.2">
      <c r="A322" s="269"/>
      <c r="B322" s="259"/>
      <c r="C322" s="259"/>
      <c r="D322" s="262"/>
      <c r="E322" s="264"/>
      <c r="F322" s="266"/>
      <c r="G322" s="159" t="s">
        <v>19</v>
      </c>
      <c r="H322" s="133">
        <v>0</v>
      </c>
      <c r="I322" s="300"/>
      <c r="J322" s="300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</row>
    <row r="323" spans="1:62" ht="68.45" customHeight="1" x14ac:dyDescent="0.2">
      <c r="A323" s="270"/>
      <c r="B323" s="260"/>
      <c r="C323" s="260"/>
      <c r="D323" s="263"/>
      <c r="E323" s="265"/>
      <c r="F323" s="267"/>
      <c r="G323" s="132" t="s">
        <v>15</v>
      </c>
      <c r="H323" s="135">
        <f>SUM(H319:H322)</f>
        <v>1028.5</v>
      </c>
      <c r="I323" s="301"/>
      <c r="J323" s="301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  <c r="AX323" s="134"/>
      <c r="AY323" s="134"/>
      <c r="AZ323" s="134"/>
      <c r="BA323" s="134"/>
      <c r="BB323" s="134"/>
      <c r="BC323" s="134"/>
      <c r="BD323" s="134"/>
      <c r="BE323" s="134"/>
      <c r="BF323" s="134"/>
      <c r="BG323" s="134"/>
      <c r="BH323" s="134"/>
      <c r="BI323" s="134"/>
      <c r="BJ323" s="134"/>
    </row>
    <row r="324" spans="1:62" x14ac:dyDescent="0.2">
      <c r="A324" s="268">
        <v>64</v>
      </c>
      <c r="B324" s="258" t="s">
        <v>292</v>
      </c>
      <c r="C324" s="258" t="s">
        <v>295</v>
      </c>
      <c r="D324" s="261" t="s">
        <v>296</v>
      </c>
      <c r="E324" s="258" t="s">
        <v>297</v>
      </c>
      <c r="F324" s="198">
        <v>25.2</v>
      </c>
      <c r="G324" s="11" t="s">
        <v>16</v>
      </c>
      <c r="H324" s="133">
        <v>1644.3</v>
      </c>
      <c r="I324" s="275" t="s">
        <v>324</v>
      </c>
      <c r="J324" s="275" t="s">
        <v>155</v>
      </c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/>
      <c r="BI324" s="134"/>
      <c r="BJ324" s="134"/>
    </row>
    <row r="325" spans="1:62" x14ac:dyDescent="0.2">
      <c r="A325" s="269"/>
      <c r="B325" s="259"/>
      <c r="C325" s="259"/>
      <c r="D325" s="262"/>
      <c r="E325" s="259"/>
      <c r="F325" s="266"/>
      <c r="G325" s="159" t="s">
        <v>17</v>
      </c>
      <c r="H325" s="133">
        <v>1096.2</v>
      </c>
      <c r="I325" s="300"/>
      <c r="J325" s="300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34"/>
      <c r="BC325" s="134"/>
      <c r="BD325" s="134"/>
      <c r="BE325" s="134"/>
      <c r="BF325" s="134"/>
      <c r="BG325" s="134"/>
      <c r="BH325" s="134"/>
      <c r="BI325" s="134"/>
      <c r="BJ325" s="134"/>
    </row>
    <row r="326" spans="1:62" x14ac:dyDescent="0.2">
      <c r="A326" s="269"/>
      <c r="B326" s="259"/>
      <c r="C326" s="259"/>
      <c r="D326" s="262"/>
      <c r="E326" s="259"/>
      <c r="F326" s="266"/>
      <c r="G326" s="159" t="s">
        <v>18</v>
      </c>
      <c r="H326" s="133">
        <v>274.06</v>
      </c>
      <c r="I326" s="300"/>
      <c r="J326" s="300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  <c r="BE326" s="134"/>
      <c r="BF326" s="134"/>
      <c r="BG326" s="134"/>
      <c r="BH326" s="134"/>
      <c r="BI326" s="134"/>
      <c r="BJ326" s="134"/>
    </row>
    <row r="327" spans="1:62" x14ac:dyDescent="0.2">
      <c r="A327" s="269"/>
      <c r="B327" s="259"/>
      <c r="C327" s="259"/>
      <c r="D327" s="262"/>
      <c r="E327" s="259"/>
      <c r="F327" s="266"/>
      <c r="G327" s="159" t="s">
        <v>19</v>
      </c>
      <c r="H327" s="133">
        <v>0</v>
      </c>
      <c r="I327" s="300"/>
      <c r="J327" s="300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34"/>
      <c r="BC327" s="134"/>
      <c r="BD327" s="134"/>
      <c r="BE327" s="134"/>
      <c r="BF327" s="134"/>
      <c r="BG327" s="134"/>
      <c r="BH327" s="134"/>
      <c r="BI327" s="134"/>
      <c r="BJ327" s="134"/>
    </row>
    <row r="328" spans="1:62" x14ac:dyDescent="0.2">
      <c r="A328" s="270"/>
      <c r="B328" s="260"/>
      <c r="C328" s="260"/>
      <c r="D328" s="263"/>
      <c r="E328" s="260"/>
      <c r="F328" s="267"/>
      <c r="G328" s="132" t="s">
        <v>15</v>
      </c>
      <c r="H328" s="135">
        <f>SUM(H324:H327)</f>
        <v>3014.56</v>
      </c>
      <c r="I328" s="301"/>
      <c r="J328" s="301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4"/>
      <c r="BE328" s="134"/>
      <c r="BF328" s="134"/>
      <c r="BG328" s="134"/>
      <c r="BH328" s="134"/>
      <c r="BI328" s="134"/>
      <c r="BJ328" s="134"/>
    </row>
    <row r="329" spans="1:62" ht="12.75" customHeight="1" x14ac:dyDescent="0.2">
      <c r="A329" s="268">
        <v>65</v>
      </c>
      <c r="B329" s="258" t="s">
        <v>292</v>
      </c>
      <c r="C329" s="258" t="s">
        <v>330</v>
      </c>
      <c r="D329" s="261" t="s">
        <v>331</v>
      </c>
      <c r="E329" s="258"/>
      <c r="F329" s="302">
        <v>32.32</v>
      </c>
      <c r="G329" s="160" t="s">
        <v>16</v>
      </c>
      <c r="H329" s="133">
        <v>2338.4</v>
      </c>
      <c r="I329" s="205" t="s">
        <v>324</v>
      </c>
      <c r="J329" s="206" t="s">
        <v>351</v>
      </c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134"/>
      <c r="AX329" s="134"/>
      <c r="AY329" s="134"/>
      <c r="AZ329" s="134"/>
      <c r="BA329" s="134"/>
      <c r="BB329" s="134"/>
      <c r="BC329" s="134"/>
      <c r="BD329" s="134"/>
      <c r="BE329" s="134"/>
      <c r="BF329" s="134"/>
      <c r="BG329" s="134"/>
      <c r="BH329" s="134"/>
      <c r="BI329" s="134"/>
      <c r="BJ329" s="134"/>
    </row>
    <row r="330" spans="1:62" x14ac:dyDescent="0.2">
      <c r="A330" s="269"/>
      <c r="B330" s="259"/>
      <c r="C330" s="259"/>
      <c r="D330" s="262"/>
      <c r="E330" s="259"/>
      <c r="F330" s="266"/>
      <c r="G330" s="160" t="s">
        <v>17</v>
      </c>
      <c r="H330" s="133">
        <v>139.4</v>
      </c>
      <c r="I330" s="300"/>
      <c r="J330" s="206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4"/>
      <c r="BE330" s="134"/>
      <c r="BF330" s="134"/>
      <c r="BG330" s="134"/>
      <c r="BH330" s="134"/>
      <c r="BI330" s="134"/>
      <c r="BJ330" s="134"/>
    </row>
    <row r="331" spans="1:62" x14ac:dyDescent="0.2">
      <c r="A331" s="269"/>
      <c r="B331" s="259"/>
      <c r="C331" s="259"/>
      <c r="D331" s="262"/>
      <c r="E331" s="259"/>
      <c r="F331" s="266"/>
      <c r="G331" s="160" t="s">
        <v>18</v>
      </c>
      <c r="H331" s="133">
        <v>2880.36</v>
      </c>
      <c r="I331" s="300"/>
      <c r="J331" s="206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</row>
    <row r="332" spans="1:62" x14ac:dyDescent="0.2">
      <c r="A332" s="269"/>
      <c r="B332" s="259"/>
      <c r="C332" s="259"/>
      <c r="D332" s="262"/>
      <c r="E332" s="259"/>
      <c r="F332" s="266"/>
      <c r="G332" s="160" t="s">
        <v>19</v>
      </c>
      <c r="H332" s="133">
        <v>2880.3</v>
      </c>
      <c r="I332" s="300"/>
      <c r="J332" s="206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  <c r="BE332" s="134"/>
      <c r="BF332" s="134"/>
      <c r="BG332" s="134"/>
      <c r="BH332" s="134"/>
      <c r="BI332" s="134"/>
      <c r="BJ332" s="134"/>
    </row>
    <row r="333" spans="1:62" ht="42.6" customHeight="1" x14ac:dyDescent="0.2">
      <c r="A333" s="270"/>
      <c r="B333" s="260"/>
      <c r="C333" s="260"/>
      <c r="D333" s="263"/>
      <c r="E333" s="260"/>
      <c r="F333" s="267"/>
      <c r="G333" s="161" t="s">
        <v>15</v>
      </c>
      <c r="H333" s="135">
        <f>H329+H330+H331+H332</f>
        <v>8238.4599999999991</v>
      </c>
      <c r="I333" s="301"/>
      <c r="J333" s="207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  <c r="BE333" s="134"/>
      <c r="BF333" s="134"/>
      <c r="BG333" s="134"/>
      <c r="BH333" s="134"/>
      <c r="BI333" s="134"/>
      <c r="BJ333" s="134"/>
    </row>
    <row r="334" spans="1:62" ht="12.75" customHeight="1" x14ac:dyDescent="0.2">
      <c r="A334" s="253">
        <v>66</v>
      </c>
      <c r="B334" s="271" t="s">
        <v>298</v>
      </c>
      <c r="C334" s="271" t="s">
        <v>299</v>
      </c>
      <c r="D334" s="271" t="s">
        <v>300</v>
      </c>
      <c r="E334" s="247" t="s">
        <v>36</v>
      </c>
      <c r="F334" s="250">
        <v>40.9</v>
      </c>
      <c r="G334" s="4" t="s">
        <v>16</v>
      </c>
      <c r="H334" s="133">
        <v>2790</v>
      </c>
      <c r="I334" s="275" t="s">
        <v>323</v>
      </c>
      <c r="J334" s="275" t="s">
        <v>412</v>
      </c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4"/>
      <c r="BE334" s="134"/>
      <c r="BF334" s="134"/>
      <c r="BG334" s="134"/>
      <c r="BH334" s="134"/>
      <c r="BI334" s="134"/>
      <c r="BJ334" s="134"/>
    </row>
    <row r="335" spans="1:62" x14ac:dyDescent="0.2">
      <c r="A335" s="254"/>
      <c r="B335" s="272"/>
      <c r="C335" s="272"/>
      <c r="D335" s="272"/>
      <c r="E335" s="248"/>
      <c r="F335" s="251"/>
      <c r="G335" s="4" t="s">
        <v>17</v>
      </c>
      <c r="H335" s="133">
        <v>0</v>
      </c>
      <c r="I335" s="237"/>
      <c r="J335" s="237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/>
      <c r="BD335" s="134"/>
      <c r="BE335" s="134"/>
      <c r="BF335" s="134"/>
      <c r="BG335" s="134"/>
      <c r="BH335" s="134"/>
      <c r="BI335" s="134"/>
      <c r="BJ335" s="134"/>
    </row>
    <row r="336" spans="1:62" x14ac:dyDescent="0.2">
      <c r="A336" s="254"/>
      <c r="B336" s="272"/>
      <c r="C336" s="272"/>
      <c r="D336" s="272"/>
      <c r="E336" s="248"/>
      <c r="F336" s="251"/>
      <c r="G336" s="4" t="s">
        <v>18</v>
      </c>
      <c r="H336" s="133">
        <v>1000</v>
      </c>
      <c r="I336" s="237"/>
      <c r="J336" s="237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  <c r="BE336" s="134"/>
      <c r="BF336" s="134"/>
      <c r="BG336" s="134"/>
      <c r="BH336" s="134"/>
      <c r="BI336" s="134"/>
      <c r="BJ336" s="134"/>
    </row>
    <row r="337" spans="1:62" x14ac:dyDescent="0.2">
      <c r="A337" s="254"/>
      <c r="B337" s="272"/>
      <c r="C337" s="272"/>
      <c r="D337" s="272"/>
      <c r="E337" s="248"/>
      <c r="F337" s="251"/>
      <c r="G337" s="4" t="s">
        <v>19</v>
      </c>
      <c r="H337" s="133">
        <v>0</v>
      </c>
      <c r="I337" s="237"/>
      <c r="J337" s="237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34"/>
      <c r="AZ337" s="134"/>
      <c r="BA337" s="134"/>
      <c r="BB337" s="134"/>
      <c r="BC337" s="134"/>
      <c r="BD337" s="134"/>
      <c r="BE337" s="134"/>
      <c r="BF337" s="134"/>
      <c r="BG337" s="134"/>
      <c r="BH337" s="134"/>
      <c r="BI337" s="134"/>
      <c r="BJ337" s="134"/>
    </row>
    <row r="338" spans="1:62" ht="31.9" customHeight="1" x14ac:dyDescent="0.2">
      <c r="A338" s="255"/>
      <c r="B338" s="273"/>
      <c r="C338" s="273"/>
      <c r="D338" s="273"/>
      <c r="E338" s="249"/>
      <c r="F338" s="252"/>
      <c r="G338" s="131" t="s">
        <v>15</v>
      </c>
      <c r="H338" s="135">
        <f>SUM(H334:H337)</f>
        <v>3790</v>
      </c>
      <c r="I338" s="238"/>
      <c r="J338" s="238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4"/>
      <c r="BE338" s="134"/>
      <c r="BF338" s="134"/>
      <c r="BG338" s="134"/>
      <c r="BH338" s="134"/>
      <c r="BI338" s="134"/>
      <c r="BJ338" s="134"/>
    </row>
    <row r="339" spans="1:62" x14ac:dyDescent="0.2">
      <c r="A339" s="253">
        <v>67</v>
      </c>
      <c r="B339" s="247" t="s">
        <v>298</v>
      </c>
      <c r="C339" s="247" t="s">
        <v>301</v>
      </c>
      <c r="D339" s="271" t="s">
        <v>302</v>
      </c>
      <c r="E339" s="247" t="s">
        <v>40</v>
      </c>
      <c r="F339" s="250">
        <v>25.3</v>
      </c>
      <c r="G339" s="4" t="s">
        <v>16</v>
      </c>
      <c r="H339" s="133">
        <v>4212.8999999999996</v>
      </c>
      <c r="I339" s="275" t="s">
        <v>324</v>
      </c>
      <c r="J339" s="275" t="s">
        <v>413</v>
      </c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  <c r="AX339" s="134"/>
      <c r="AY339" s="134"/>
      <c r="AZ339" s="134"/>
      <c r="BA339" s="134"/>
      <c r="BB339" s="134"/>
      <c r="BC339" s="134"/>
      <c r="BD339" s="134"/>
      <c r="BE339" s="134"/>
      <c r="BF339" s="134"/>
      <c r="BG339" s="134"/>
      <c r="BH339" s="134"/>
      <c r="BI339" s="134"/>
      <c r="BJ339" s="134"/>
    </row>
    <row r="340" spans="1:62" x14ac:dyDescent="0.2">
      <c r="A340" s="254"/>
      <c r="B340" s="248"/>
      <c r="C340" s="248"/>
      <c r="D340" s="272"/>
      <c r="E340" s="248"/>
      <c r="F340" s="251"/>
      <c r="G340" s="4" t="s">
        <v>17</v>
      </c>
      <c r="H340" s="133">
        <v>4212.8999999999996</v>
      </c>
      <c r="I340" s="237"/>
      <c r="J340" s="237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  <c r="BE340" s="134"/>
      <c r="BF340" s="134"/>
      <c r="BG340" s="134"/>
      <c r="BH340" s="134"/>
      <c r="BI340" s="134"/>
      <c r="BJ340" s="134"/>
    </row>
    <row r="341" spans="1:62" x14ac:dyDescent="0.2">
      <c r="A341" s="254"/>
      <c r="B341" s="248"/>
      <c r="C341" s="248"/>
      <c r="D341" s="272"/>
      <c r="E341" s="248"/>
      <c r="F341" s="251"/>
      <c r="G341" s="4" t="s">
        <v>18</v>
      </c>
      <c r="H341" s="133">
        <v>4212.8999999999996</v>
      </c>
      <c r="I341" s="237"/>
      <c r="J341" s="237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</row>
    <row r="342" spans="1:62" x14ac:dyDescent="0.2">
      <c r="A342" s="254"/>
      <c r="B342" s="248"/>
      <c r="C342" s="248"/>
      <c r="D342" s="272"/>
      <c r="E342" s="248"/>
      <c r="F342" s="251"/>
      <c r="G342" s="4" t="s">
        <v>19</v>
      </c>
      <c r="H342" s="133">
        <v>0</v>
      </c>
      <c r="I342" s="237"/>
      <c r="J342" s="237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</row>
    <row r="343" spans="1:62" x14ac:dyDescent="0.2">
      <c r="A343" s="255"/>
      <c r="B343" s="249"/>
      <c r="C343" s="249"/>
      <c r="D343" s="273"/>
      <c r="E343" s="249"/>
      <c r="F343" s="252"/>
      <c r="G343" s="131" t="s">
        <v>15</v>
      </c>
      <c r="H343" s="135">
        <f>SUM(H339:H342)</f>
        <v>12638.699999999999</v>
      </c>
      <c r="I343" s="238"/>
      <c r="J343" s="238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4"/>
      <c r="AZ343" s="134"/>
      <c r="BA343" s="134"/>
      <c r="BB343" s="134"/>
      <c r="BC343" s="134"/>
      <c r="BD343" s="134"/>
      <c r="BE343" s="134"/>
      <c r="BF343" s="134"/>
      <c r="BG343" s="134"/>
      <c r="BH343" s="134"/>
      <c r="BI343" s="134"/>
      <c r="BJ343" s="134"/>
    </row>
    <row r="344" spans="1:62" x14ac:dyDescent="0.2">
      <c r="A344" s="253">
        <v>68</v>
      </c>
      <c r="B344" s="247" t="s">
        <v>303</v>
      </c>
      <c r="C344" s="247" t="s">
        <v>304</v>
      </c>
      <c r="D344" s="247" t="s">
        <v>305</v>
      </c>
      <c r="E344" s="247" t="s">
        <v>306</v>
      </c>
      <c r="F344" s="250">
        <v>2</v>
      </c>
      <c r="G344" s="4" t="s">
        <v>16</v>
      </c>
      <c r="H344" s="133">
        <v>593.34</v>
      </c>
      <c r="I344" s="275" t="s">
        <v>324</v>
      </c>
      <c r="J344" s="275" t="s">
        <v>363</v>
      </c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4"/>
      <c r="AZ344" s="134"/>
      <c r="BA344" s="134"/>
      <c r="BB344" s="134"/>
      <c r="BC344" s="134"/>
      <c r="BD344" s="134"/>
      <c r="BE344" s="134"/>
      <c r="BF344" s="134"/>
      <c r="BG344" s="134"/>
      <c r="BH344" s="134"/>
      <c r="BI344" s="134"/>
      <c r="BJ344" s="134"/>
    </row>
    <row r="345" spans="1:62" x14ac:dyDescent="0.2">
      <c r="A345" s="254"/>
      <c r="B345" s="248"/>
      <c r="C345" s="248"/>
      <c r="D345" s="248"/>
      <c r="E345" s="248"/>
      <c r="F345" s="251"/>
      <c r="G345" s="4" t="s">
        <v>17</v>
      </c>
      <c r="H345" s="133">
        <v>0</v>
      </c>
      <c r="I345" s="237"/>
      <c r="J345" s="237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</row>
    <row r="346" spans="1:62" x14ac:dyDescent="0.2">
      <c r="A346" s="254"/>
      <c r="B346" s="248"/>
      <c r="C346" s="248"/>
      <c r="D346" s="248"/>
      <c r="E346" s="248"/>
      <c r="F346" s="251"/>
      <c r="G346" s="4" t="s">
        <v>18</v>
      </c>
      <c r="H346" s="133">
        <v>593.34</v>
      </c>
      <c r="I346" s="237"/>
      <c r="J346" s="237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/>
      <c r="BI346" s="134"/>
      <c r="BJ346" s="134"/>
    </row>
    <row r="347" spans="1:62" x14ac:dyDescent="0.2">
      <c r="A347" s="254"/>
      <c r="B347" s="248"/>
      <c r="C347" s="248"/>
      <c r="D347" s="248"/>
      <c r="E347" s="248"/>
      <c r="F347" s="251"/>
      <c r="G347" s="4" t="s">
        <v>19</v>
      </c>
      <c r="H347" s="133">
        <v>593.34</v>
      </c>
      <c r="I347" s="237"/>
      <c r="J347" s="237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  <c r="AV347" s="134"/>
      <c r="AW347" s="134"/>
      <c r="AX347" s="134"/>
      <c r="AY347" s="134"/>
      <c r="AZ347" s="134"/>
      <c r="BA347" s="134"/>
      <c r="BB347" s="134"/>
      <c r="BC347" s="134"/>
      <c r="BD347" s="134"/>
      <c r="BE347" s="134"/>
      <c r="BF347" s="134"/>
      <c r="BG347" s="134"/>
      <c r="BH347" s="134"/>
      <c r="BI347" s="134"/>
      <c r="BJ347" s="134"/>
    </row>
    <row r="348" spans="1:62" x14ac:dyDescent="0.2">
      <c r="A348" s="255"/>
      <c r="B348" s="249"/>
      <c r="C348" s="249"/>
      <c r="D348" s="249"/>
      <c r="E348" s="249"/>
      <c r="F348" s="252"/>
      <c r="G348" s="131" t="s">
        <v>15</v>
      </c>
      <c r="H348" s="135">
        <f>SUM(H344:H347)</f>
        <v>1780.02</v>
      </c>
      <c r="I348" s="238"/>
      <c r="J348" s="238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/>
      <c r="BI348" s="134"/>
      <c r="BJ348" s="134"/>
    </row>
    <row r="349" spans="1:62" x14ac:dyDescent="0.2">
      <c r="A349" s="253">
        <v>69</v>
      </c>
      <c r="B349" s="247" t="s">
        <v>303</v>
      </c>
      <c r="C349" s="247" t="s">
        <v>272</v>
      </c>
      <c r="D349" s="247" t="s">
        <v>307</v>
      </c>
      <c r="E349" s="247" t="s">
        <v>308</v>
      </c>
      <c r="F349" s="250">
        <v>1</v>
      </c>
      <c r="G349" s="4" t="s">
        <v>16</v>
      </c>
      <c r="H349" s="133">
        <v>647.28</v>
      </c>
      <c r="I349" s="275" t="s">
        <v>324</v>
      </c>
      <c r="J349" s="275" t="s">
        <v>364</v>
      </c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  <c r="AX349" s="134"/>
      <c r="AY349" s="134"/>
      <c r="AZ349" s="134"/>
      <c r="BA349" s="134"/>
      <c r="BB349" s="134"/>
      <c r="BC349" s="134"/>
      <c r="BD349" s="134"/>
      <c r="BE349" s="134"/>
      <c r="BF349" s="134"/>
      <c r="BG349" s="134"/>
      <c r="BH349" s="134"/>
      <c r="BI349" s="134"/>
      <c r="BJ349" s="134"/>
    </row>
    <row r="350" spans="1:62" x14ac:dyDescent="0.2">
      <c r="A350" s="254"/>
      <c r="B350" s="248"/>
      <c r="C350" s="248"/>
      <c r="D350" s="248"/>
      <c r="E350" s="248"/>
      <c r="F350" s="251"/>
      <c r="G350" s="4" t="s">
        <v>17</v>
      </c>
      <c r="H350" s="133">
        <v>0</v>
      </c>
      <c r="I350" s="237"/>
      <c r="J350" s="237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/>
      <c r="BI350" s="134"/>
      <c r="BJ350" s="134"/>
    </row>
    <row r="351" spans="1:62" x14ac:dyDescent="0.2">
      <c r="A351" s="254"/>
      <c r="B351" s="248"/>
      <c r="C351" s="248"/>
      <c r="D351" s="248"/>
      <c r="E351" s="248"/>
      <c r="F351" s="251"/>
      <c r="G351" s="4" t="s">
        <v>18</v>
      </c>
      <c r="H351" s="133">
        <v>0</v>
      </c>
      <c r="I351" s="237"/>
      <c r="J351" s="237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  <c r="AX351" s="134"/>
      <c r="AY351" s="134"/>
      <c r="AZ351" s="134"/>
      <c r="BA351" s="134"/>
      <c r="BB351" s="134"/>
      <c r="BC351" s="134"/>
      <c r="BD351" s="134"/>
      <c r="BE351" s="134"/>
      <c r="BF351" s="134"/>
      <c r="BG351" s="134"/>
      <c r="BH351" s="134"/>
      <c r="BI351" s="134"/>
      <c r="BJ351" s="134"/>
    </row>
    <row r="352" spans="1:62" x14ac:dyDescent="0.2">
      <c r="A352" s="254"/>
      <c r="B352" s="248"/>
      <c r="C352" s="248"/>
      <c r="D352" s="248"/>
      <c r="E352" s="248"/>
      <c r="F352" s="251"/>
      <c r="G352" s="4" t="s">
        <v>19</v>
      </c>
      <c r="H352" s="133">
        <v>0</v>
      </c>
      <c r="I352" s="237"/>
      <c r="J352" s="237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</row>
    <row r="353" spans="1:62" x14ac:dyDescent="0.2">
      <c r="A353" s="255"/>
      <c r="B353" s="249"/>
      <c r="C353" s="249"/>
      <c r="D353" s="249"/>
      <c r="E353" s="249"/>
      <c r="F353" s="252"/>
      <c r="G353" s="131" t="s">
        <v>15</v>
      </c>
      <c r="H353" s="135">
        <f>SUM(H349:H352)</f>
        <v>647.28</v>
      </c>
      <c r="I353" s="238"/>
      <c r="J353" s="238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  <c r="BE353" s="134"/>
      <c r="BF353" s="134"/>
      <c r="BG353" s="134"/>
      <c r="BH353" s="134"/>
      <c r="BI353" s="134"/>
      <c r="BJ353" s="134"/>
    </row>
    <row r="354" spans="1:62" x14ac:dyDescent="0.2">
      <c r="A354" s="253">
        <v>70</v>
      </c>
      <c r="B354" s="247" t="s">
        <v>303</v>
      </c>
      <c r="C354" s="247" t="s">
        <v>272</v>
      </c>
      <c r="D354" s="247" t="s">
        <v>309</v>
      </c>
      <c r="E354" s="247" t="s">
        <v>308</v>
      </c>
      <c r="F354" s="250">
        <v>1</v>
      </c>
      <c r="G354" s="4" t="s">
        <v>16</v>
      </c>
      <c r="H354" s="133">
        <v>539.4</v>
      </c>
      <c r="I354" s="275" t="s">
        <v>324</v>
      </c>
      <c r="J354" s="275" t="s">
        <v>364</v>
      </c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  <c r="BE354" s="134"/>
      <c r="BF354" s="134"/>
      <c r="BG354" s="134"/>
      <c r="BH354" s="134"/>
      <c r="BI354" s="134"/>
      <c r="BJ354" s="134"/>
    </row>
    <row r="355" spans="1:62" x14ac:dyDescent="0.2">
      <c r="A355" s="254"/>
      <c r="B355" s="248"/>
      <c r="C355" s="248"/>
      <c r="D355" s="248"/>
      <c r="E355" s="248"/>
      <c r="F355" s="251"/>
      <c r="G355" s="4" t="s">
        <v>17</v>
      </c>
      <c r="H355" s="133">
        <v>0</v>
      </c>
      <c r="I355" s="237"/>
      <c r="J355" s="237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/>
      <c r="BI355" s="134"/>
      <c r="BJ355" s="134"/>
    </row>
    <row r="356" spans="1:62" x14ac:dyDescent="0.2">
      <c r="A356" s="254"/>
      <c r="B356" s="248"/>
      <c r="C356" s="248"/>
      <c r="D356" s="248"/>
      <c r="E356" s="248"/>
      <c r="F356" s="251"/>
      <c r="G356" s="4" t="s">
        <v>18</v>
      </c>
      <c r="H356" s="133">
        <v>0</v>
      </c>
      <c r="I356" s="237"/>
      <c r="J356" s="237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/>
      <c r="BI356" s="134"/>
      <c r="BJ356" s="134"/>
    </row>
    <row r="357" spans="1:62" x14ac:dyDescent="0.2">
      <c r="A357" s="254"/>
      <c r="B357" s="248"/>
      <c r="C357" s="248"/>
      <c r="D357" s="248"/>
      <c r="E357" s="248"/>
      <c r="F357" s="251"/>
      <c r="G357" s="4" t="s">
        <v>19</v>
      </c>
      <c r="H357" s="133">
        <v>0</v>
      </c>
      <c r="I357" s="237"/>
      <c r="J357" s="237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  <c r="BE357" s="134"/>
      <c r="BF357" s="134"/>
      <c r="BG357" s="134"/>
      <c r="BH357" s="134"/>
      <c r="BI357" s="134"/>
      <c r="BJ357" s="134"/>
    </row>
    <row r="358" spans="1:62" x14ac:dyDescent="0.2">
      <c r="A358" s="255"/>
      <c r="B358" s="249"/>
      <c r="C358" s="249"/>
      <c r="D358" s="249"/>
      <c r="E358" s="249"/>
      <c r="F358" s="252"/>
      <c r="G358" s="131" t="s">
        <v>15</v>
      </c>
      <c r="H358" s="135">
        <f>SUM(H354:H357)</f>
        <v>539.4</v>
      </c>
      <c r="I358" s="238"/>
      <c r="J358" s="238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  <c r="BE358" s="134"/>
      <c r="BF358" s="134"/>
      <c r="BG358" s="134"/>
      <c r="BH358" s="134"/>
      <c r="BI358" s="134"/>
      <c r="BJ358" s="134"/>
    </row>
    <row r="359" spans="1:62" x14ac:dyDescent="0.2">
      <c r="A359" s="244">
        <v>71</v>
      </c>
      <c r="B359" s="247" t="s">
        <v>376</v>
      </c>
      <c r="C359" s="247" t="s">
        <v>377</v>
      </c>
      <c r="D359" s="247" t="s">
        <v>378</v>
      </c>
      <c r="E359" s="247" t="s">
        <v>50</v>
      </c>
      <c r="F359" s="247">
        <v>20.9</v>
      </c>
      <c r="G359" s="4" t="s">
        <v>16</v>
      </c>
      <c r="H359" s="135"/>
      <c r="I359" s="158"/>
      <c r="J359" s="158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  <c r="BE359" s="134"/>
      <c r="BF359" s="134"/>
      <c r="BG359" s="134"/>
      <c r="BH359" s="134"/>
      <c r="BI359" s="134"/>
      <c r="BJ359" s="134"/>
    </row>
    <row r="360" spans="1:62" x14ac:dyDescent="0.2">
      <c r="A360" s="245"/>
      <c r="B360" s="248"/>
      <c r="C360" s="248"/>
      <c r="D360" s="248"/>
      <c r="E360" s="248"/>
      <c r="F360" s="248"/>
      <c r="G360" s="4" t="s">
        <v>17</v>
      </c>
      <c r="H360" s="133">
        <v>480.03</v>
      </c>
      <c r="I360" s="158"/>
      <c r="J360" s="158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  <c r="BE360" s="134"/>
      <c r="BF360" s="134"/>
      <c r="BG360" s="134"/>
      <c r="BH360" s="134"/>
      <c r="BI360" s="134"/>
      <c r="BJ360" s="134"/>
    </row>
    <row r="361" spans="1:62" x14ac:dyDescent="0.2">
      <c r="A361" s="245"/>
      <c r="B361" s="248"/>
      <c r="C361" s="248"/>
      <c r="D361" s="248"/>
      <c r="E361" s="248"/>
      <c r="F361" s="248"/>
      <c r="G361" s="4" t="s">
        <v>18</v>
      </c>
      <c r="H361" s="133">
        <v>1440.09</v>
      </c>
      <c r="I361" s="158"/>
      <c r="J361" s="158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4"/>
      <c r="BJ361" s="134"/>
    </row>
    <row r="362" spans="1:62" x14ac:dyDescent="0.2">
      <c r="A362" s="245"/>
      <c r="B362" s="248"/>
      <c r="C362" s="248"/>
      <c r="D362" s="248"/>
      <c r="E362" s="248"/>
      <c r="F362" s="248"/>
      <c r="G362" s="4" t="s">
        <v>19</v>
      </c>
      <c r="H362" s="133">
        <v>0</v>
      </c>
      <c r="I362" s="158"/>
      <c r="J362" s="158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  <c r="BE362" s="134"/>
      <c r="BF362" s="134"/>
      <c r="BG362" s="134"/>
      <c r="BH362" s="134"/>
      <c r="BI362" s="134"/>
      <c r="BJ362" s="134"/>
    </row>
    <row r="363" spans="1:62" ht="25.9" customHeight="1" x14ac:dyDescent="0.2">
      <c r="A363" s="246"/>
      <c r="B363" s="249"/>
      <c r="C363" s="249"/>
      <c r="D363" s="249"/>
      <c r="E363" s="249"/>
      <c r="F363" s="249"/>
      <c r="G363" s="131" t="s">
        <v>15</v>
      </c>
      <c r="H363" s="135">
        <f>SUM(H360:H362)</f>
        <v>1920.12</v>
      </c>
      <c r="I363" s="158"/>
      <c r="J363" s="158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  <c r="BE363" s="134"/>
      <c r="BF363" s="134"/>
      <c r="BG363" s="134"/>
      <c r="BH363" s="134"/>
      <c r="BI363" s="134"/>
      <c r="BJ363" s="134"/>
    </row>
    <row r="364" spans="1:62" x14ac:dyDescent="0.2">
      <c r="A364" s="253">
        <v>72</v>
      </c>
      <c r="B364" s="271" t="s">
        <v>310</v>
      </c>
      <c r="C364" s="247" t="s">
        <v>311</v>
      </c>
      <c r="D364" s="271" t="s">
        <v>312</v>
      </c>
      <c r="E364" s="247" t="s">
        <v>33</v>
      </c>
      <c r="F364" s="250">
        <v>51</v>
      </c>
      <c r="G364" s="4" t="s">
        <v>16</v>
      </c>
      <c r="H364" s="133">
        <v>1013.2</v>
      </c>
      <c r="I364" s="275" t="s">
        <v>323</v>
      </c>
      <c r="J364" s="275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  <c r="BE364" s="134"/>
      <c r="BF364" s="134"/>
      <c r="BG364" s="134"/>
      <c r="BH364" s="134"/>
      <c r="BI364" s="134"/>
      <c r="BJ364" s="134"/>
    </row>
    <row r="365" spans="1:62" x14ac:dyDescent="0.2">
      <c r="A365" s="254"/>
      <c r="B365" s="272"/>
      <c r="C365" s="248"/>
      <c r="D365" s="272"/>
      <c r="E365" s="248"/>
      <c r="F365" s="251"/>
      <c r="G365" s="4" t="s">
        <v>17</v>
      </c>
      <c r="H365" s="133">
        <v>0</v>
      </c>
      <c r="I365" s="237"/>
      <c r="J365" s="237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  <c r="BE365" s="134"/>
      <c r="BF365" s="134"/>
      <c r="BG365" s="134"/>
      <c r="BH365" s="134"/>
      <c r="BI365" s="134"/>
      <c r="BJ365" s="134"/>
    </row>
    <row r="366" spans="1:62" x14ac:dyDescent="0.2">
      <c r="A366" s="254"/>
      <c r="B366" s="272"/>
      <c r="C366" s="248"/>
      <c r="D366" s="272"/>
      <c r="E366" s="248"/>
      <c r="F366" s="251"/>
      <c r="G366" s="4" t="s">
        <v>18</v>
      </c>
      <c r="H366" s="133">
        <v>0</v>
      </c>
      <c r="I366" s="237"/>
      <c r="J366" s="237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4"/>
      <c r="BB366" s="134"/>
      <c r="BC366" s="134"/>
      <c r="BD366" s="134"/>
      <c r="BE366" s="134"/>
      <c r="BF366" s="134"/>
      <c r="BG366" s="134"/>
      <c r="BH366" s="134"/>
      <c r="BI366" s="134"/>
      <c r="BJ366" s="134"/>
    </row>
    <row r="367" spans="1:62" x14ac:dyDescent="0.2">
      <c r="A367" s="254"/>
      <c r="B367" s="272"/>
      <c r="C367" s="248"/>
      <c r="D367" s="272"/>
      <c r="E367" s="248"/>
      <c r="F367" s="251"/>
      <c r="G367" s="4" t="s">
        <v>19</v>
      </c>
      <c r="H367" s="133">
        <v>0</v>
      </c>
      <c r="I367" s="237"/>
      <c r="J367" s="237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  <c r="BE367" s="134"/>
      <c r="BF367" s="134"/>
      <c r="BG367" s="134"/>
      <c r="BH367" s="134"/>
      <c r="BI367" s="134"/>
      <c r="BJ367" s="134"/>
    </row>
    <row r="368" spans="1:62" ht="24.6" customHeight="1" x14ac:dyDescent="0.2">
      <c r="A368" s="255"/>
      <c r="B368" s="273"/>
      <c r="C368" s="249"/>
      <c r="D368" s="273"/>
      <c r="E368" s="249"/>
      <c r="F368" s="252"/>
      <c r="G368" s="131" t="s">
        <v>15</v>
      </c>
      <c r="H368" s="135">
        <f>SUM(H364:H367)</f>
        <v>1013.2</v>
      </c>
      <c r="I368" s="238"/>
      <c r="J368" s="238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  <c r="AX368" s="134"/>
      <c r="AY368" s="134"/>
      <c r="AZ368" s="134"/>
      <c r="BA368" s="134"/>
      <c r="BB368" s="134"/>
      <c r="BC368" s="134"/>
      <c r="BD368" s="134"/>
      <c r="BE368" s="134"/>
      <c r="BF368" s="134"/>
      <c r="BG368" s="134"/>
      <c r="BH368" s="134"/>
      <c r="BI368" s="134"/>
      <c r="BJ368" s="134"/>
    </row>
    <row r="369" spans="1:62" ht="16.899999999999999" customHeight="1" x14ac:dyDescent="0.2">
      <c r="A369" s="253">
        <v>73</v>
      </c>
      <c r="B369" s="271" t="s">
        <v>310</v>
      </c>
      <c r="C369" s="247" t="s">
        <v>313</v>
      </c>
      <c r="D369" s="247" t="s">
        <v>314</v>
      </c>
      <c r="E369" s="247" t="s">
        <v>33</v>
      </c>
      <c r="F369" s="250">
        <v>471</v>
      </c>
      <c r="G369" s="4" t="s">
        <v>16</v>
      </c>
      <c r="H369" s="133">
        <v>45730.34</v>
      </c>
      <c r="I369" s="275" t="s">
        <v>324</v>
      </c>
      <c r="J369" s="275" t="s">
        <v>379</v>
      </c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4"/>
      <c r="BB369" s="134"/>
      <c r="BC369" s="134"/>
      <c r="BD369" s="134"/>
      <c r="BE369" s="134"/>
      <c r="BF369" s="134"/>
      <c r="BG369" s="134"/>
      <c r="BH369" s="134"/>
      <c r="BI369" s="134"/>
      <c r="BJ369" s="134"/>
    </row>
    <row r="370" spans="1:62" ht="17.45" customHeight="1" x14ac:dyDescent="0.2">
      <c r="A370" s="254"/>
      <c r="B370" s="272"/>
      <c r="C370" s="248"/>
      <c r="D370" s="248"/>
      <c r="E370" s="248"/>
      <c r="F370" s="251"/>
      <c r="G370" s="4" t="s">
        <v>17</v>
      </c>
      <c r="H370" s="133">
        <v>0</v>
      </c>
      <c r="I370" s="237"/>
      <c r="J370" s="237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4"/>
      <c r="BB370" s="134"/>
      <c r="BC370" s="134"/>
      <c r="BD370" s="134"/>
      <c r="BE370" s="134"/>
      <c r="BF370" s="134"/>
      <c r="BG370" s="134"/>
      <c r="BH370" s="134"/>
      <c r="BI370" s="134"/>
      <c r="BJ370" s="134"/>
    </row>
    <row r="371" spans="1:62" ht="15" customHeight="1" x14ac:dyDescent="0.2">
      <c r="A371" s="254"/>
      <c r="B371" s="272"/>
      <c r="C371" s="248"/>
      <c r="D371" s="248"/>
      <c r="E371" s="248"/>
      <c r="F371" s="251"/>
      <c r="G371" s="4" t="s">
        <v>18</v>
      </c>
      <c r="H371" s="133">
        <v>102893.27</v>
      </c>
      <c r="I371" s="237"/>
      <c r="J371" s="237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  <c r="AX371" s="134"/>
      <c r="AY371" s="134"/>
      <c r="AZ371" s="134"/>
      <c r="BA371" s="134"/>
      <c r="BB371" s="134"/>
      <c r="BC371" s="134"/>
      <c r="BD371" s="134"/>
      <c r="BE371" s="134"/>
      <c r="BF371" s="134"/>
      <c r="BG371" s="134"/>
      <c r="BH371" s="134"/>
      <c r="BI371" s="134"/>
      <c r="BJ371" s="134"/>
    </row>
    <row r="372" spans="1:62" ht="12" customHeight="1" x14ac:dyDescent="0.2">
      <c r="A372" s="254"/>
      <c r="B372" s="272"/>
      <c r="C372" s="248"/>
      <c r="D372" s="248"/>
      <c r="E372" s="248"/>
      <c r="F372" s="251"/>
      <c r="G372" s="4" t="s">
        <v>19</v>
      </c>
      <c r="H372" s="133">
        <v>68595.509999999995</v>
      </c>
      <c r="I372" s="237"/>
      <c r="J372" s="237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  <c r="AR372" s="134"/>
      <c r="AS372" s="134"/>
      <c r="AT372" s="134"/>
      <c r="AU372" s="134"/>
      <c r="AV372" s="134"/>
      <c r="AW372" s="134"/>
      <c r="AX372" s="134"/>
      <c r="AY372" s="134"/>
      <c r="AZ372" s="134"/>
      <c r="BA372" s="134"/>
      <c r="BB372" s="134"/>
      <c r="BC372" s="134"/>
      <c r="BD372" s="134"/>
      <c r="BE372" s="134"/>
      <c r="BF372" s="134"/>
      <c r="BG372" s="134"/>
      <c r="BH372" s="134"/>
      <c r="BI372" s="134"/>
      <c r="BJ372" s="134"/>
    </row>
    <row r="373" spans="1:62" ht="24.6" customHeight="1" x14ac:dyDescent="0.2">
      <c r="A373" s="255"/>
      <c r="B373" s="273"/>
      <c r="C373" s="249"/>
      <c r="D373" s="249"/>
      <c r="E373" s="249"/>
      <c r="F373" s="252"/>
      <c r="G373" s="131" t="s">
        <v>15</v>
      </c>
      <c r="H373" s="135">
        <f>SUM(H369:H372)</f>
        <v>217219.12</v>
      </c>
      <c r="I373" s="238"/>
      <c r="J373" s="238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  <c r="AR373" s="134"/>
      <c r="AS373" s="134"/>
      <c r="AT373" s="134"/>
      <c r="AU373" s="134"/>
      <c r="AV373" s="134"/>
      <c r="AW373" s="134"/>
      <c r="AX373" s="134"/>
      <c r="AY373" s="134"/>
      <c r="AZ373" s="134"/>
      <c r="BA373" s="134"/>
      <c r="BB373" s="134"/>
      <c r="BC373" s="134"/>
      <c r="BD373" s="134"/>
      <c r="BE373" s="134"/>
      <c r="BF373" s="134"/>
      <c r="BG373" s="134"/>
      <c r="BH373" s="134"/>
      <c r="BI373" s="134"/>
      <c r="BJ373" s="134"/>
    </row>
    <row r="374" spans="1:62" ht="13.9" customHeight="1" x14ac:dyDescent="0.2">
      <c r="A374" s="253">
        <v>74</v>
      </c>
      <c r="B374" s="271" t="s">
        <v>310</v>
      </c>
      <c r="C374" s="247" t="s">
        <v>380</v>
      </c>
      <c r="D374" s="247" t="s">
        <v>315</v>
      </c>
      <c r="E374" s="247" t="s">
        <v>33</v>
      </c>
      <c r="F374" s="250">
        <v>86.1</v>
      </c>
      <c r="G374" s="4" t="s">
        <v>16</v>
      </c>
      <c r="H374" s="133">
        <v>6269.73</v>
      </c>
      <c r="I374" s="275" t="s">
        <v>324</v>
      </c>
      <c r="J374" s="275" t="s">
        <v>373</v>
      </c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4"/>
      <c r="AU374" s="134"/>
      <c r="AV374" s="134"/>
      <c r="AW374" s="134"/>
      <c r="AX374" s="134"/>
      <c r="AY374" s="134"/>
      <c r="AZ374" s="134"/>
      <c r="BA374" s="134"/>
      <c r="BB374" s="134"/>
      <c r="BC374" s="134"/>
      <c r="BD374" s="134"/>
      <c r="BE374" s="134"/>
      <c r="BF374" s="134"/>
      <c r="BG374" s="134"/>
      <c r="BH374" s="134"/>
      <c r="BI374" s="134"/>
      <c r="BJ374" s="134"/>
    </row>
    <row r="375" spans="1:62" ht="13.15" customHeight="1" x14ac:dyDescent="0.2">
      <c r="A375" s="254"/>
      <c r="B375" s="272"/>
      <c r="C375" s="248"/>
      <c r="D375" s="248"/>
      <c r="E375" s="248"/>
      <c r="F375" s="251"/>
      <c r="G375" s="4" t="s">
        <v>17</v>
      </c>
      <c r="H375" s="133">
        <v>0</v>
      </c>
      <c r="I375" s="237"/>
      <c r="J375" s="237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134"/>
      <c r="AX375" s="134"/>
      <c r="AY375" s="134"/>
      <c r="AZ375" s="134"/>
      <c r="BA375" s="134"/>
      <c r="BB375" s="134"/>
      <c r="BC375" s="134"/>
      <c r="BD375" s="134"/>
      <c r="BE375" s="134"/>
      <c r="BF375" s="134"/>
      <c r="BG375" s="134"/>
      <c r="BH375" s="134"/>
      <c r="BI375" s="134"/>
      <c r="BJ375" s="134"/>
    </row>
    <row r="376" spans="1:62" ht="13.15" customHeight="1" x14ac:dyDescent="0.2">
      <c r="A376" s="254"/>
      <c r="B376" s="272"/>
      <c r="C376" s="248"/>
      <c r="D376" s="248"/>
      <c r="E376" s="248"/>
      <c r="F376" s="251"/>
      <c r="G376" s="4" t="s">
        <v>18</v>
      </c>
      <c r="H376" s="133">
        <v>8359.64</v>
      </c>
      <c r="I376" s="237"/>
      <c r="J376" s="237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/>
      <c r="AT376" s="134"/>
      <c r="AU376" s="134"/>
      <c r="AV376" s="134"/>
      <c r="AW376" s="134"/>
      <c r="AX376" s="134"/>
      <c r="AY376" s="134"/>
      <c r="AZ376" s="134"/>
      <c r="BA376" s="134"/>
      <c r="BB376" s="134"/>
      <c r="BC376" s="134"/>
      <c r="BD376" s="134"/>
      <c r="BE376" s="134"/>
      <c r="BF376" s="134"/>
      <c r="BG376" s="134"/>
      <c r="BH376" s="134"/>
      <c r="BI376" s="134"/>
      <c r="BJ376" s="134"/>
    </row>
    <row r="377" spans="1:62" ht="15" customHeight="1" x14ac:dyDescent="0.2">
      <c r="A377" s="254"/>
      <c r="B377" s="272"/>
      <c r="C377" s="248"/>
      <c r="D377" s="248"/>
      <c r="E377" s="248"/>
      <c r="F377" s="251"/>
      <c r="G377" s="4" t="s">
        <v>19</v>
      </c>
      <c r="H377" s="133">
        <v>6269.73</v>
      </c>
      <c r="I377" s="237"/>
      <c r="J377" s="237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34"/>
      <c r="AZ377" s="134"/>
      <c r="BA377" s="134"/>
      <c r="BB377" s="134"/>
      <c r="BC377" s="134"/>
      <c r="BD377" s="134"/>
      <c r="BE377" s="134"/>
      <c r="BF377" s="134"/>
      <c r="BG377" s="134"/>
      <c r="BH377" s="134"/>
      <c r="BI377" s="134"/>
      <c r="BJ377" s="134"/>
    </row>
    <row r="378" spans="1:62" ht="24.6" customHeight="1" x14ac:dyDescent="0.2">
      <c r="A378" s="255"/>
      <c r="B378" s="273"/>
      <c r="C378" s="249"/>
      <c r="D378" s="249"/>
      <c r="E378" s="249"/>
      <c r="F378" s="252"/>
      <c r="G378" s="131" t="s">
        <v>15</v>
      </c>
      <c r="H378" s="135">
        <f>SUM(H374:H377)</f>
        <v>20899.099999999999</v>
      </c>
      <c r="I378" s="238"/>
      <c r="J378" s="238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4"/>
      <c r="BB378" s="134"/>
      <c r="BC378" s="134"/>
      <c r="BD378" s="134"/>
      <c r="BE378" s="134"/>
      <c r="BF378" s="134"/>
      <c r="BG378" s="134"/>
      <c r="BH378" s="134"/>
      <c r="BI378" s="134"/>
      <c r="BJ378" s="134"/>
    </row>
    <row r="379" spans="1:62" ht="14.45" customHeight="1" x14ac:dyDescent="0.2">
      <c r="A379" s="253">
        <v>75</v>
      </c>
      <c r="B379" s="271" t="s">
        <v>310</v>
      </c>
      <c r="C379" s="247" t="s">
        <v>316</v>
      </c>
      <c r="D379" s="247" t="s">
        <v>317</v>
      </c>
      <c r="E379" s="247" t="s">
        <v>33</v>
      </c>
      <c r="F379" s="250">
        <v>14.4</v>
      </c>
      <c r="G379" s="4" t="s">
        <v>16</v>
      </c>
      <c r="H379" s="133">
        <v>1487.01</v>
      </c>
      <c r="I379" s="275" t="s">
        <v>323</v>
      </c>
      <c r="J379" s="275" t="s">
        <v>365</v>
      </c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  <c r="AU379" s="134"/>
      <c r="AV379" s="134"/>
      <c r="AW379" s="134"/>
      <c r="AX379" s="134"/>
      <c r="AY379" s="134"/>
      <c r="AZ379" s="134"/>
      <c r="BA379" s="134"/>
      <c r="BB379" s="134"/>
      <c r="BC379" s="134"/>
      <c r="BD379" s="134"/>
      <c r="BE379" s="134"/>
      <c r="BF379" s="134"/>
      <c r="BG379" s="134"/>
      <c r="BH379" s="134"/>
      <c r="BI379" s="134"/>
      <c r="BJ379" s="134"/>
    </row>
    <row r="380" spans="1:62" ht="13.15" customHeight="1" x14ac:dyDescent="0.2">
      <c r="A380" s="254"/>
      <c r="B380" s="272"/>
      <c r="C380" s="248"/>
      <c r="D380" s="248"/>
      <c r="E380" s="248"/>
      <c r="F380" s="251"/>
      <c r="G380" s="4" t="s">
        <v>17</v>
      </c>
      <c r="H380" s="133">
        <v>0</v>
      </c>
      <c r="I380" s="237"/>
      <c r="J380" s="237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  <c r="AR380" s="134"/>
      <c r="AS380" s="134"/>
      <c r="AT380" s="134"/>
      <c r="AU380" s="134"/>
      <c r="AV380" s="134"/>
      <c r="AW380" s="134"/>
      <c r="AX380" s="134"/>
      <c r="AY380" s="134"/>
      <c r="AZ380" s="134"/>
      <c r="BA380" s="134"/>
      <c r="BB380" s="134"/>
      <c r="BC380" s="134"/>
      <c r="BD380" s="134"/>
      <c r="BE380" s="134"/>
      <c r="BF380" s="134"/>
      <c r="BG380" s="134"/>
      <c r="BH380" s="134"/>
      <c r="BI380" s="134"/>
      <c r="BJ380" s="134"/>
    </row>
    <row r="381" spans="1:62" ht="13.15" customHeight="1" x14ac:dyDescent="0.2">
      <c r="A381" s="254"/>
      <c r="B381" s="272"/>
      <c r="C381" s="248"/>
      <c r="D381" s="248"/>
      <c r="E381" s="248"/>
      <c r="F381" s="251"/>
      <c r="G381" s="4" t="s">
        <v>18</v>
      </c>
      <c r="H381" s="133">
        <v>1117.44</v>
      </c>
      <c r="I381" s="237"/>
      <c r="J381" s="237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  <c r="AX381" s="134"/>
      <c r="AY381" s="134"/>
      <c r="AZ381" s="134"/>
      <c r="BA381" s="134"/>
      <c r="BB381" s="134"/>
      <c r="BC381" s="134"/>
      <c r="BD381" s="134"/>
      <c r="BE381" s="134"/>
      <c r="BF381" s="134"/>
      <c r="BG381" s="134"/>
      <c r="BH381" s="134"/>
      <c r="BI381" s="134"/>
      <c r="BJ381" s="134"/>
    </row>
    <row r="382" spans="1:62" ht="12.6" customHeight="1" x14ac:dyDescent="0.2">
      <c r="A382" s="254"/>
      <c r="B382" s="272"/>
      <c r="C382" s="248"/>
      <c r="D382" s="248"/>
      <c r="E382" s="248"/>
      <c r="F382" s="251"/>
      <c r="G382" s="4" t="s">
        <v>19</v>
      </c>
      <c r="H382" s="133">
        <v>2012.8</v>
      </c>
      <c r="I382" s="237"/>
      <c r="J382" s="237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  <c r="BE382" s="134"/>
      <c r="BF382" s="134"/>
      <c r="BG382" s="134"/>
      <c r="BH382" s="134"/>
      <c r="BI382" s="134"/>
      <c r="BJ382" s="134"/>
    </row>
    <row r="383" spans="1:62" ht="17.45" customHeight="1" x14ac:dyDescent="0.2">
      <c r="A383" s="255"/>
      <c r="B383" s="273"/>
      <c r="C383" s="249"/>
      <c r="D383" s="249"/>
      <c r="E383" s="249"/>
      <c r="F383" s="252"/>
      <c r="G383" s="131" t="s">
        <v>15</v>
      </c>
      <c r="H383" s="135">
        <f>SUM(H379:H382)</f>
        <v>4617.25</v>
      </c>
      <c r="I383" s="238"/>
      <c r="J383" s="238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  <c r="BE383" s="134"/>
      <c r="BF383" s="134"/>
      <c r="BG383" s="134"/>
      <c r="BH383" s="134"/>
      <c r="BI383" s="134"/>
      <c r="BJ383" s="134"/>
    </row>
    <row r="384" spans="1:62" x14ac:dyDescent="0.2">
      <c r="A384" s="253">
        <v>76</v>
      </c>
      <c r="B384" s="271" t="s">
        <v>310</v>
      </c>
      <c r="C384" s="247" t="s">
        <v>316</v>
      </c>
      <c r="D384" s="247" t="s">
        <v>318</v>
      </c>
      <c r="E384" s="247" t="s">
        <v>33</v>
      </c>
      <c r="F384" s="250">
        <v>27</v>
      </c>
      <c r="G384" s="4" t="s">
        <v>16</v>
      </c>
      <c r="H384" s="133">
        <v>5242.98</v>
      </c>
      <c r="I384" s="275" t="s">
        <v>324</v>
      </c>
      <c r="J384" s="275" t="s">
        <v>414</v>
      </c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4"/>
      <c r="BB384" s="134"/>
      <c r="BC384" s="134"/>
      <c r="BD384" s="134"/>
      <c r="BE384" s="134"/>
      <c r="BF384" s="134"/>
      <c r="BG384" s="134"/>
      <c r="BH384" s="134"/>
      <c r="BI384" s="134"/>
      <c r="BJ384" s="134"/>
    </row>
    <row r="385" spans="1:62" x14ac:dyDescent="0.2">
      <c r="A385" s="254"/>
      <c r="B385" s="272"/>
      <c r="C385" s="248"/>
      <c r="D385" s="248"/>
      <c r="E385" s="248"/>
      <c r="F385" s="251"/>
      <c r="G385" s="4" t="s">
        <v>17</v>
      </c>
      <c r="H385" s="133">
        <v>0</v>
      </c>
      <c r="I385" s="237"/>
      <c r="J385" s="237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4"/>
      <c r="BJ385" s="134"/>
    </row>
    <row r="386" spans="1:62" x14ac:dyDescent="0.2">
      <c r="A386" s="254"/>
      <c r="B386" s="272"/>
      <c r="C386" s="248"/>
      <c r="D386" s="248"/>
      <c r="E386" s="248"/>
      <c r="F386" s="251"/>
      <c r="G386" s="4" t="s">
        <v>18</v>
      </c>
      <c r="H386" s="133">
        <v>5242.98</v>
      </c>
      <c r="I386" s="237"/>
      <c r="J386" s="237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  <c r="BE386" s="134"/>
      <c r="BF386" s="134"/>
      <c r="BG386" s="134"/>
      <c r="BH386" s="134"/>
      <c r="BI386" s="134"/>
      <c r="BJ386" s="134"/>
    </row>
    <row r="387" spans="1:62" x14ac:dyDescent="0.2">
      <c r="A387" s="254"/>
      <c r="B387" s="272"/>
      <c r="C387" s="248"/>
      <c r="D387" s="248"/>
      <c r="E387" s="248"/>
      <c r="F387" s="251"/>
      <c r="G387" s="4" t="s">
        <v>19</v>
      </c>
      <c r="H387" s="133">
        <v>8393.7900000000009</v>
      </c>
      <c r="I387" s="237"/>
      <c r="J387" s="237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  <c r="BE387" s="134"/>
      <c r="BF387" s="134"/>
      <c r="BG387" s="134"/>
      <c r="BH387" s="134"/>
      <c r="BI387" s="134"/>
      <c r="BJ387" s="134"/>
    </row>
    <row r="388" spans="1:62" ht="22.9" customHeight="1" x14ac:dyDescent="0.2">
      <c r="A388" s="255"/>
      <c r="B388" s="273"/>
      <c r="C388" s="249"/>
      <c r="D388" s="249"/>
      <c r="E388" s="249"/>
      <c r="F388" s="252"/>
      <c r="G388" s="131" t="s">
        <v>15</v>
      </c>
      <c r="H388" s="135">
        <f>SUM(H384:H387)</f>
        <v>18879.75</v>
      </c>
      <c r="I388" s="238"/>
      <c r="J388" s="238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4"/>
      <c r="BB388" s="134"/>
      <c r="BC388" s="134"/>
      <c r="BD388" s="134"/>
      <c r="BE388" s="134"/>
      <c r="BF388" s="134"/>
      <c r="BG388" s="134"/>
      <c r="BH388" s="134"/>
      <c r="BI388" s="134"/>
      <c r="BJ388" s="134"/>
    </row>
    <row r="389" spans="1:62" x14ac:dyDescent="0.2">
      <c r="A389" s="253">
        <v>77</v>
      </c>
      <c r="B389" s="271" t="s">
        <v>310</v>
      </c>
      <c r="C389" s="247" t="s">
        <v>319</v>
      </c>
      <c r="D389" s="247" t="s">
        <v>320</v>
      </c>
      <c r="E389" s="247" t="s">
        <v>33</v>
      </c>
      <c r="F389" s="250">
        <v>19.899999999999999</v>
      </c>
      <c r="G389" s="4" t="s">
        <v>16</v>
      </c>
      <c r="H389" s="133">
        <v>3365.64</v>
      </c>
      <c r="I389" s="275" t="s">
        <v>324</v>
      </c>
      <c r="J389" s="275" t="s">
        <v>384</v>
      </c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  <c r="AX389" s="134"/>
      <c r="AY389" s="134"/>
      <c r="AZ389" s="134"/>
      <c r="BA389" s="134"/>
      <c r="BB389" s="134"/>
      <c r="BC389" s="134"/>
      <c r="BD389" s="134"/>
      <c r="BE389" s="134"/>
      <c r="BF389" s="134"/>
      <c r="BG389" s="134"/>
      <c r="BH389" s="134"/>
      <c r="BI389" s="134"/>
      <c r="BJ389" s="134"/>
    </row>
    <row r="390" spans="1:62" x14ac:dyDescent="0.2">
      <c r="A390" s="254"/>
      <c r="B390" s="272"/>
      <c r="C390" s="248"/>
      <c r="D390" s="248"/>
      <c r="E390" s="248"/>
      <c r="F390" s="251"/>
      <c r="G390" s="4" t="s">
        <v>17</v>
      </c>
      <c r="H390" s="133">
        <v>0</v>
      </c>
      <c r="I390" s="237"/>
      <c r="J390" s="237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  <c r="AX390" s="134"/>
      <c r="AY390" s="134"/>
      <c r="AZ390" s="134"/>
      <c r="BA390" s="134"/>
      <c r="BB390" s="134"/>
      <c r="BC390" s="134"/>
      <c r="BD390" s="134"/>
      <c r="BE390" s="134"/>
      <c r="BF390" s="134"/>
      <c r="BG390" s="134"/>
      <c r="BH390" s="134"/>
      <c r="BI390" s="134"/>
      <c r="BJ390" s="134"/>
    </row>
    <row r="391" spans="1:62" x14ac:dyDescent="0.2">
      <c r="A391" s="254"/>
      <c r="B391" s="272"/>
      <c r="C391" s="248"/>
      <c r="D391" s="248"/>
      <c r="E391" s="248"/>
      <c r="F391" s="251"/>
      <c r="G391" s="4" t="s">
        <v>18</v>
      </c>
      <c r="H391" s="133">
        <v>5365.64</v>
      </c>
      <c r="I391" s="237"/>
      <c r="J391" s="237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4"/>
      <c r="BB391" s="134"/>
      <c r="BC391" s="134"/>
      <c r="BD391" s="134"/>
      <c r="BE391" s="134"/>
      <c r="BF391" s="134"/>
      <c r="BG391" s="134"/>
      <c r="BH391" s="134"/>
      <c r="BI391" s="134"/>
      <c r="BJ391" s="134"/>
    </row>
    <row r="392" spans="1:62" x14ac:dyDescent="0.2">
      <c r="A392" s="254"/>
      <c r="B392" s="272"/>
      <c r="C392" s="248"/>
      <c r="D392" s="248"/>
      <c r="E392" s="248"/>
      <c r="F392" s="251"/>
      <c r="G392" s="4" t="s">
        <v>19</v>
      </c>
      <c r="H392" s="133">
        <v>6000</v>
      </c>
      <c r="I392" s="237"/>
      <c r="J392" s="237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  <c r="AX392" s="134"/>
      <c r="AY392" s="134"/>
      <c r="AZ392" s="134"/>
      <c r="BA392" s="134"/>
      <c r="BB392" s="134"/>
      <c r="BC392" s="134"/>
      <c r="BD392" s="134"/>
      <c r="BE392" s="134"/>
      <c r="BF392" s="134"/>
      <c r="BG392" s="134"/>
      <c r="BH392" s="134"/>
      <c r="BI392" s="134"/>
      <c r="BJ392" s="134"/>
    </row>
    <row r="393" spans="1:62" ht="21" customHeight="1" x14ac:dyDescent="0.2">
      <c r="A393" s="255"/>
      <c r="B393" s="273"/>
      <c r="C393" s="249"/>
      <c r="D393" s="249"/>
      <c r="E393" s="249"/>
      <c r="F393" s="252"/>
      <c r="G393" s="131" t="s">
        <v>15</v>
      </c>
      <c r="H393" s="135">
        <f>SUM(H389:H392)</f>
        <v>14731.28</v>
      </c>
      <c r="I393" s="238"/>
      <c r="J393" s="238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4"/>
      <c r="BB393" s="134"/>
      <c r="BC393" s="134"/>
      <c r="BD393" s="134"/>
      <c r="BE393" s="134"/>
      <c r="BF393" s="134"/>
      <c r="BG393" s="134"/>
      <c r="BH393" s="134"/>
      <c r="BI393" s="134"/>
      <c r="BJ393" s="134"/>
    </row>
    <row r="394" spans="1:62" x14ac:dyDescent="0.2">
      <c r="A394" s="253"/>
      <c r="B394" s="157" t="s">
        <v>321</v>
      </c>
      <c r="C394" s="156"/>
      <c r="D394" s="148"/>
      <c r="E394" s="148"/>
      <c r="F394" s="163">
        <f>SUM(F9:F393)</f>
        <v>5725.82</v>
      </c>
      <c r="G394" s="148"/>
      <c r="H394" s="146">
        <f>H13+H18+H23+H28+H33+H38+H43+H48+H53+H58+H63+H68+H73+H78+H83+H88+H93+H98+H103+H108+H113+H118+H123+H128+H133+H138+H143+H148+H153+H158+H163+H168+H173+H178+H183+H188+H193+H198+H203+H208+H213+H218+H223+H228+H233+H248+H243+H238+H253+H258+H263+H268+H273+H278+H283+H288+H293+H298+H303+H308+H313+H318+H323+H328+H333+H338+H343+H348+H353+H358+H363+H368+H373+H378+H383+H388+H393</f>
        <v>1151462.28</v>
      </c>
      <c r="I394" s="146"/>
      <c r="J394" s="146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  <c r="AX394" s="134"/>
      <c r="AY394" s="134"/>
      <c r="AZ394" s="134"/>
      <c r="BA394" s="134"/>
      <c r="BB394" s="134"/>
      <c r="BC394" s="134"/>
      <c r="BD394" s="134"/>
      <c r="BE394" s="134"/>
      <c r="BF394" s="134"/>
      <c r="BG394" s="134"/>
      <c r="BH394" s="134"/>
      <c r="BI394" s="134"/>
      <c r="BJ394" s="134"/>
    </row>
    <row r="395" spans="1:62" x14ac:dyDescent="0.2">
      <c r="A395" s="25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  <c r="AX395" s="134"/>
      <c r="AY395" s="134"/>
      <c r="AZ395" s="134"/>
      <c r="BA395" s="134"/>
      <c r="BB395" s="134"/>
      <c r="BC395" s="134"/>
      <c r="BD395" s="134"/>
      <c r="BE395" s="134"/>
      <c r="BF395" s="134"/>
      <c r="BG395" s="134"/>
      <c r="BH395" s="134"/>
      <c r="BI395" s="134"/>
      <c r="BJ395" s="134"/>
    </row>
    <row r="396" spans="1:62" x14ac:dyDescent="0.2">
      <c r="A396" s="254"/>
      <c r="B396" s="150"/>
      <c r="C396" s="150"/>
      <c r="D396" s="150"/>
      <c r="E396" s="150"/>
      <c r="F396" s="150"/>
      <c r="G396" s="150"/>
      <c r="H396" s="150"/>
      <c r="I396" s="150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4"/>
      <c r="BB396" s="134"/>
      <c r="BC396" s="134"/>
      <c r="BD396" s="134"/>
      <c r="BE396" s="134"/>
      <c r="BF396" s="134"/>
      <c r="BG396" s="134"/>
      <c r="BH396" s="134"/>
      <c r="BI396" s="134"/>
      <c r="BJ396" s="134"/>
    </row>
    <row r="397" spans="1:62" x14ac:dyDescent="0.2">
      <c r="A397" s="25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  <c r="BE397" s="134"/>
      <c r="BF397" s="134"/>
      <c r="BG397" s="134"/>
      <c r="BH397" s="134"/>
      <c r="BI397" s="134"/>
      <c r="BJ397" s="134"/>
    </row>
    <row r="398" spans="1:62" ht="24.6" customHeight="1" x14ac:dyDescent="0.2">
      <c r="A398" s="255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4"/>
      <c r="BB398" s="134"/>
      <c r="BC398" s="134"/>
      <c r="BD398" s="134"/>
      <c r="BE398" s="134"/>
      <c r="BF398" s="134"/>
      <c r="BG398" s="134"/>
      <c r="BH398" s="134"/>
      <c r="BI398" s="134"/>
      <c r="BJ398" s="134"/>
    </row>
    <row r="399" spans="1:62" x14ac:dyDescent="0.2">
      <c r="A399" s="253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4"/>
      <c r="BB399" s="134"/>
      <c r="BC399" s="134"/>
      <c r="BD399" s="134"/>
      <c r="BE399" s="134"/>
      <c r="BF399" s="134"/>
      <c r="BG399" s="134"/>
      <c r="BH399" s="134"/>
      <c r="BI399" s="134"/>
      <c r="BJ399" s="134"/>
    </row>
    <row r="400" spans="1:62" x14ac:dyDescent="0.2">
      <c r="A400" s="25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4"/>
      <c r="BB400" s="134"/>
      <c r="BC400" s="134"/>
      <c r="BD400" s="134"/>
      <c r="BE400" s="134"/>
      <c r="BF400" s="134"/>
      <c r="BG400" s="134"/>
      <c r="BH400" s="134"/>
      <c r="BI400" s="134"/>
      <c r="BJ400" s="134"/>
    </row>
    <row r="401" spans="1:62" x14ac:dyDescent="0.2">
      <c r="A401" s="25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</row>
    <row r="402" spans="1:62" x14ac:dyDescent="0.2">
      <c r="A402" s="25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  <c r="AR402" s="134"/>
      <c r="AS402" s="134"/>
      <c r="AT402" s="134"/>
      <c r="AU402" s="134"/>
      <c r="AV402" s="134"/>
      <c r="AW402" s="134"/>
      <c r="AX402" s="134"/>
      <c r="AY402" s="134"/>
      <c r="AZ402" s="134"/>
      <c r="BA402" s="134"/>
      <c r="BB402" s="134"/>
      <c r="BC402" s="134"/>
      <c r="BD402" s="134"/>
      <c r="BE402" s="134"/>
      <c r="BF402" s="134"/>
      <c r="BG402" s="134"/>
      <c r="BH402" s="134"/>
      <c r="BI402" s="134"/>
      <c r="BJ402" s="134"/>
    </row>
    <row r="403" spans="1:62" x14ac:dyDescent="0.2">
      <c r="A403" s="255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  <c r="AX403" s="134"/>
      <c r="AY403" s="134"/>
      <c r="AZ403" s="134"/>
      <c r="BA403" s="134"/>
      <c r="BB403" s="134"/>
      <c r="BC403" s="134"/>
      <c r="BD403" s="134"/>
      <c r="BE403" s="134"/>
      <c r="BF403" s="134"/>
      <c r="BG403" s="134"/>
      <c r="BH403" s="134"/>
      <c r="BI403" s="134"/>
      <c r="BJ403" s="134"/>
    </row>
    <row r="404" spans="1:62" x14ac:dyDescent="0.2">
      <c r="A404" s="145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  <c r="AX404" s="134"/>
      <c r="AY404" s="134"/>
      <c r="AZ404" s="134"/>
      <c r="BA404" s="134"/>
      <c r="BB404" s="134"/>
      <c r="BC404" s="134"/>
      <c r="BD404" s="134"/>
      <c r="BE404" s="134"/>
      <c r="BF404" s="134"/>
      <c r="BG404" s="134"/>
      <c r="BH404" s="134"/>
      <c r="BI404" s="134"/>
      <c r="BJ404" s="134"/>
    </row>
    <row r="405" spans="1:62" x14ac:dyDescent="0.2"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  <c r="BE405" s="134"/>
      <c r="BF405" s="134"/>
      <c r="BG405" s="134"/>
      <c r="BH405" s="134"/>
      <c r="BI405" s="134"/>
      <c r="BJ405" s="134"/>
    </row>
    <row r="406" spans="1:62" x14ac:dyDescent="0.2">
      <c r="A406" s="150"/>
      <c r="K406" s="134"/>
      <c r="L406" s="134" t="s">
        <v>348</v>
      </c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  <c r="AX406" s="134"/>
      <c r="AY406" s="134"/>
      <c r="AZ406" s="134"/>
      <c r="BA406" s="134"/>
      <c r="BB406" s="134"/>
      <c r="BC406" s="134"/>
      <c r="BD406" s="134"/>
      <c r="BE406" s="134"/>
      <c r="BF406" s="134"/>
      <c r="BG406" s="134"/>
      <c r="BH406" s="134"/>
      <c r="BI406" s="134"/>
      <c r="BJ406" s="134"/>
    </row>
    <row r="407" spans="1:62" x14ac:dyDescent="0.2"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</row>
    <row r="408" spans="1:62" x14ac:dyDescent="0.2"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  <c r="AX408" s="134"/>
      <c r="AY408" s="134"/>
      <c r="AZ408" s="134"/>
      <c r="BA408" s="134"/>
      <c r="BB408" s="134"/>
      <c r="BC408" s="134"/>
      <c r="BD408" s="134"/>
      <c r="BE408" s="134"/>
      <c r="BF408" s="134"/>
      <c r="BG408" s="134"/>
      <c r="BH408" s="134"/>
      <c r="BI408" s="134"/>
      <c r="BJ408" s="134"/>
    </row>
    <row r="409" spans="1:62" x14ac:dyDescent="0.2"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  <c r="AX409" s="134"/>
      <c r="AY409" s="134"/>
      <c r="AZ409" s="134"/>
      <c r="BA409" s="134"/>
      <c r="BB409" s="134"/>
      <c r="BC409" s="134"/>
      <c r="BD409" s="134"/>
      <c r="BE409" s="134"/>
      <c r="BF409" s="134"/>
      <c r="BG409" s="134"/>
      <c r="BH409" s="134"/>
      <c r="BI409" s="134"/>
      <c r="BJ409" s="134"/>
    </row>
    <row r="410" spans="1:62" x14ac:dyDescent="0.2"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4"/>
      <c r="BB410" s="134"/>
      <c r="BC410" s="134"/>
      <c r="BD410" s="134"/>
      <c r="BE410" s="134"/>
      <c r="BF410" s="134"/>
      <c r="BG410" s="134"/>
      <c r="BH410" s="134"/>
      <c r="BI410" s="134"/>
      <c r="BJ410" s="134"/>
    </row>
    <row r="411" spans="1:62" x14ac:dyDescent="0.2"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  <c r="AX411" s="134"/>
      <c r="AY411" s="134"/>
      <c r="AZ411" s="134"/>
      <c r="BA411" s="134"/>
      <c r="BB411" s="134"/>
      <c r="BC411" s="134"/>
      <c r="BD411" s="134"/>
      <c r="BE411" s="134"/>
      <c r="BF411" s="134"/>
      <c r="BG411" s="134"/>
      <c r="BH411" s="134"/>
      <c r="BI411" s="134"/>
      <c r="BJ411" s="134"/>
    </row>
    <row r="412" spans="1:62" x14ac:dyDescent="0.2"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</row>
    <row r="413" spans="1:62" x14ac:dyDescent="0.2"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  <c r="AX413" s="134"/>
      <c r="AY413" s="134"/>
      <c r="AZ413" s="134"/>
      <c r="BA413" s="134"/>
      <c r="BB413" s="134"/>
      <c r="BC413" s="134"/>
      <c r="BD413" s="134"/>
      <c r="BE413" s="134"/>
      <c r="BF413" s="134"/>
      <c r="BG413" s="134"/>
      <c r="BH413" s="134"/>
      <c r="BI413" s="134"/>
      <c r="BJ413" s="134"/>
    </row>
    <row r="414" spans="1:62" x14ac:dyDescent="0.2"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</row>
    <row r="415" spans="1:62" x14ac:dyDescent="0.2"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</row>
    <row r="416" spans="1:62" x14ac:dyDescent="0.2"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/>
      <c r="BI416" s="134"/>
      <c r="BJ416" s="134"/>
    </row>
    <row r="417" spans="11:62" x14ac:dyDescent="0.2"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</row>
    <row r="418" spans="11:62" x14ac:dyDescent="0.2"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  <c r="AU418" s="134"/>
      <c r="AV418" s="134"/>
      <c r="AW418" s="134"/>
      <c r="AX418" s="134"/>
      <c r="AY418" s="134"/>
      <c r="AZ418" s="134"/>
      <c r="BA418" s="134"/>
      <c r="BB418" s="134"/>
      <c r="BC418" s="134"/>
      <c r="BD418" s="134"/>
      <c r="BE418" s="134"/>
      <c r="BF418" s="134"/>
      <c r="BG418" s="134"/>
      <c r="BH418" s="134"/>
      <c r="BI418" s="134"/>
      <c r="BJ418" s="134"/>
    </row>
    <row r="419" spans="11:62" ht="13.15" customHeight="1" x14ac:dyDescent="0.2"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4"/>
      <c r="AT419" s="134"/>
      <c r="AU419" s="134"/>
      <c r="AV419" s="134"/>
      <c r="AW419" s="134"/>
      <c r="AX419" s="134"/>
      <c r="AY419" s="134"/>
      <c r="AZ419" s="134"/>
      <c r="BA419" s="134"/>
      <c r="BB419" s="134"/>
      <c r="BC419" s="134"/>
      <c r="BD419" s="134"/>
      <c r="BE419" s="134"/>
      <c r="BF419" s="134"/>
      <c r="BG419" s="134"/>
      <c r="BH419" s="134"/>
      <c r="BI419" s="134"/>
      <c r="BJ419" s="134"/>
    </row>
    <row r="420" spans="11:62" x14ac:dyDescent="0.2"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  <c r="AV420" s="134"/>
      <c r="AW420" s="134"/>
      <c r="AX420" s="134"/>
      <c r="AY420" s="134"/>
      <c r="AZ420" s="134"/>
      <c r="BA420" s="134"/>
      <c r="BB420" s="134"/>
      <c r="BC420" s="134"/>
      <c r="BD420" s="134"/>
      <c r="BE420" s="134"/>
      <c r="BF420" s="134"/>
      <c r="BG420" s="134"/>
      <c r="BH420" s="134"/>
      <c r="BI420" s="134"/>
      <c r="BJ420" s="134"/>
    </row>
    <row r="421" spans="11:62" x14ac:dyDescent="0.2"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  <c r="AR421" s="134"/>
      <c r="AS421" s="134"/>
      <c r="AT421" s="134"/>
      <c r="AU421" s="134"/>
      <c r="AV421" s="134"/>
      <c r="AW421" s="134"/>
      <c r="AX421" s="134"/>
      <c r="AY421" s="134"/>
      <c r="AZ421" s="134"/>
      <c r="BA421" s="134"/>
      <c r="BB421" s="134"/>
      <c r="BC421" s="134"/>
      <c r="BD421" s="134"/>
      <c r="BE421" s="134"/>
      <c r="BF421" s="134"/>
      <c r="BG421" s="134"/>
      <c r="BH421" s="134"/>
      <c r="BI421" s="134"/>
      <c r="BJ421" s="134"/>
    </row>
    <row r="422" spans="11:62" x14ac:dyDescent="0.2"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  <c r="AU422" s="134"/>
      <c r="AV422" s="134"/>
      <c r="AW422" s="134"/>
      <c r="AX422" s="134"/>
      <c r="AY422" s="134"/>
      <c r="AZ422" s="134"/>
      <c r="BA422" s="134"/>
      <c r="BB422" s="134"/>
      <c r="BC422" s="134"/>
      <c r="BD422" s="134"/>
      <c r="BE422" s="134"/>
      <c r="BF422" s="134"/>
      <c r="BG422" s="134"/>
      <c r="BH422" s="134"/>
      <c r="BI422" s="134"/>
      <c r="BJ422" s="134"/>
    </row>
    <row r="423" spans="11:62" x14ac:dyDescent="0.2"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  <c r="AX423" s="134"/>
      <c r="AY423" s="134"/>
      <c r="AZ423" s="134"/>
      <c r="BA423" s="134"/>
      <c r="BB423" s="134"/>
      <c r="BC423" s="134"/>
      <c r="BD423" s="134"/>
      <c r="BE423" s="134"/>
      <c r="BF423" s="134"/>
      <c r="BG423" s="134"/>
      <c r="BH423" s="134"/>
      <c r="BI423" s="134"/>
      <c r="BJ423" s="134"/>
    </row>
    <row r="424" spans="11:62" x14ac:dyDescent="0.2"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  <c r="AX424" s="134"/>
      <c r="AY424" s="134"/>
      <c r="AZ424" s="134"/>
      <c r="BA424" s="134"/>
      <c r="BB424" s="134"/>
      <c r="BC424" s="134"/>
      <c r="BD424" s="134"/>
      <c r="BE424" s="134"/>
      <c r="BF424" s="134"/>
      <c r="BG424" s="134"/>
      <c r="BH424" s="134"/>
      <c r="BI424" s="134"/>
      <c r="BJ424" s="134"/>
    </row>
    <row r="425" spans="11:62" x14ac:dyDescent="0.2"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  <c r="AX425" s="134"/>
      <c r="AY425" s="134"/>
      <c r="AZ425" s="134"/>
      <c r="BA425" s="134"/>
      <c r="BB425" s="134"/>
      <c r="BC425" s="134"/>
      <c r="BD425" s="134"/>
      <c r="BE425" s="134"/>
      <c r="BF425" s="134"/>
      <c r="BG425" s="134"/>
      <c r="BH425" s="134"/>
      <c r="BI425" s="134"/>
      <c r="BJ425" s="134"/>
    </row>
    <row r="426" spans="11:62" x14ac:dyDescent="0.2"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  <c r="AX426" s="134"/>
      <c r="AY426" s="134"/>
      <c r="AZ426" s="134"/>
      <c r="BA426" s="134"/>
      <c r="BB426" s="134"/>
      <c r="BC426" s="134"/>
      <c r="BD426" s="134"/>
      <c r="BE426" s="134"/>
      <c r="BF426" s="134"/>
      <c r="BG426" s="134"/>
      <c r="BH426" s="134"/>
      <c r="BI426" s="134"/>
      <c r="BJ426" s="134"/>
    </row>
    <row r="427" spans="11:62" x14ac:dyDescent="0.2"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  <c r="AX427" s="134"/>
      <c r="AY427" s="134"/>
      <c r="AZ427" s="134"/>
      <c r="BA427" s="134"/>
      <c r="BB427" s="134"/>
      <c r="BC427" s="134"/>
      <c r="BD427" s="134"/>
      <c r="BE427" s="134"/>
      <c r="BF427" s="134"/>
      <c r="BG427" s="134"/>
      <c r="BH427" s="134"/>
      <c r="BI427" s="134"/>
      <c r="BJ427" s="134"/>
    </row>
    <row r="428" spans="11:62" x14ac:dyDescent="0.2"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134"/>
      <c r="BJ428" s="134"/>
    </row>
    <row r="429" spans="11:62" x14ac:dyDescent="0.2"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  <c r="AX429" s="134"/>
      <c r="AY429" s="134"/>
      <c r="AZ429" s="134"/>
      <c r="BA429" s="134"/>
      <c r="BB429" s="134"/>
      <c r="BC429" s="134"/>
      <c r="BD429" s="134"/>
      <c r="BE429" s="134"/>
      <c r="BF429" s="134"/>
      <c r="BG429" s="134"/>
      <c r="BH429" s="134"/>
      <c r="BI429" s="134"/>
      <c r="BJ429" s="134"/>
    </row>
    <row r="430" spans="11:62" x14ac:dyDescent="0.2"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  <c r="AX430" s="134"/>
      <c r="AY430" s="134"/>
      <c r="AZ430" s="134"/>
      <c r="BA430" s="134"/>
      <c r="BB430" s="134"/>
      <c r="BC430" s="134"/>
      <c r="BD430" s="134"/>
      <c r="BE430" s="134"/>
      <c r="BF430" s="134"/>
      <c r="BG430" s="134"/>
      <c r="BH430" s="134"/>
      <c r="BI430" s="134"/>
      <c r="BJ430" s="134"/>
    </row>
    <row r="431" spans="11:62" x14ac:dyDescent="0.2"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4"/>
      <c r="BB431" s="134"/>
      <c r="BC431" s="134"/>
      <c r="BD431" s="134"/>
      <c r="BE431" s="134"/>
      <c r="BF431" s="134"/>
      <c r="BG431" s="134"/>
      <c r="BH431" s="134"/>
      <c r="BI431" s="134"/>
      <c r="BJ431" s="134"/>
    </row>
    <row r="432" spans="11:62" x14ac:dyDescent="0.2"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  <c r="AX432" s="134"/>
      <c r="AY432" s="134"/>
      <c r="AZ432" s="134"/>
      <c r="BA432" s="134"/>
      <c r="BB432" s="134"/>
      <c r="BC432" s="134"/>
      <c r="BD432" s="134"/>
      <c r="BE432" s="134"/>
      <c r="BF432" s="134"/>
      <c r="BG432" s="134"/>
      <c r="BH432" s="134"/>
      <c r="BI432" s="134"/>
      <c r="BJ432" s="134"/>
    </row>
    <row r="433" spans="11:69" x14ac:dyDescent="0.2"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  <c r="AX433" s="134"/>
      <c r="AY433" s="134"/>
      <c r="AZ433" s="134"/>
      <c r="BA433" s="134"/>
      <c r="BB433" s="134"/>
      <c r="BC433" s="134"/>
      <c r="BD433" s="134"/>
      <c r="BE433" s="134"/>
      <c r="BF433" s="134"/>
      <c r="BG433" s="134"/>
      <c r="BH433" s="134"/>
      <c r="BI433" s="134"/>
      <c r="BJ433" s="134"/>
    </row>
    <row r="434" spans="11:69" x14ac:dyDescent="0.2"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  <c r="AV434" s="134"/>
      <c r="AW434" s="134"/>
      <c r="AX434" s="134"/>
      <c r="AY434" s="134"/>
      <c r="AZ434" s="134"/>
      <c r="BA434" s="134"/>
      <c r="BB434" s="134"/>
      <c r="BC434" s="134"/>
      <c r="BD434" s="134"/>
      <c r="BE434" s="134"/>
      <c r="BF434" s="134"/>
      <c r="BG434" s="134"/>
      <c r="BH434" s="134"/>
      <c r="BI434" s="134"/>
      <c r="BJ434" s="134"/>
    </row>
    <row r="435" spans="11:69" x14ac:dyDescent="0.2"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  <c r="AX435" s="134"/>
      <c r="AY435" s="134"/>
      <c r="AZ435" s="134"/>
      <c r="BA435" s="134"/>
      <c r="BB435" s="134"/>
      <c r="BC435" s="134"/>
      <c r="BD435" s="134"/>
      <c r="BE435" s="134"/>
      <c r="BF435" s="134"/>
      <c r="BG435" s="134"/>
      <c r="BH435" s="134"/>
      <c r="BI435" s="134"/>
      <c r="BJ435" s="134"/>
    </row>
    <row r="436" spans="11:69" x14ac:dyDescent="0.2"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  <c r="AX436" s="134"/>
      <c r="AY436" s="134"/>
      <c r="AZ436" s="134"/>
      <c r="BA436" s="134"/>
      <c r="BB436" s="134"/>
      <c r="BC436" s="134"/>
      <c r="BD436" s="134"/>
      <c r="BE436" s="134"/>
      <c r="BF436" s="134"/>
      <c r="BG436" s="134"/>
      <c r="BH436" s="134"/>
      <c r="BI436" s="134"/>
      <c r="BJ436" s="134"/>
    </row>
    <row r="437" spans="11:69" x14ac:dyDescent="0.2"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  <c r="AU437" s="134"/>
      <c r="AV437" s="134"/>
      <c r="AW437" s="134"/>
      <c r="AX437" s="134"/>
      <c r="AY437" s="134"/>
      <c r="AZ437" s="134"/>
      <c r="BA437" s="134"/>
      <c r="BB437" s="134"/>
      <c r="BC437" s="134"/>
      <c r="BD437" s="134"/>
      <c r="BE437" s="134"/>
      <c r="BF437" s="134"/>
      <c r="BG437" s="134"/>
      <c r="BH437" s="134"/>
      <c r="BI437" s="134"/>
      <c r="BJ437" s="134"/>
    </row>
    <row r="438" spans="11:69" ht="19.149999999999999" customHeight="1" x14ac:dyDescent="0.2"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  <c r="AV438" s="134"/>
      <c r="AW438" s="134"/>
      <c r="AX438" s="134"/>
      <c r="AY438" s="134"/>
      <c r="AZ438" s="134"/>
      <c r="BA438" s="134"/>
      <c r="BB438" s="134"/>
      <c r="BC438" s="134"/>
      <c r="BD438" s="134"/>
      <c r="BE438" s="134"/>
      <c r="BF438" s="134"/>
      <c r="BG438" s="134"/>
      <c r="BH438" s="134"/>
      <c r="BI438" s="134"/>
      <c r="BJ438" s="134"/>
    </row>
    <row r="439" spans="11:69" ht="22.15" customHeight="1" x14ac:dyDescent="0.2">
      <c r="O439" s="146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  <c r="AU439" s="134"/>
      <c r="AV439" s="134"/>
      <c r="AW439" s="134"/>
      <c r="AX439" s="134"/>
      <c r="AY439" s="134"/>
      <c r="AZ439" s="134"/>
      <c r="BA439" s="134"/>
      <c r="BB439" s="134"/>
      <c r="BC439" s="134"/>
      <c r="BD439" s="134"/>
      <c r="BE439" s="134"/>
      <c r="BF439" s="134"/>
      <c r="BG439" s="134"/>
      <c r="BH439" s="134"/>
      <c r="BI439" s="134"/>
      <c r="BJ439" s="134"/>
      <c r="BK439" s="134"/>
      <c r="BL439" s="134"/>
      <c r="BM439" s="134"/>
      <c r="BN439" s="134"/>
      <c r="BO439" s="134"/>
    </row>
    <row r="440" spans="11:69" x14ac:dyDescent="0.2"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  <c r="AU440" s="134"/>
      <c r="AV440" s="134"/>
      <c r="AW440" s="134"/>
      <c r="AX440" s="134"/>
      <c r="AY440" s="134"/>
      <c r="AZ440" s="134"/>
      <c r="BA440" s="134"/>
      <c r="BB440" s="134"/>
      <c r="BC440" s="134"/>
      <c r="BD440" s="134"/>
      <c r="BE440" s="134"/>
      <c r="BF440" s="134"/>
      <c r="BG440" s="134"/>
      <c r="BH440" s="134"/>
      <c r="BI440" s="134"/>
      <c r="BJ440" s="134"/>
      <c r="BK440" s="134"/>
      <c r="BL440" s="134"/>
      <c r="BM440" s="134"/>
      <c r="BN440" s="134"/>
      <c r="BO440" s="134"/>
      <c r="BP440" s="134"/>
      <c r="BQ440" s="134"/>
    </row>
    <row r="441" spans="11:69" x14ac:dyDescent="0.2"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  <c r="AX441" s="134"/>
      <c r="AY441" s="134"/>
      <c r="AZ441" s="134"/>
      <c r="BA441" s="134"/>
      <c r="BB441" s="134"/>
      <c r="BC441" s="134"/>
      <c r="BD441" s="134"/>
      <c r="BE441" s="134"/>
      <c r="BF441" s="134"/>
      <c r="BG441" s="134"/>
      <c r="BH441" s="134"/>
      <c r="BI441" s="134"/>
      <c r="BJ441" s="134"/>
      <c r="BK441" s="134"/>
      <c r="BL441" s="134"/>
      <c r="BM441" s="134"/>
      <c r="BN441" s="134"/>
      <c r="BO441" s="134"/>
      <c r="BP441" s="134"/>
      <c r="BQ441" s="134"/>
    </row>
    <row r="442" spans="11:69" x14ac:dyDescent="0.2"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  <c r="AV442" s="134"/>
      <c r="AW442" s="134"/>
      <c r="AX442" s="134"/>
      <c r="AY442" s="134"/>
      <c r="AZ442" s="134"/>
      <c r="BA442" s="134"/>
      <c r="BB442" s="134"/>
      <c r="BC442" s="134"/>
      <c r="BD442" s="134"/>
      <c r="BE442" s="134"/>
      <c r="BF442" s="134"/>
      <c r="BG442" s="134"/>
      <c r="BH442" s="134"/>
      <c r="BI442" s="134"/>
      <c r="BJ442" s="134"/>
      <c r="BK442" s="134"/>
      <c r="BL442" s="134"/>
      <c r="BM442" s="134"/>
      <c r="BN442" s="134"/>
      <c r="BO442" s="134"/>
      <c r="BP442" s="134"/>
      <c r="BQ442" s="134"/>
    </row>
    <row r="443" spans="11:69" x14ac:dyDescent="0.2"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  <c r="AX443" s="134"/>
      <c r="AY443" s="134"/>
      <c r="AZ443" s="134"/>
      <c r="BA443" s="134"/>
      <c r="BB443" s="134"/>
      <c r="BC443" s="134"/>
      <c r="BD443" s="134"/>
      <c r="BE443" s="134"/>
      <c r="BF443" s="134"/>
      <c r="BG443" s="134"/>
      <c r="BH443" s="134"/>
      <c r="BI443" s="134"/>
      <c r="BJ443" s="134"/>
      <c r="BK443" s="134"/>
      <c r="BL443" s="134"/>
      <c r="BM443" s="134"/>
      <c r="BN443" s="134"/>
      <c r="BO443" s="134"/>
      <c r="BP443" s="134"/>
      <c r="BQ443" s="134"/>
    </row>
    <row r="444" spans="11:69" x14ac:dyDescent="0.2"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  <c r="AX444" s="134"/>
      <c r="AY444" s="134"/>
      <c r="AZ444" s="134"/>
      <c r="BA444" s="134"/>
      <c r="BB444" s="134"/>
      <c r="BC444" s="134"/>
      <c r="BD444" s="134"/>
      <c r="BE444" s="134"/>
      <c r="BF444" s="134"/>
      <c r="BG444" s="134"/>
      <c r="BH444" s="134"/>
      <c r="BI444" s="134"/>
      <c r="BJ444" s="134"/>
      <c r="BK444" s="134"/>
      <c r="BL444" s="134"/>
      <c r="BM444" s="134"/>
      <c r="BN444" s="134"/>
      <c r="BO444" s="134"/>
      <c r="BP444" s="134"/>
      <c r="BQ444" s="134"/>
    </row>
    <row r="445" spans="11:69" x14ac:dyDescent="0.2"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  <c r="AX445" s="134"/>
      <c r="AY445" s="134"/>
      <c r="AZ445" s="134"/>
      <c r="BA445" s="134"/>
      <c r="BB445" s="134"/>
      <c r="BC445" s="134"/>
      <c r="BD445" s="134"/>
      <c r="BE445" s="134"/>
      <c r="BF445" s="134"/>
      <c r="BG445" s="134"/>
      <c r="BH445" s="134"/>
      <c r="BI445" s="134"/>
      <c r="BJ445" s="134"/>
      <c r="BK445" s="134"/>
      <c r="BL445" s="134"/>
      <c r="BM445" s="134"/>
      <c r="BN445" s="134"/>
      <c r="BO445" s="134"/>
      <c r="BP445" s="134"/>
      <c r="BQ445" s="134"/>
    </row>
    <row r="446" spans="11:69" x14ac:dyDescent="0.2"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4"/>
      <c r="AZ446" s="134"/>
      <c r="BA446" s="134"/>
      <c r="BB446" s="134"/>
      <c r="BC446" s="134"/>
      <c r="BD446" s="134"/>
      <c r="BE446" s="134"/>
      <c r="BF446" s="134"/>
      <c r="BG446" s="134"/>
      <c r="BH446" s="134"/>
      <c r="BI446" s="134"/>
      <c r="BJ446" s="134"/>
      <c r="BK446" s="134"/>
      <c r="BL446" s="134"/>
      <c r="BM446" s="134"/>
      <c r="BN446" s="134"/>
      <c r="BO446" s="134"/>
      <c r="BP446" s="134"/>
      <c r="BQ446" s="134"/>
    </row>
    <row r="447" spans="11:69" x14ac:dyDescent="0.2"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  <c r="AX447" s="134"/>
      <c r="AY447" s="134"/>
      <c r="AZ447" s="134"/>
      <c r="BA447" s="134"/>
      <c r="BB447" s="134"/>
      <c r="BC447" s="134"/>
      <c r="BD447" s="134"/>
      <c r="BE447" s="134"/>
      <c r="BF447" s="134"/>
      <c r="BG447" s="134"/>
      <c r="BH447" s="134"/>
      <c r="BI447" s="134"/>
      <c r="BJ447" s="134"/>
      <c r="BK447" s="134"/>
      <c r="BL447" s="134"/>
      <c r="BM447" s="134"/>
      <c r="BN447" s="134"/>
      <c r="BO447" s="134"/>
      <c r="BP447" s="134"/>
      <c r="BQ447" s="134"/>
    </row>
    <row r="448" spans="11:69" x14ac:dyDescent="0.2"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  <c r="AX448" s="134"/>
      <c r="AY448" s="134"/>
      <c r="AZ448" s="134"/>
      <c r="BA448" s="134"/>
      <c r="BB448" s="134"/>
      <c r="BC448" s="134"/>
      <c r="BD448" s="134"/>
      <c r="BE448" s="134"/>
      <c r="BF448" s="134"/>
      <c r="BG448" s="134"/>
      <c r="BH448" s="134"/>
      <c r="BI448" s="134"/>
      <c r="BJ448" s="134"/>
      <c r="BK448" s="134"/>
      <c r="BL448" s="134"/>
      <c r="BM448" s="134"/>
      <c r="BN448" s="134"/>
      <c r="BO448" s="134"/>
      <c r="BP448" s="134"/>
      <c r="BQ448" s="134"/>
    </row>
    <row r="449" spans="13:69" x14ac:dyDescent="0.2"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  <c r="AX449" s="134"/>
      <c r="AY449" s="134"/>
      <c r="AZ449" s="134"/>
      <c r="BA449" s="134"/>
      <c r="BB449" s="134"/>
      <c r="BC449" s="134"/>
      <c r="BD449" s="134"/>
      <c r="BE449" s="134"/>
      <c r="BF449" s="134"/>
      <c r="BG449" s="134"/>
      <c r="BH449" s="134"/>
      <c r="BI449" s="134"/>
      <c r="BJ449" s="134"/>
      <c r="BK449" s="134"/>
      <c r="BL449" s="134"/>
      <c r="BM449" s="134"/>
      <c r="BN449" s="134"/>
      <c r="BO449" s="134"/>
      <c r="BP449" s="134"/>
      <c r="BQ449" s="134"/>
    </row>
    <row r="450" spans="13:69" x14ac:dyDescent="0.2"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  <c r="AX450" s="134"/>
      <c r="AY450" s="134"/>
      <c r="AZ450" s="134"/>
      <c r="BA450" s="134"/>
      <c r="BB450" s="134"/>
      <c r="BC450" s="134"/>
      <c r="BD450" s="134"/>
      <c r="BE450" s="134"/>
      <c r="BF450" s="134"/>
      <c r="BG450" s="134"/>
      <c r="BH450" s="134"/>
      <c r="BI450" s="134"/>
      <c r="BJ450" s="134"/>
      <c r="BK450" s="134"/>
      <c r="BL450" s="134"/>
      <c r="BM450" s="134"/>
      <c r="BN450" s="134"/>
      <c r="BO450" s="134"/>
      <c r="BP450" s="134"/>
      <c r="BQ450" s="134"/>
    </row>
    <row r="451" spans="13:69" x14ac:dyDescent="0.2"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  <c r="AV451" s="134"/>
      <c r="AW451" s="134"/>
      <c r="AX451" s="134"/>
      <c r="AY451" s="134"/>
      <c r="AZ451" s="134"/>
      <c r="BA451" s="134"/>
      <c r="BB451" s="134"/>
      <c r="BC451" s="134"/>
      <c r="BD451" s="134"/>
      <c r="BE451" s="134"/>
      <c r="BF451" s="134"/>
      <c r="BG451" s="134"/>
      <c r="BH451" s="134"/>
      <c r="BI451" s="134"/>
      <c r="BJ451" s="134"/>
      <c r="BK451" s="134"/>
      <c r="BL451" s="134"/>
      <c r="BM451" s="134"/>
      <c r="BN451" s="134"/>
      <c r="BO451" s="134"/>
      <c r="BP451" s="134"/>
      <c r="BQ451" s="134"/>
    </row>
    <row r="452" spans="13:69" x14ac:dyDescent="0.2"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  <c r="AX452" s="134"/>
      <c r="AY452" s="134"/>
      <c r="AZ452" s="134"/>
      <c r="BA452" s="134"/>
      <c r="BB452" s="134"/>
      <c r="BC452" s="134"/>
      <c r="BD452" s="134"/>
      <c r="BE452" s="134"/>
      <c r="BF452" s="134"/>
      <c r="BG452" s="134"/>
      <c r="BH452" s="134"/>
      <c r="BI452" s="134"/>
      <c r="BJ452" s="134"/>
      <c r="BK452" s="134"/>
      <c r="BL452" s="134"/>
      <c r="BM452" s="134"/>
      <c r="BN452" s="134"/>
      <c r="BO452" s="134"/>
      <c r="BP452" s="134"/>
      <c r="BQ452" s="134"/>
    </row>
    <row r="453" spans="13:69" x14ac:dyDescent="0.2"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  <c r="AX453" s="134"/>
      <c r="AY453" s="134"/>
      <c r="AZ453" s="134"/>
      <c r="BA453" s="134"/>
      <c r="BB453" s="134"/>
      <c r="BC453" s="134"/>
      <c r="BD453" s="134"/>
      <c r="BE453" s="134"/>
      <c r="BF453" s="134"/>
      <c r="BG453" s="134"/>
      <c r="BH453" s="134"/>
      <c r="BI453" s="134"/>
      <c r="BJ453" s="134"/>
      <c r="BK453" s="134"/>
      <c r="BL453" s="134"/>
      <c r="BM453" s="134"/>
      <c r="BN453" s="134"/>
      <c r="BO453" s="134"/>
      <c r="BP453" s="134"/>
      <c r="BQ453" s="134"/>
    </row>
    <row r="454" spans="13:69" x14ac:dyDescent="0.2"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  <c r="AX454" s="134"/>
      <c r="AY454" s="134"/>
      <c r="AZ454" s="134"/>
      <c r="BA454" s="134"/>
      <c r="BB454" s="134"/>
      <c r="BC454" s="134"/>
      <c r="BD454" s="134"/>
      <c r="BE454" s="134"/>
      <c r="BF454" s="134"/>
      <c r="BG454" s="134"/>
      <c r="BH454" s="134"/>
      <c r="BI454" s="134"/>
      <c r="BJ454" s="134"/>
      <c r="BK454" s="134"/>
      <c r="BL454" s="134"/>
      <c r="BM454" s="134"/>
      <c r="BN454" s="134"/>
      <c r="BO454" s="134"/>
      <c r="BP454" s="134"/>
      <c r="BQ454" s="134"/>
    </row>
    <row r="455" spans="13:69" x14ac:dyDescent="0.2"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34"/>
      <c r="AZ455" s="134"/>
      <c r="BA455" s="134"/>
      <c r="BB455" s="134"/>
      <c r="BC455" s="134"/>
      <c r="BD455" s="134"/>
      <c r="BE455" s="134"/>
      <c r="BF455" s="134"/>
      <c r="BG455" s="134"/>
      <c r="BH455" s="134"/>
      <c r="BI455" s="134"/>
      <c r="BJ455" s="134"/>
      <c r="BK455" s="134"/>
      <c r="BL455" s="134"/>
      <c r="BM455" s="134"/>
      <c r="BN455" s="134"/>
      <c r="BO455" s="134"/>
      <c r="BP455" s="134"/>
      <c r="BQ455" s="134"/>
    </row>
    <row r="456" spans="13:69" x14ac:dyDescent="0.2"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34"/>
      <c r="AZ456" s="134"/>
      <c r="BA456" s="134"/>
      <c r="BB456" s="134"/>
      <c r="BC456" s="134"/>
      <c r="BD456" s="134"/>
      <c r="BE456" s="134"/>
      <c r="BF456" s="134"/>
      <c r="BG456" s="134"/>
      <c r="BH456" s="134"/>
      <c r="BI456" s="134"/>
      <c r="BJ456" s="134"/>
      <c r="BK456" s="134"/>
      <c r="BL456" s="134"/>
      <c r="BM456" s="134"/>
      <c r="BN456" s="134"/>
      <c r="BO456" s="134"/>
      <c r="BP456" s="134"/>
      <c r="BQ456" s="134"/>
    </row>
    <row r="457" spans="13:69" x14ac:dyDescent="0.2"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4"/>
      <c r="BB457" s="134"/>
      <c r="BC457" s="134"/>
      <c r="BD457" s="134"/>
      <c r="BE457" s="134"/>
      <c r="BF457" s="134"/>
      <c r="BG457" s="134"/>
      <c r="BH457" s="134"/>
      <c r="BI457" s="134"/>
      <c r="BJ457" s="134"/>
      <c r="BK457" s="134"/>
      <c r="BL457" s="134"/>
      <c r="BM457" s="134"/>
      <c r="BN457" s="134"/>
      <c r="BO457" s="134"/>
      <c r="BP457" s="134"/>
      <c r="BQ457" s="134"/>
    </row>
    <row r="458" spans="13:69" x14ac:dyDescent="0.2"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  <c r="AX458" s="134"/>
      <c r="AY458" s="134"/>
      <c r="AZ458" s="134"/>
      <c r="BA458" s="134"/>
      <c r="BB458" s="134"/>
      <c r="BC458" s="134"/>
      <c r="BD458" s="134"/>
      <c r="BE458" s="134"/>
      <c r="BF458" s="134"/>
      <c r="BG458" s="134"/>
      <c r="BH458" s="134"/>
      <c r="BI458" s="134"/>
      <c r="BJ458" s="134"/>
      <c r="BK458" s="134"/>
      <c r="BL458" s="134"/>
      <c r="BM458" s="134"/>
      <c r="BN458" s="134"/>
      <c r="BO458" s="134"/>
      <c r="BP458" s="134"/>
      <c r="BQ458" s="134"/>
    </row>
    <row r="459" spans="13:69" x14ac:dyDescent="0.2"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  <c r="AX459" s="134"/>
      <c r="AY459" s="134"/>
      <c r="AZ459" s="134"/>
      <c r="BA459" s="134"/>
      <c r="BB459" s="134"/>
      <c r="BC459" s="134"/>
      <c r="BD459" s="134"/>
      <c r="BE459" s="134"/>
      <c r="BF459" s="134"/>
      <c r="BG459" s="134"/>
      <c r="BH459" s="134"/>
      <c r="BI459" s="134"/>
      <c r="BJ459" s="134"/>
      <c r="BK459" s="134"/>
      <c r="BL459" s="134"/>
      <c r="BM459" s="134"/>
      <c r="BN459" s="134"/>
      <c r="BO459" s="134"/>
      <c r="BP459" s="134"/>
      <c r="BQ459" s="134"/>
    </row>
    <row r="460" spans="13:69" x14ac:dyDescent="0.2"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  <c r="BE460" s="134"/>
      <c r="BF460" s="134"/>
      <c r="BG460" s="134"/>
      <c r="BH460" s="134"/>
      <c r="BI460" s="134"/>
      <c r="BJ460" s="134"/>
      <c r="BK460" s="134"/>
      <c r="BL460" s="134"/>
      <c r="BM460" s="134"/>
      <c r="BN460" s="134"/>
      <c r="BO460" s="134"/>
      <c r="BP460" s="134"/>
      <c r="BQ460" s="134"/>
    </row>
    <row r="461" spans="13:69" x14ac:dyDescent="0.2"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4"/>
      <c r="BB461" s="134"/>
      <c r="BC461" s="134"/>
      <c r="BD461" s="134"/>
      <c r="BE461" s="134"/>
      <c r="BF461" s="134"/>
      <c r="BG461" s="134"/>
      <c r="BH461" s="134"/>
      <c r="BI461" s="134"/>
      <c r="BJ461" s="134"/>
      <c r="BK461" s="134"/>
      <c r="BL461" s="134"/>
      <c r="BM461" s="134"/>
      <c r="BN461" s="134"/>
      <c r="BO461" s="134"/>
      <c r="BP461" s="134"/>
      <c r="BQ461" s="134"/>
    </row>
    <row r="462" spans="13:69" x14ac:dyDescent="0.2"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  <c r="AV462" s="134"/>
      <c r="AW462" s="134"/>
      <c r="AX462" s="134"/>
      <c r="AY462" s="134"/>
      <c r="AZ462" s="134"/>
      <c r="BA462" s="134"/>
      <c r="BB462" s="134"/>
      <c r="BC462" s="134"/>
      <c r="BD462" s="134"/>
      <c r="BE462" s="134"/>
      <c r="BF462" s="134"/>
      <c r="BG462" s="134"/>
      <c r="BH462" s="134"/>
      <c r="BI462" s="134"/>
      <c r="BJ462" s="134"/>
      <c r="BK462" s="134"/>
      <c r="BL462" s="134"/>
      <c r="BM462" s="134"/>
      <c r="BN462" s="134"/>
      <c r="BO462" s="134"/>
      <c r="BP462" s="134"/>
      <c r="BQ462" s="134"/>
    </row>
    <row r="463" spans="13:69" x14ac:dyDescent="0.2"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  <c r="AU463" s="134"/>
      <c r="AV463" s="134"/>
      <c r="AW463" s="134"/>
      <c r="AX463" s="134"/>
      <c r="AY463" s="134"/>
      <c r="AZ463" s="134"/>
      <c r="BA463" s="134"/>
      <c r="BB463" s="134"/>
      <c r="BC463" s="134"/>
      <c r="BD463" s="134"/>
      <c r="BE463" s="134"/>
      <c r="BF463" s="134"/>
      <c r="BG463" s="134"/>
      <c r="BH463" s="134"/>
      <c r="BI463" s="134"/>
      <c r="BJ463" s="134"/>
      <c r="BK463" s="134"/>
      <c r="BL463" s="134"/>
      <c r="BM463" s="134"/>
      <c r="BN463" s="134"/>
      <c r="BO463" s="134"/>
      <c r="BP463" s="134"/>
      <c r="BQ463" s="134"/>
    </row>
    <row r="464" spans="13:69" x14ac:dyDescent="0.2"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  <c r="AU464" s="134"/>
      <c r="AV464" s="134"/>
      <c r="AW464" s="134"/>
      <c r="AX464" s="134"/>
      <c r="AY464" s="134"/>
      <c r="AZ464" s="134"/>
      <c r="BA464" s="134"/>
      <c r="BB464" s="134"/>
      <c r="BC464" s="134"/>
      <c r="BD464" s="134"/>
      <c r="BE464" s="134"/>
      <c r="BF464" s="134"/>
      <c r="BG464" s="134"/>
      <c r="BH464" s="134"/>
      <c r="BI464" s="134"/>
      <c r="BJ464" s="134"/>
      <c r="BK464" s="134"/>
      <c r="BL464" s="134"/>
      <c r="BM464" s="134"/>
      <c r="BN464" s="134"/>
      <c r="BO464" s="134"/>
      <c r="BP464" s="134"/>
      <c r="BQ464" s="134"/>
    </row>
    <row r="465" spans="13:69" x14ac:dyDescent="0.2"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4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134"/>
      <c r="BL465" s="134"/>
      <c r="BM465" s="134"/>
      <c r="BN465" s="134"/>
      <c r="BO465" s="134"/>
      <c r="BP465" s="134"/>
      <c r="BQ465" s="134"/>
    </row>
    <row r="466" spans="13:69" x14ac:dyDescent="0.2"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</row>
    <row r="467" spans="13:69" x14ac:dyDescent="0.2"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  <c r="AX467" s="134"/>
      <c r="AY467" s="134"/>
      <c r="AZ467" s="134"/>
      <c r="BA467" s="134"/>
      <c r="BB467" s="134"/>
      <c r="BC467" s="134"/>
      <c r="BD467" s="134"/>
      <c r="BE467" s="134"/>
      <c r="BF467" s="134"/>
      <c r="BG467" s="134"/>
      <c r="BH467" s="134"/>
      <c r="BI467" s="134"/>
      <c r="BJ467" s="134"/>
      <c r="BK467" s="134"/>
      <c r="BL467" s="134"/>
      <c r="BM467" s="134"/>
      <c r="BN467" s="134"/>
      <c r="BO467" s="134"/>
      <c r="BP467" s="134"/>
      <c r="BQ467" s="134"/>
    </row>
    <row r="468" spans="13:69" x14ac:dyDescent="0.2"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  <c r="AX468" s="134"/>
      <c r="AY468" s="134"/>
      <c r="AZ468" s="134"/>
      <c r="BA468" s="134"/>
      <c r="BB468" s="134"/>
      <c r="BC468" s="134"/>
      <c r="BD468" s="134"/>
      <c r="BE468" s="134"/>
      <c r="BF468" s="134"/>
      <c r="BG468" s="134"/>
      <c r="BH468" s="134"/>
      <c r="BI468" s="134"/>
      <c r="BJ468" s="134"/>
      <c r="BK468" s="134"/>
      <c r="BL468" s="134"/>
      <c r="BM468" s="134"/>
      <c r="BN468" s="134"/>
      <c r="BO468" s="134"/>
      <c r="BP468" s="134"/>
      <c r="BQ468" s="134"/>
    </row>
    <row r="469" spans="13:69" x14ac:dyDescent="0.2"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  <c r="AV469" s="134"/>
      <c r="AW469" s="134"/>
      <c r="AX469" s="134"/>
      <c r="AY469" s="134"/>
      <c r="AZ469" s="134"/>
      <c r="BA469" s="134"/>
      <c r="BB469" s="134"/>
      <c r="BC469" s="134"/>
      <c r="BD469" s="134"/>
      <c r="BE469" s="134"/>
      <c r="BF469" s="134"/>
      <c r="BG469" s="134"/>
      <c r="BH469" s="134"/>
      <c r="BI469" s="134"/>
      <c r="BJ469" s="134"/>
      <c r="BK469" s="134"/>
      <c r="BL469" s="134"/>
      <c r="BM469" s="134"/>
      <c r="BN469" s="134"/>
      <c r="BO469" s="134"/>
      <c r="BP469" s="134"/>
      <c r="BQ469" s="134"/>
    </row>
    <row r="470" spans="13:69" x14ac:dyDescent="0.2"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  <c r="AU470" s="134"/>
      <c r="AV470" s="134"/>
      <c r="AW470" s="134"/>
      <c r="AX470" s="134"/>
      <c r="AY470" s="134"/>
      <c r="AZ470" s="134"/>
      <c r="BA470" s="134"/>
      <c r="BB470" s="134"/>
      <c r="BC470" s="134"/>
      <c r="BD470" s="134"/>
      <c r="BE470" s="134"/>
      <c r="BF470" s="134"/>
      <c r="BG470" s="134"/>
      <c r="BH470" s="134"/>
      <c r="BI470" s="134"/>
      <c r="BJ470" s="134"/>
      <c r="BK470" s="134"/>
      <c r="BL470" s="134"/>
      <c r="BM470" s="134"/>
      <c r="BN470" s="134"/>
      <c r="BO470" s="134"/>
      <c r="BP470" s="134"/>
      <c r="BQ470" s="134"/>
    </row>
    <row r="471" spans="13:69" x14ac:dyDescent="0.2"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4"/>
      <c r="BB471" s="134"/>
      <c r="BC471" s="134"/>
      <c r="BD471" s="134"/>
      <c r="BE471" s="134"/>
      <c r="BF471" s="134"/>
      <c r="BG471" s="134"/>
      <c r="BH471" s="134"/>
      <c r="BI471" s="134"/>
      <c r="BJ471" s="134"/>
      <c r="BK471" s="134"/>
      <c r="BL471" s="134"/>
      <c r="BM471" s="134"/>
      <c r="BN471" s="134"/>
      <c r="BO471" s="134"/>
      <c r="BP471" s="134"/>
      <c r="BQ471" s="134"/>
    </row>
    <row r="472" spans="13:69" x14ac:dyDescent="0.2"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/>
      <c r="BI472" s="134"/>
      <c r="BJ472" s="134"/>
      <c r="BK472" s="134"/>
      <c r="BL472" s="134"/>
      <c r="BM472" s="134"/>
      <c r="BN472" s="134"/>
      <c r="BO472" s="134"/>
      <c r="BP472" s="134"/>
      <c r="BQ472" s="134"/>
    </row>
    <row r="473" spans="13:69" x14ac:dyDescent="0.2"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4"/>
      <c r="BB473" s="134"/>
      <c r="BC473" s="134"/>
      <c r="BD473" s="134"/>
      <c r="BE473" s="134"/>
      <c r="BF473" s="134"/>
      <c r="BG473" s="134"/>
      <c r="BH473" s="134"/>
      <c r="BI473" s="134"/>
      <c r="BJ473" s="134"/>
      <c r="BK473" s="134"/>
      <c r="BL473" s="134"/>
      <c r="BM473" s="134"/>
      <c r="BN473" s="134"/>
      <c r="BO473" s="134"/>
      <c r="BP473" s="134"/>
      <c r="BQ473" s="134"/>
    </row>
    <row r="474" spans="13:69" x14ac:dyDescent="0.2"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  <c r="AX474" s="134"/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/>
      <c r="BI474" s="134"/>
      <c r="BJ474" s="134"/>
      <c r="BK474" s="134"/>
      <c r="BL474" s="134"/>
      <c r="BM474" s="134"/>
      <c r="BN474" s="134"/>
      <c r="BO474" s="134"/>
      <c r="BP474" s="134"/>
      <c r="BQ474" s="134"/>
    </row>
    <row r="475" spans="13:69" x14ac:dyDescent="0.2"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4"/>
      <c r="BC475" s="134"/>
      <c r="BD475" s="134"/>
      <c r="BE475" s="134"/>
      <c r="BF475" s="134"/>
      <c r="BG475" s="134"/>
      <c r="BH475" s="134"/>
      <c r="BI475" s="134"/>
      <c r="BJ475" s="134"/>
      <c r="BK475" s="134"/>
      <c r="BL475" s="134"/>
      <c r="BM475" s="134"/>
      <c r="BN475" s="134"/>
      <c r="BO475" s="134"/>
      <c r="BP475" s="134"/>
      <c r="BQ475" s="134"/>
    </row>
    <row r="476" spans="13:69" x14ac:dyDescent="0.2"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134"/>
      <c r="BG476" s="134"/>
      <c r="BH476" s="134"/>
      <c r="BI476" s="134"/>
      <c r="BJ476" s="134"/>
      <c r="BK476" s="134"/>
      <c r="BL476" s="134"/>
      <c r="BM476" s="134"/>
      <c r="BN476" s="134"/>
      <c r="BO476" s="134"/>
      <c r="BP476" s="134"/>
      <c r="BQ476" s="134"/>
    </row>
    <row r="477" spans="13:69" x14ac:dyDescent="0.2"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  <c r="AX477" s="134"/>
      <c r="AY477" s="134"/>
      <c r="AZ477" s="134"/>
      <c r="BA477" s="134"/>
      <c r="BB477" s="134"/>
      <c r="BC477" s="134"/>
      <c r="BD477" s="134"/>
      <c r="BE477" s="134"/>
      <c r="BF477" s="134"/>
      <c r="BG477" s="134"/>
      <c r="BH477" s="134"/>
      <c r="BI477" s="134"/>
      <c r="BJ477" s="134"/>
      <c r="BK477" s="134"/>
      <c r="BL477" s="134"/>
      <c r="BM477" s="134"/>
      <c r="BN477" s="134"/>
      <c r="BO477" s="134"/>
      <c r="BP477" s="134"/>
      <c r="BQ477" s="134"/>
    </row>
    <row r="478" spans="13:69" x14ac:dyDescent="0.2"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4"/>
      <c r="BB478" s="134"/>
      <c r="BC478" s="134"/>
      <c r="BD478" s="134"/>
      <c r="BE478" s="134"/>
      <c r="BF478" s="134"/>
      <c r="BG478" s="134"/>
      <c r="BH478" s="134"/>
      <c r="BI478" s="134"/>
      <c r="BJ478" s="134"/>
      <c r="BK478" s="134"/>
      <c r="BL478" s="134"/>
      <c r="BM478" s="134"/>
      <c r="BN478" s="134"/>
      <c r="BO478" s="134"/>
      <c r="BP478" s="134"/>
      <c r="BQ478" s="134"/>
    </row>
    <row r="479" spans="13:69" x14ac:dyDescent="0.2"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  <c r="AX479" s="134"/>
      <c r="AY479" s="134"/>
      <c r="AZ479" s="134"/>
      <c r="BA479" s="134"/>
      <c r="BB479" s="134"/>
      <c r="BC479" s="134"/>
      <c r="BD479" s="134"/>
      <c r="BE479" s="134"/>
      <c r="BF479" s="134"/>
      <c r="BG479" s="134"/>
      <c r="BH479" s="134"/>
      <c r="BI479" s="134"/>
      <c r="BJ479" s="134"/>
      <c r="BK479" s="134"/>
      <c r="BL479" s="134"/>
      <c r="BM479" s="134"/>
      <c r="BN479" s="134"/>
      <c r="BO479" s="134"/>
      <c r="BP479" s="134"/>
      <c r="BQ479" s="134"/>
    </row>
    <row r="480" spans="13:69" x14ac:dyDescent="0.2"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  <c r="AX480" s="134"/>
      <c r="AY480" s="134"/>
      <c r="AZ480" s="134"/>
      <c r="BA480" s="134"/>
      <c r="BB480" s="134"/>
      <c r="BC480" s="134"/>
      <c r="BD480" s="134"/>
      <c r="BE480" s="134"/>
      <c r="BF480" s="134"/>
      <c r="BG480" s="134"/>
      <c r="BH480" s="134"/>
      <c r="BI480" s="134"/>
      <c r="BJ480" s="134"/>
      <c r="BK480" s="134"/>
      <c r="BL480" s="134"/>
      <c r="BM480" s="134"/>
      <c r="BN480" s="134"/>
      <c r="BO480" s="134"/>
      <c r="BP480" s="134"/>
      <c r="BQ480" s="134"/>
    </row>
    <row r="481" spans="13:69" x14ac:dyDescent="0.2"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  <c r="AX481" s="134"/>
      <c r="AY481" s="134"/>
      <c r="AZ481" s="134"/>
      <c r="BA481" s="134"/>
      <c r="BB481" s="134"/>
      <c r="BC481" s="134"/>
      <c r="BD481" s="134"/>
      <c r="BE481" s="134"/>
      <c r="BF481" s="134"/>
      <c r="BG481" s="134"/>
      <c r="BH481" s="134"/>
      <c r="BI481" s="134"/>
      <c r="BJ481" s="134"/>
      <c r="BK481" s="134"/>
      <c r="BL481" s="134"/>
      <c r="BM481" s="134"/>
      <c r="BN481" s="134"/>
      <c r="BO481" s="134"/>
      <c r="BP481" s="134"/>
      <c r="BQ481" s="134"/>
    </row>
  </sheetData>
  <mergeCells count="623">
    <mergeCell ref="H1:J1"/>
    <mergeCell ref="H2:J2"/>
    <mergeCell ref="I3:J3"/>
    <mergeCell ref="A219:A223"/>
    <mergeCell ref="B219:B223"/>
    <mergeCell ref="C219:C223"/>
    <mergeCell ref="D219:D223"/>
    <mergeCell ref="E219:E223"/>
    <mergeCell ref="F219:F223"/>
    <mergeCell ref="I219:I223"/>
    <mergeCell ref="A224:A228"/>
    <mergeCell ref="B224:B228"/>
    <mergeCell ref="C224:C228"/>
    <mergeCell ref="D224:D228"/>
    <mergeCell ref="E224:E228"/>
    <mergeCell ref="F224:F228"/>
    <mergeCell ref="I224:I228"/>
    <mergeCell ref="J124:J128"/>
    <mergeCell ref="A339:A343"/>
    <mergeCell ref="B329:B333"/>
    <mergeCell ref="C329:C333"/>
    <mergeCell ref="D329:D333"/>
    <mergeCell ref="E329:E333"/>
    <mergeCell ref="F329:F333"/>
    <mergeCell ref="I329:I333"/>
    <mergeCell ref="J329:J333"/>
    <mergeCell ref="I334:I338"/>
    <mergeCell ref="J334:J338"/>
    <mergeCell ref="I289:I293"/>
    <mergeCell ref="J289:J293"/>
    <mergeCell ref="I294:I298"/>
    <mergeCell ref="J294:J298"/>
    <mergeCell ref="I299:I303"/>
    <mergeCell ref="J299:J303"/>
    <mergeCell ref="I304:I308"/>
    <mergeCell ref="J304:J308"/>
    <mergeCell ref="I339:I343"/>
    <mergeCell ref="J339:J343"/>
    <mergeCell ref="I264:I268"/>
    <mergeCell ref="J264:J268"/>
    <mergeCell ref="I269:I273"/>
    <mergeCell ref="I389:I393"/>
    <mergeCell ref="J389:J393"/>
    <mergeCell ref="I364:I368"/>
    <mergeCell ref="J364:J368"/>
    <mergeCell ref="I369:I373"/>
    <mergeCell ref="J369:J373"/>
    <mergeCell ref="I374:I378"/>
    <mergeCell ref="J374:J378"/>
    <mergeCell ref="I379:I383"/>
    <mergeCell ref="J379:J383"/>
    <mergeCell ref="I384:I388"/>
    <mergeCell ref="J384:J388"/>
    <mergeCell ref="I344:I348"/>
    <mergeCell ref="J344:J348"/>
    <mergeCell ref="I349:I353"/>
    <mergeCell ref="J349:J353"/>
    <mergeCell ref="I354:I358"/>
    <mergeCell ref="J354:J358"/>
    <mergeCell ref="I309:I313"/>
    <mergeCell ref="J309:J313"/>
    <mergeCell ref="I314:I318"/>
    <mergeCell ref="J314:J318"/>
    <mergeCell ref="I319:I323"/>
    <mergeCell ref="J319:J323"/>
    <mergeCell ref="I324:I328"/>
    <mergeCell ref="J324:J328"/>
    <mergeCell ref="J269:J273"/>
    <mergeCell ref="I274:I278"/>
    <mergeCell ref="J274:J278"/>
    <mergeCell ref="I284:I288"/>
    <mergeCell ref="J284:J288"/>
    <mergeCell ref="J279:J282"/>
    <mergeCell ref="I204:I208"/>
    <mergeCell ref="J204:J208"/>
    <mergeCell ref="I249:I253"/>
    <mergeCell ref="J249:J253"/>
    <mergeCell ref="I254:I258"/>
    <mergeCell ref="J254:J258"/>
    <mergeCell ref="I259:I263"/>
    <mergeCell ref="J259:J263"/>
    <mergeCell ref="J209:J213"/>
    <mergeCell ref="I209:I213"/>
    <mergeCell ref="J214:J218"/>
    <mergeCell ref="J219:J223"/>
    <mergeCell ref="J224:J228"/>
    <mergeCell ref="I229:I233"/>
    <mergeCell ref="J229:J233"/>
    <mergeCell ref="I179:I183"/>
    <mergeCell ref="J179:J183"/>
    <mergeCell ref="I184:I188"/>
    <mergeCell ref="J184:J188"/>
    <mergeCell ref="I189:I193"/>
    <mergeCell ref="J189:J193"/>
    <mergeCell ref="I194:I198"/>
    <mergeCell ref="J194:J198"/>
    <mergeCell ref="I199:I203"/>
    <mergeCell ref="J199:J203"/>
    <mergeCell ref="I154:I158"/>
    <mergeCell ref="J154:J158"/>
    <mergeCell ref="I159:I163"/>
    <mergeCell ref="J159:J163"/>
    <mergeCell ref="I164:I168"/>
    <mergeCell ref="J164:J168"/>
    <mergeCell ref="I169:I173"/>
    <mergeCell ref="J169:J173"/>
    <mergeCell ref="I174:I178"/>
    <mergeCell ref="J174:J178"/>
    <mergeCell ref="I129:I133"/>
    <mergeCell ref="J129:J133"/>
    <mergeCell ref="I134:I138"/>
    <mergeCell ref="J134:J138"/>
    <mergeCell ref="I139:I143"/>
    <mergeCell ref="J139:J143"/>
    <mergeCell ref="I144:I148"/>
    <mergeCell ref="J144:J148"/>
    <mergeCell ref="I149:I153"/>
    <mergeCell ref="J149:J153"/>
    <mergeCell ref="I104:I108"/>
    <mergeCell ref="J104:J108"/>
    <mergeCell ref="I109:I113"/>
    <mergeCell ref="J109:J113"/>
    <mergeCell ref="I114:I118"/>
    <mergeCell ref="J114:J118"/>
    <mergeCell ref="I119:I123"/>
    <mergeCell ref="J119:J123"/>
    <mergeCell ref="I79:I83"/>
    <mergeCell ref="J79:J83"/>
    <mergeCell ref="I84:I88"/>
    <mergeCell ref="J84:J88"/>
    <mergeCell ref="I89:I93"/>
    <mergeCell ref="J89:J93"/>
    <mergeCell ref="I94:I98"/>
    <mergeCell ref="J94:J98"/>
    <mergeCell ref="I99:I103"/>
    <mergeCell ref="J99:J103"/>
    <mergeCell ref="I64:I68"/>
    <mergeCell ref="J64:J68"/>
    <mergeCell ref="I69:I73"/>
    <mergeCell ref="J69:J73"/>
    <mergeCell ref="I74:I78"/>
    <mergeCell ref="J74:J78"/>
    <mergeCell ref="I39:I43"/>
    <mergeCell ref="J39:J43"/>
    <mergeCell ref="I44:I48"/>
    <mergeCell ref="J44:J48"/>
    <mergeCell ref="I49:I53"/>
    <mergeCell ref="J49:J53"/>
    <mergeCell ref="I54:I58"/>
    <mergeCell ref="J54:J58"/>
    <mergeCell ref="I59:I63"/>
    <mergeCell ref="J59:J63"/>
    <mergeCell ref="I14:I18"/>
    <mergeCell ref="J14:J18"/>
    <mergeCell ref="I19:I23"/>
    <mergeCell ref="J19:J23"/>
    <mergeCell ref="I24:I28"/>
    <mergeCell ref="J24:J28"/>
    <mergeCell ref="I29:I33"/>
    <mergeCell ref="J29:J33"/>
    <mergeCell ref="I34:I38"/>
    <mergeCell ref="J34:J38"/>
    <mergeCell ref="A279:A283"/>
    <mergeCell ref="B274:B278"/>
    <mergeCell ref="C274:C278"/>
    <mergeCell ref="D274:D278"/>
    <mergeCell ref="A254:A258"/>
    <mergeCell ref="B249:B253"/>
    <mergeCell ref="C249:C253"/>
    <mergeCell ref="D249:D253"/>
    <mergeCell ref="E249:E253"/>
    <mergeCell ref="A269:A273"/>
    <mergeCell ref="B264:B268"/>
    <mergeCell ref="C264:C268"/>
    <mergeCell ref="D264:D268"/>
    <mergeCell ref="E264:E268"/>
    <mergeCell ref="E274:E278"/>
    <mergeCell ref="A274:A278"/>
    <mergeCell ref="B269:B273"/>
    <mergeCell ref="C269:C273"/>
    <mergeCell ref="D269:D273"/>
    <mergeCell ref="E269:E273"/>
    <mergeCell ref="A264:A268"/>
    <mergeCell ref="B259:B263"/>
    <mergeCell ref="C259:C263"/>
    <mergeCell ref="D259:D263"/>
    <mergeCell ref="A199:A203"/>
    <mergeCell ref="A194:A198"/>
    <mergeCell ref="F249:F253"/>
    <mergeCell ref="A259:A263"/>
    <mergeCell ref="B254:B258"/>
    <mergeCell ref="C254:C258"/>
    <mergeCell ref="D254:D258"/>
    <mergeCell ref="E254:E258"/>
    <mergeCell ref="F254:F258"/>
    <mergeCell ref="A204:A208"/>
    <mergeCell ref="A209:A213"/>
    <mergeCell ref="C204:C208"/>
    <mergeCell ref="B204:B208"/>
    <mergeCell ref="D204:D208"/>
    <mergeCell ref="E204:E208"/>
    <mergeCell ref="F204:F208"/>
    <mergeCell ref="C209:C213"/>
    <mergeCell ref="D209:D213"/>
    <mergeCell ref="E209:E213"/>
    <mergeCell ref="F209:F213"/>
    <mergeCell ref="F259:F263"/>
    <mergeCell ref="E259:E263"/>
    <mergeCell ref="C199:C203"/>
    <mergeCell ref="B199:B203"/>
    <mergeCell ref="D199:D203"/>
    <mergeCell ref="E199:E203"/>
    <mergeCell ref="F199:F203"/>
    <mergeCell ref="B194:B198"/>
    <mergeCell ref="C194:C198"/>
    <mergeCell ref="D194:D198"/>
    <mergeCell ref="E194:E198"/>
    <mergeCell ref="F194:F198"/>
    <mergeCell ref="B189:B193"/>
    <mergeCell ref="C189:C193"/>
    <mergeCell ref="D189:D193"/>
    <mergeCell ref="E189:E193"/>
    <mergeCell ref="F189:F193"/>
    <mergeCell ref="A189:A193"/>
    <mergeCell ref="B184:B188"/>
    <mergeCell ref="C184:C188"/>
    <mergeCell ref="D184:D188"/>
    <mergeCell ref="E184:E188"/>
    <mergeCell ref="F184:F188"/>
    <mergeCell ref="A179:A183"/>
    <mergeCell ref="B174:B178"/>
    <mergeCell ref="C174:C178"/>
    <mergeCell ref="D174:D178"/>
    <mergeCell ref="E174:E178"/>
    <mergeCell ref="F174:F178"/>
    <mergeCell ref="A184:A188"/>
    <mergeCell ref="B179:B183"/>
    <mergeCell ref="C179:C183"/>
    <mergeCell ref="D179:D183"/>
    <mergeCell ref="E179:E183"/>
    <mergeCell ref="F179:F183"/>
    <mergeCell ref="A174:A178"/>
    <mergeCell ref="B169:B173"/>
    <mergeCell ref="C169:C173"/>
    <mergeCell ref="D169:D173"/>
    <mergeCell ref="E169:E173"/>
    <mergeCell ref="F169:F173"/>
    <mergeCell ref="A169:A173"/>
    <mergeCell ref="B164:B168"/>
    <mergeCell ref="C164:C168"/>
    <mergeCell ref="D164:D168"/>
    <mergeCell ref="E164:E168"/>
    <mergeCell ref="F164:F168"/>
    <mergeCell ref="A159:A163"/>
    <mergeCell ref="B154:B158"/>
    <mergeCell ref="C154:C158"/>
    <mergeCell ref="D154:D158"/>
    <mergeCell ref="E154:E158"/>
    <mergeCell ref="F154:F158"/>
    <mergeCell ref="A164:A168"/>
    <mergeCell ref="B159:B163"/>
    <mergeCell ref="C159:C163"/>
    <mergeCell ref="D159:D163"/>
    <mergeCell ref="E159:E163"/>
    <mergeCell ref="F159:F163"/>
    <mergeCell ref="A154:A158"/>
    <mergeCell ref="B149:B153"/>
    <mergeCell ref="C149:C153"/>
    <mergeCell ref="D149:D153"/>
    <mergeCell ref="E149:E153"/>
    <mergeCell ref="F149:F153"/>
    <mergeCell ref="A149:A153"/>
    <mergeCell ref="B144:B148"/>
    <mergeCell ref="C144:C148"/>
    <mergeCell ref="D144:D148"/>
    <mergeCell ref="E144:E148"/>
    <mergeCell ref="F144:F148"/>
    <mergeCell ref="E140:E143"/>
    <mergeCell ref="A144:A148"/>
    <mergeCell ref="B139:B143"/>
    <mergeCell ref="C139:C143"/>
    <mergeCell ref="D139:D143"/>
    <mergeCell ref="F139:F143"/>
    <mergeCell ref="A139:A143"/>
    <mergeCell ref="B134:B138"/>
    <mergeCell ref="C134:C138"/>
    <mergeCell ref="D134:D138"/>
    <mergeCell ref="E134:E138"/>
    <mergeCell ref="F134:F138"/>
    <mergeCell ref="A129:A133"/>
    <mergeCell ref="B119:B123"/>
    <mergeCell ref="C119:C123"/>
    <mergeCell ref="D119:D123"/>
    <mergeCell ref="E119:E123"/>
    <mergeCell ref="F119:F123"/>
    <mergeCell ref="A134:A138"/>
    <mergeCell ref="B129:B133"/>
    <mergeCell ref="C129:C133"/>
    <mergeCell ref="D129:D133"/>
    <mergeCell ref="E129:E133"/>
    <mergeCell ref="F129:F133"/>
    <mergeCell ref="A124:A128"/>
    <mergeCell ref="B124:B128"/>
    <mergeCell ref="C124:C128"/>
    <mergeCell ref="D124:D128"/>
    <mergeCell ref="A119:A123"/>
    <mergeCell ref="F124:F128"/>
    <mergeCell ref="B114:B118"/>
    <mergeCell ref="C114:C118"/>
    <mergeCell ref="D114:D118"/>
    <mergeCell ref="E114:E118"/>
    <mergeCell ref="F114:F118"/>
    <mergeCell ref="A114:A118"/>
    <mergeCell ref="B109:B113"/>
    <mergeCell ref="C109:C113"/>
    <mergeCell ref="D109:D113"/>
    <mergeCell ref="E109:E113"/>
    <mergeCell ref="F109:F113"/>
    <mergeCell ref="B104:B108"/>
    <mergeCell ref="C104:C108"/>
    <mergeCell ref="D104:D108"/>
    <mergeCell ref="E104:E108"/>
    <mergeCell ref="F104:F108"/>
    <mergeCell ref="A109:A113"/>
    <mergeCell ref="A104:A108"/>
    <mergeCell ref="B99:B103"/>
    <mergeCell ref="C99:C103"/>
    <mergeCell ref="D99:D103"/>
    <mergeCell ref="E99:E103"/>
    <mergeCell ref="F99:F103"/>
    <mergeCell ref="A99:A103"/>
    <mergeCell ref="B94:B98"/>
    <mergeCell ref="C94:C98"/>
    <mergeCell ref="D94:D98"/>
    <mergeCell ref="E94:E98"/>
    <mergeCell ref="F94:F98"/>
    <mergeCell ref="A89:A93"/>
    <mergeCell ref="B84:B88"/>
    <mergeCell ref="C84:C88"/>
    <mergeCell ref="D84:D88"/>
    <mergeCell ref="E84:E88"/>
    <mergeCell ref="F84:F88"/>
    <mergeCell ref="A94:A98"/>
    <mergeCell ref="B89:B93"/>
    <mergeCell ref="C89:C93"/>
    <mergeCell ref="D89:D93"/>
    <mergeCell ref="E89:E93"/>
    <mergeCell ref="F89:F93"/>
    <mergeCell ref="A74:A78"/>
    <mergeCell ref="B69:B73"/>
    <mergeCell ref="C69:C73"/>
    <mergeCell ref="D69:D73"/>
    <mergeCell ref="E69:E73"/>
    <mergeCell ref="F69:F73"/>
    <mergeCell ref="A84:A88"/>
    <mergeCell ref="B79:B83"/>
    <mergeCell ref="C79:C83"/>
    <mergeCell ref="D79:D83"/>
    <mergeCell ref="E79:E83"/>
    <mergeCell ref="F79:F83"/>
    <mergeCell ref="A79:A83"/>
    <mergeCell ref="B74:B78"/>
    <mergeCell ref="C74:C78"/>
    <mergeCell ref="D74:D78"/>
    <mergeCell ref="E74:E78"/>
    <mergeCell ref="F74:F78"/>
    <mergeCell ref="A69:A73"/>
    <mergeCell ref="A54:A58"/>
    <mergeCell ref="B54:B58"/>
    <mergeCell ref="C54:C58"/>
    <mergeCell ref="D54:D58"/>
    <mergeCell ref="E54:E58"/>
    <mergeCell ref="F54:F58"/>
    <mergeCell ref="A64:A68"/>
    <mergeCell ref="B64:B68"/>
    <mergeCell ref="C64:C68"/>
    <mergeCell ref="D64:D68"/>
    <mergeCell ref="E64:E68"/>
    <mergeCell ref="F64:F68"/>
    <mergeCell ref="A59:A63"/>
    <mergeCell ref="B59:B63"/>
    <mergeCell ref="C59:C63"/>
    <mergeCell ref="D59:D63"/>
    <mergeCell ref="E59:E63"/>
    <mergeCell ref="F59:F63"/>
    <mergeCell ref="A44:A48"/>
    <mergeCell ref="B44:B48"/>
    <mergeCell ref="C44:C48"/>
    <mergeCell ref="D44:D48"/>
    <mergeCell ref="E44:E48"/>
    <mergeCell ref="F44:F48"/>
    <mergeCell ref="A49:A53"/>
    <mergeCell ref="B49:B53"/>
    <mergeCell ref="C49:C53"/>
    <mergeCell ref="D49:D53"/>
    <mergeCell ref="E49:E53"/>
    <mergeCell ref="F49:F53"/>
    <mergeCell ref="A39:A43"/>
    <mergeCell ref="B39:B43"/>
    <mergeCell ref="C39:C43"/>
    <mergeCell ref="D39:D43"/>
    <mergeCell ref="E39:E43"/>
    <mergeCell ref="F39:F43"/>
    <mergeCell ref="A34:A38"/>
    <mergeCell ref="B34:B38"/>
    <mergeCell ref="C34:C38"/>
    <mergeCell ref="D34:D38"/>
    <mergeCell ref="E34:E38"/>
    <mergeCell ref="F34:F38"/>
    <mergeCell ref="E29:E33"/>
    <mergeCell ref="F29:F33"/>
    <mergeCell ref="G6:G7"/>
    <mergeCell ref="H6:H7"/>
    <mergeCell ref="A6:A7"/>
    <mergeCell ref="B6:B7"/>
    <mergeCell ref="C6:C7"/>
    <mergeCell ref="D6:D7"/>
    <mergeCell ref="E6:E7"/>
    <mergeCell ref="F6:F7"/>
    <mergeCell ref="A19:A23"/>
    <mergeCell ref="B19:B23"/>
    <mergeCell ref="C19:C23"/>
    <mergeCell ref="D19:D23"/>
    <mergeCell ref="E19:E23"/>
    <mergeCell ref="F19:F23"/>
    <mergeCell ref="A14:A18"/>
    <mergeCell ref="B14:B18"/>
    <mergeCell ref="C14:C18"/>
    <mergeCell ref="D14:D18"/>
    <mergeCell ref="A284:A288"/>
    <mergeCell ref="A9:A13"/>
    <mergeCell ref="B9:B13"/>
    <mergeCell ref="C9:C13"/>
    <mergeCell ref="D9:D13"/>
    <mergeCell ref="E9:E13"/>
    <mergeCell ref="F9:F13"/>
    <mergeCell ref="A24:A28"/>
    <mergeCell ref="B24:B28"/>
    <mergeCell ref="C24:C28"/>
    <mergeCell ref="D24:D28"/>
    <mergeCell ref="E24:E28"/>
    <mergeCell ref="F24:F28"/>
    <mergeCell ref="E14:E18"/>
    <mergeCell ref="F14:F18"/>
    <mergeCell ref="A29:A33"/>
    <mergeCell ref="B29:B33"/>
    <mergeCell ref="C29:C33"/>
    <mergeCell ref="D29:D33"/>
    <mergeCell ref="B279:B283"/>
    <mergeCell ref="C279:C283"/>
    <mergeCell ref="D279:D283"/>
    <mergeCell ref="E279:E283"/>
    <mergeCell ref="F279:F283"/>
    <mergeCell ref="A299:A303"/>
    <mergeCell ref="B294:B298"/>
    <mergeCell ref="C294:C298"/>
    <mergeCell ref="D294:D298"/>
    <mergeCell ref="E294:E298"/>
    <mergeCell ref="F294:F298"/>
    <mergeCell ref="I6:I7"/>
    <mergeCell ref="J6:J7"/>
    <mergeCell ref="I9:I13"/>
    <mergeCell ref="J9:J13"/>
    <mergeCell ref="A294:A298"/>
    <mergeCell ref="B289:B293"/>
    <mergeCell ref="C289:C293"/>
    <mergeCell ref="D289:D293"/>
    <mergeCell ref="E289:E293"/>
    <mergeCell ref="F289:F293"/>
    <mergeCell ref="A289:A293"/>
    <mergeCell ref="B284:B288"/>
    <mergeCell ref="C284:C288"/>
    <mergeCell ref="D284:D288"/>
    <mergeCell ref="E284:E288"/>
    <mergeCell ref="F284:F288"/>
    <mergeCell ref="A214:A218"/>
    <mergeCell ref="B209:B213"/>
    <mergeCell ref="B334:B338"/>
    <mergeCell ref="C334:C338"/>
    <mergeCell ref="D334:D338"/>
    <mergeCell ref="E334:E338"/>
    <mergeCell ref="F334:F338"/>
    <mergeCell ref="A334:A338"/>
    <mergeCell ref="A329:A333"/>
    <mergeCell ref="E304:E308"/>
    <mergeCell ref="F304:F308"/>
    <mergeCell ref="A304:A308"/>
    <mergeCell ref="A324:A328"/>
    <mergeCell ref="C344:C348"/>
    <mergeCell ref="D344:D348"/>
    <mergeCell ref="E344:E348"/>
    <mergeCell ref="F344:F348"/>
    <mergeCell ref="A349:A353"/>
    <mergeCell ref="B339:B343"/>
    <mergeCell ref="C339:C343"/>
    <mergeCell ref="D339:D343"/>
    <mergeCell ref="E339:E343"/>
    <mergeCell ref="F339:F343"/>
    <mergeCell ref="A344:A348"/>
    <mergeCell ref="F374:F378"/>
    <mergeCell ref="A379:A383"/>
    <mergeCell ref="B369:B373"/>
    <mergeCell ref="C369:C373"/>
    <mergeCell ref="D369:D373"/>
    <mergeCell ref="E369:E373"/>
    <mergeCell ref="F369:F373"/>
    <mergeCell ref="A374:A378"/>
    <mergeCell ref="B364:B368"/>
    <mergeCell ref="C364:C368"/>
    <mergeCell ref="D364:D368"/>
    <mergeCell ref="E364:E368"/>
    <mergeCell ref="F364:F368"/>
    <mergeCell ref="A369:A373"/>
    <mergeCell ref="B379:B383"/>
    <mergeCell ref="C379:C383"/>
    <mergeCell ref="D379:D383"/>
    <mergeCell ref="E379:E383"/>
    <mergeCell ref="F379:F383"/>
    <mergeCell ref="B374:B378"/>
    <mergeCell ref="C374:C378"/>
    <mergeCell ref="D374:D378"/>
    <mergeCell ref="E374:E378"/>
    <mergeCell ref="A364:A368"/>
    <mergeCell ref="A399:A403"/>
    <mergeCell ref="B389:B393"/>
    <mergeCell ref="C389:C393"/>
    <mergeCell ref="D389:D393"/>
    <mergeCell ref="E389:E393"/>
    <mergeCell ref="F389:F393"/>
    <mergeCell ref="A394:A398"/>
    <mergeCell ref="B384:B388"/>
    <mergeCell ref="C384:C388"/>
    <mergeCell ref="D384:D388"/>
    <mergeCell ref="E384:E388"/>
    <mergeCell ref="F384:F388"/>
    <mergeCell ref="A389:A393"/>
    <mergeCell ref="A384:A388"/>
    <mergeCell ref="C214:C218"/>
    <mergeCell ref="D214:D218"/>
    <mergeCell ref="E214:E218"/>
    <mergeCell ref="F214:F218"/>
    <mergeCell ref="B324:B328"/>
    <mergeCell ref="C324:C328"/>
    <mergeCell ref="D324:D328"/>
    <mergeCell ref="E324:E328"/>
    <mergeCell ref="F324:F328"/>
    <mergeCell ref="B299:B303"/>
    <mergeCell ref="C299:C303"/>
    <mergeCell ref="D299:D303"/>
    <mergeCell ref="E299:E303"/>
    <mergeCell ref="F299:F303"/>
    <mergeCell ref="F264:F268"/>
    <mergeCell ref="F269:F273"/>
    <mergeCell ref="F274:F278"/>
    <mergeCell ref="A5:J5"/>
    <mergeCell ref="B319:B323"/>
    <mergeCell ref="C319:C323"/>
    <mergeCell ref="D319:D323"/>
    <mergeCell ref="E319:E323"/>
    <mergeCell ref="F319:F323"/>
    <mergeCell ref="A319:A323"/>
    <mergeCell ref="B314:B318"/>
    <mergeCell ref="C314:C318"/>
    <mergeCell ref="D314:D318"/>
    <mergeCell ref="E314:E318"/>
    <mergeCell ref="F314:F318"/>
    <mergeCell ref="A314:A318"/>
    <mergeCell ref="B309:B313"/>
    <mergeCell ref="C309:C313"/>
    <mergeCell ref="D309:D313"/>
    <mergeCell ref="E309:E313"/>
    <mergeCell ref="F309:F313"/>
    <mergeCell ref="A309:A313"/>
    <mergeCell ref="B304:B308"/>
    <mergeCell ref="C304:C308"/>
    <mergeCell ref="D304:D308"/>
    <mergeCell ref="A249:A253"/>
    <mergeCell ref="B214:B218"/>
    <mergeCell ref="A229:A233"/>
    <mergeCell ref="B229:B233"/>
    <mergeCell ref="C229:C233"/>
    <mergeCell ref="D229:D233"/>
    <mergeCell ref="E229:E233"/>
    <mergeCell ref="F229:F233"/>
    <mergeCell ref="A359:A363"/>
    <mergeCell ref="B359:B363"/>
    <mergeCell ref="C359:C363"/>
    <mergeCell ref="D359:D363"/>
    <mergeCell ref="E359:E363"/>
    <mergeCell ref="F359:F363"/>
    <mergeCell ref="B354:B358"/>
    <mergeCell ref="C354:C358"/>
    <mergeCell ref="D354:D358"/>
    <mergeCell ref="E354:E358"/>
    <mergeCell ref="F354:F358"/>
    <mergeCell ref="B349:B353"/>
    <mergeCell ref="C349:C353"/>
    <mergeCell ref="D349:D353"/>
    <mergeCell ref="E349:E353"/>
    <mergeCell ref="F349:F353"/>
    <mergeCell ref="A354:A358"/>
    <mergeCell ref="B344:B348"/>
    <mergeCell ref="A244:A248"/>
    <mergeCell ref="B244:B248"/>
    <mergeCell ref="C244:C248"/>
    <mergeCell ref="D244:D248"/>
    <mergeCell ref="E244:E248"/>
    <mergeCell ref="F244:F248"/>
    <mergeCell ref="I244:I248"/>
    <mergeCell ref="A234:A238"/>
    <mergeCell ref="B234:B238"/>
    <mergeCell ref="C234:C238"/>
    <mergeCell ref="D234:D238"/>
    <mergeCell ref="E234:E238"/>
    <mergeCell ref="F234:F238"/>
    <mergeCell ref="I234:I238"/>
    <mergeCell ref="A239:A243"/>
    <mergeCell ref="B239:B243"/>
    <mergeCell ref="C239:C243"/>
    <mergeCell ref="D239:D243"/>
    <mergeCell ref="E239:E243"/>
    <mergeCell ref="F239:F243"/>
    <mergeCell ref="I239:I243"/>
  </mergeCells>
  <pageMargins left="0.62992125984251968" right="0" top="0.35433070866141736" bottom="0" header="0.23622047244094491" footer="0"/>
  <pageSetup paperSize="9" scale="57" orientation="landscape" verticalDpi="300" r:id="rId1"/>
  <rowBreaks count="6" manualBreakCount="6">
    <brk id="53" max="9" man="1"/>
    <brk id="113" max="9" man="1"/>
    <brk id="173" max="9" man="1"/>
    <brk id="238" max="9" man="1"/>
    <brk id="293" max="9" man="1"/>
    <brk id="3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6"/>
  <sheetViews>
    <sheetView topLeftCell="A235" workbookViewId="0">
      <selection activeCell="F19" sqref="F19:F23"/>
    </sheetView>
  </sheetViews>
  <sheetFormatPr defaultColWidth="10.140625" defaultRowHeight="12" x14ac:dyDescent="0.2"/>
  <cols>
    <col min="1" max="1" width="2.85546875" style="8" customWidth="1"/>
    <col min="2" max="2" width="10.140625" style="8"/>
    <col min="3" max="3" width="12.42578125" style="8" customWidth="1"/>
    <col min="4" max="4" width="12.7109375" style="8" customWidth="1"/>
    <col min="5" max="5" width="10.140625" style="8"/>
    <col min="6" max="6" width="7.85546875" style="8" customWidth="1"/>
    <col min="7" max="7" width="10.140625" style="8"/>
    <col min="8" max="8" width="7.7109375" style="8" customWidth="1"/>
    <col min="9" max="14" width="10.140625" style="8"/>
    <col min="15" max="15" width="8.7109375" style="8" customWidth="1"/>
    <col min="16" max="16384" width="10.140625" style="8"/>
  </cols>
  <sheetData>
    <row r="1" spans="1:25" x14ac:dyDescent="0.2">
      <c r="K1" s="1" t="s">
        <v>20</v>
      </c>
      <c r="L1" s="1"/>
      <c r="M1" s="1"/>
      <c r="N1" s="1"/>
    </row>
    <row r="2" spans="1:25" x14ac:dyDescent="0.2">
      <c r="K2" s="1" t="s">
        <v>21</v>
      </c>
      <c r="L2" s="1"/>
      <c r="M2" s="1"/>
      <c r="N2" s="1"/>
    </row>
    <row r="3" spans="1:25" x14ac:dyDescent="0.2">
      <c r="K3" s="1" t="s">
        <v>22</v>
      </c>
      <c r="L3" s="1"/>
      <c r="M3" s="1"/>
      <c r="N3" s="1"/>
    </row>
    <row r="4" spans="1:25" x14ac:dyDescent="0.2">
      <c r="K4" s="1" t="s">
        <v>23</v>
      </c>
      <c r="L4" s="1"/>
      <c r="M4" s="1"/>
      <c r="N4" s="1"/>
    </row>
    <row r="5" spans="1:25" x14ac:dyDescent="0.2">
      <c r="D5" s="9" t="s">
        <v>137</v>
      </c>
      <c r="E5" s="9"/>
      <c r="F5" s="9"/>
      <c r="G5" s="9"/>
      <c r="H5" s="9"/>
      <c r="I5" s="9"/>
      <c r="J5" s="9"/>
      <c r="N5" s="8" t="s">
        <v>24</v>
      </c>
    </row>
    <row r="6" spans="1:25" x14ac:dyDescent="0.2">
      <c r="A6" s="164" t="s">
        <v>0</v>
      </c>
      <c r="B6" s="164" t="s">
        <v>1</v>
      </c>
      <c r="C6" s="164" t="s">
        <v>2</v>
      </c>
      <c r="D6" s="164" t="s">
        <v>3</v>
      </c>
      <c r="E6" s="164" t="s">
        <v>4</v>
      </c>
      <c r="F6" s="164" t="s">
        <v>5</v>
      </c>
      <c r="G6" s="164" t="s">
        <v>6</v>
      </c>
      <c r="H6" s="164" t="s">
        <v>7</v>
      </c>
      <c r="I6" s="164" t="s">
        <v>10</v>
      </c>
      <c r="J6" s="164"/>
      <c r="K6" s="164" t="s">
        <v>11</v>
      </c>
      <c r="L6" s="164" t="s">
        <v>134</v>
      </c>
      <c r="M6" s="164"/>
      <c r="N6" s="164" t="s">
        <v>13</v>
      </c>
      <c r="O6" s="164" t="s">
        <v>14</v>
      </c>
    </row>
    <row r="7" spans="1:25" ht="60" x14ac:dyDescent="0.2">
      <c r="A7" s="164"/>
      <c r="B7" s="164"/>
      <c r="C7" s="164"/>
      <c r="D7" s="164"/>
      <c r="E7" s="164"/>
      <c r="F7" s="164"/>
      <c r="G7" s="164"/>
      <c r="H7" s="164"/>
      <c r="I7" s="5" t="s">
        <v>8</v>
      </c>
      <c r="J7" s="5" t="s">
        <v>9</v>
      </c>
      <c r="K7" s="164"/>
      <c r="L7" s="5" t="s">
        <v>136</v>
      </c>
      <c r="M7" s="5" t="s">
        <v>12</v>
      </c>
      <c r="N7" s="164"/>
      <c r="O7" s="164"/>
    </row>
    <row r="8" spans="1:25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</row>
    <row r="9" spans="1:25" x14ac:dyDescent="0.2">
      <c r="A9" s="169">
        <v>1</v>
      </c>
      <c r="B9" s="172" t="s">
        <v>25</v>
      </c>
      <c r="C9" s="175" t="s">
        <v>28</v>
      </c>
      <c r="D9" s="175" t="s">
        <v>29</v>
      </c>
      <c r="E9" s="165" t="s">
        <v>30</v>
      </c>
      <c r="F9" s="178">
        <v>32.5</v>
      </c>
      <c r="G9" s="2" t="s">
        <v>16</v>
      </c>
      <c r="H9" s="165">
        <v>15.07</v>
      </c>
      <c r="I9" s="168">
        <v>40604</v>
      </c>
      <c r="J9" s="168">
        <v>42431</v>
      </c>
      <c r="K9" s="10">
        <v>1469.01</v>
      </c>
      <c r="L9" s="11">
        <v>734.5</v>
      </c>
      <c r="M9" s="10">
        <v>734.51</v>
      </c>
      <c r="N9" s="11">
        <v>0</v>
      </c>
      <c r="O9" s="10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x14ac:dyDescent="0.2">
      <c r="A10" s="170"/>
      <c r="B10" s="173"/>
      <c r="C10" s="176"/>
      <c r="D10" s="176"/>
      <c r="E10" s="166"/>
      <c r="F10" s="179"/>
      <c r="G10" s="2" t="s">
        <v>17</v>
      </c>
      <c r="H10" s="166"/>
      <c r="I10" s="166"/>
      <c r="J10" s="166"/>
      <c r="K10" s="10">
        <v>0</v>
      </c>
      <c r="L10" s="10">
        <v>0</v>
      </c>
      <c r="M10" s="11">
        <v>0</v>
      </c>
      <c r="N10" s="11">
        <f>K10-L10-M10</f>
        <v>0</v>
      </c>
      <c r="O10" s="10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x14ac:dyDescent="0.2">
      <c r="A11" s="170"/>
      <c r="B11" s="173"/>
      <c r="C11" s="176"/>
      <c r="D11" s="176"/>
      <c r="E11" s="166"/>
      <c r="F11" s="179"/>
      <c r="G11" s="2" t="s">
        <v>18</v>
      </c>
      <c r="H11" s="166"/>
      <c r="I11" s="166"/>
      <c r="J11" s="166"/>
      <c r="K11" s="10">
        <v>0</v>
      </c>
      <c r="L11" s="10">
        <v>0</v>
      </c>
      <c r="M11" s="11">
        <v>0</v>
      </c>
      <c r="N11" s="11">
        <f t="shared" ref="N11:N12" si="0">K11-L11-M11</f>
        <v>0</v>
      </c>
      <c r="O11" s="10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x14ac:dyDescent="0.2">
      <c r="A12" s="170"/>
      <c r="B12" s="173"/>
      <c r="C12" s="176"/>
      <c r="D12" s="176"/>
      <c r="E12" s="166"/>
      <c r="F12" s="179"/>
      <c r="G12" s="2" t="s">
        <v>19</v>
      </c>
      <c r="H12" s="166"/>
      <c r="I12" s="166"/>
      <c r="J12" s="166"/>
      <c r="K12" s="10">
        <v>0</v>
      </c>
      <c r="L12" s="10">
        <v>0</v>
      </c>
      <c r="M12" s="10">
        <v>0</v>
      </c>
      <c r="N12" s="11">
        <f t="shared" si="0"/>
        <v>0</v>
      </c>
      <c r="O12" s="10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25.15" customHeight="1" x14ac:dyDescent="0.2">
      <c r="A13" s="171"/>
      <c r="B13" s="174"/>
      <c r="C13" s="177"/>
      <c r="D13" s="177"/>
      <c r="E13" s="167"/>
      <c r="F13" s="180"/>
      <c r="G13" s="3" t="s">
        <v>15</v>
      </c>
      <c r="H13" s="167"/>
      <c r="I13" s="167"/>
      <c r="J13" s="167"/>
      <c r="K13" s="10">
        <v>1469.01</v>
      </c>
      <c r="L13" s="11">
        <v>734.5</v>
      </c>
      <c r="M13" s="10">
        <v>734.51</v>
      </c>
      <c r="N13" s="10">
        <v>0</v>
      </c>
      <c r="O13" s="10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2">
      <c r="A14" s="169">
        <v>2</v>
      </c>
      <c r="B14" s="172" t="s">
        <v>25</v>
      </c>
      <c r="C14" s="175" t="s">
        <v>31</v>
      </c>
      <c r="D14" s="175" t="s">
        <v>32</v>
      </c>
      <c r="E14" s="165" t="s">
        <v>33</v>
      </c>
      <c r="F14" s="178">
        <v>84.9</v>
      </c>
      <c r="G14" s="2" t="s">
        <v>16</v>
      </c>
      <c r="H14" s="165">
        <v>19.88</v>
      </c>
      <c r="I14" s="168">
        <v>40829</v>
      </c>
      <c r="J14" s="168">
        <v>42656</v>
      </c>
      <c r="K14" s="10">
        <v>5062.5600000000004</v>
      </c>
      <c r="L14" s="11">
        <v>2531.2800000000002</v>
      </c>
      <c r="M14" s="10">
        <v>2531.2800000000002</v>
      </c>
      <c r="N14" s="11">
        <v>0</v>
      </c>
      <c r="O14" s="10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x14ac:dyDescent="0.2">
      <c r="A15" s="170"/>
      <c r="B15" s="173"/>
      <c r="C15" s="176"/>
      <c r="D15" s="176"/>
      <c r="E15" s="166"/>
      <c r="F15" s="179"/>
      <c r="G15" s="2" t="s">
        <v>17</v>
      </c>
      <c r="H15" s="166"/>
      <c r="I15" s="166"/>
      <c r="J15" s="166"/>
      <c r="K15" s="10">
        <v>0</v>
      </c>
      <c r="L15" s="10">
        <v>0</v>
      </c>
      <c r="M15" s="10">
        <v>0</v>
      </c>
      <c r="N15" s="11">
        <f>K15-L15-M15</f>
        <v>0</v>
      </c>
      <c r="O15" s="10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2">
      <c r="A16" s="170"/>
      <c r="B16" s="173"/>
      <c r="C16" s="176"/>
      <c r="D16" s="176"/>
      <c r="E16" s="166"/>
      <c r="F16" s="179"/>
      <c r="G16" s="2" t="s">
        <v>18</v>
      </c>
      <c r="H16" s="166"/>
      <c r="I16" s="166"/>
      <c r="J16" s="166"/>
      <c r="K16" s="10">
        <v>0</v>
      </c>
      <c r="L16" s="10">
        <v>0</v>
      </c>
      <c r="M16" s="10">
        <v>0</v>
      </c>
      <c r="N16" s="11">
        <f>K16-L16-M16</f>
        <v>0</v>
      </c>
      <c r="O16" s="10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x14ac:dyDescent="0.2">
      <c r="A17" s="170"/>
      <c r="B17" s="173"/>
      <c r="C17" s="176"/>
      <c r="D17" s="176"/>
      <c r="E17" s="166"/>
      <c r="F17" s="179"/>
      <c r="G17" s="2" t="s">
        <v>19</v>
      </c>
      <c r="H17" s="166"/>
      <c r="I17" s="166"/>
      <c r="J17" s="166"/>
      <c r="K17" s="10">
        <v>0</v>
      </c>
      <c r="L17" s="10">
        <v>0</v>
      </c>
      <c r="M17" s="10">
        <v>0</v>
      </c>
      <c r="N17" s="11">
        <f>K17-L17-M17</f>
        <v>0</v>
      </c>
      <c r="O17" s="10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x14ac:dyDescent="0.2">
      <c r="A18" s="171"/>
      <c r="B18" s="174"/>
      <c r="C18" s="177"/>
      <c r="D18" s="177"/>
      <c r="E18" s="167"/>
      <c r="F18" s="180"/>
      <c r="G18" s="3" t="s">
        <v>15</v>
      </c>
      <c r="H18" s="167"/>
      <c r="I18" s="167"/>
      <c r="J18" s="167"/>
      <c r="K18" s="10">
        <f>SUM(K14:K17)</f>
        <v>5062.5600000000004</v>
      </c>
      <c r="L18" s="11">
        <f t="shared" ref="L18:N18" si="1">SUM(L14:L17)</f>
        <v>2531.2800000000002</v>
      </c>
      <c r="M18" s="10">
        <f t="shared" si="1"/>
        <v>2531.2800000000002</v>
      </c>
      <c r="N18" s="10">
        <f t="shared" si="1"/>
        <v>0</v>
      </c>
      <c r="O18" s="10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2">
      <c r="A19" s="169">
        <v>3</v>
      </c>
      <c r="B19" s="172" t="s">
        <v>25</v>
      </c>
      <c r="C19" s="175" t="s">
        <v>34</v>
      </c>
      <c r="D19" s="175" t="s">
        <v>35</v>
      </c>
      <c r="E19" s="165" t="s">
        <v>36</v>
      </c>
      <c r="F19" s="178">
        <v>38.299999999999997</v>
      </c>
      <c r="G19" s="2" t="s">
        <v>16</v>
      </c>
      <c r="H19" s="165">
        <v>21.07</v>
      </c>
      <c r="I19" s="168">
        <v>41493</v>
      </c>
      <c r="J19" s="168">
        <v>43319</v>
      </c>
      <c r="K19" s="10">
        <v>2420.5500000000002</v>
      </c>
      <c r="L19" s="11">
        <f>K19/2</f>
        <v>1210.2750000000001</v>
      </c>
      <c r="M19" s="11">
        <f>K19/2</f>
        <v>1210.2750000000001</v>
      </c>
      <c r="N19" s="11">
        <v>0</v>
      </c>
      <c r="O19" s="10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2">
      <c r="A20" s="170"/>
      <c r="B20" s="173"/>
      <c r="C20" s="176"/>
      <c r="D20" s="176"/>
      <c r="E20" s="166"/>
      <c r="F20" s="179"/>
      <c r="G20" s="2" t="s">
        <v>17</v>
      </c>
      <c r="H20" s="166"/>
      <c r="I20" s="166"/>
      <c r="J20" s="166"/>
      <c r="K20" s="10">
        <v>0</v>
      </c>
      <c r="L20" s="11">
        <v>0</v>
      </c>
      <c r="M20" s="11">
        <v>0</v>
      </c>
      <c r="N20" s="11">
        <f t="shared" ref="N20:N21" si="2">K20-L20-M20</f>
        <v>0</v>
      </c>
      <c r="O20" s="10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x14ac:dyDescent="0.2">
      <c r="A21" s="170"/>
      <c r="B21" s="173"/>
      <c r="C21" s="176"/>
      <c r="D21" s="176"/>
      <c r="E21" s="166"/>
      <c r="F21" s="179"/>
      <c r="G21" s="2" t="s">
        <v>18</v>
      </c>
      <c r="H21" s="166"/>
      <c r="I21" s="166"/>
      <c r="J21" s="166"/>
      <c r="K21" s="10">
        <v>0</v>
      </c>
      <c r="L21" s="10">
        <v>0</v>
      </c>
      <c r="M21" s="10">
        <v>0</v>
      </c>
      <c r="N21" s="11">
        <f t="shared" si="2"/>
        <v>0</v>
      </c>
      <c r="O21" s="10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2">
      <c r="A22" s="170"/>
      <c r="B22" s="173"/>
      <c r="C22" s="176"/>
      <c r="D22" s="176"/>
      <c r="E22" s="166"/>
      <c r="F22" s="179"/>
      <c r="G22" s="2" t="s">
        <v>19</v>
      </c>
      <c r="H22" s="166"/>
      <c r="I22" s="166"/>
      <c r="J22" s="166"/>
      <c r="K22" s="10">
        <v>0</v>
      </c>
      <c r="L22" s="10">
        <v>0</v>
      </c>
      <c r="M22" s="10">
        <v>0</v>
      </c>
      <c r="N22" s="11">
        <v>0</v>
      </c>
      <c r="O22" s="10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36" customHeight="1" x14ac:dyDescent="0.2">
      <c r="A23" s="171"/>
      <c r="B23" s="174"/>
      <c r="C23" s="177"/>
      <c r="D23" s="177"/>
      <c r="E23" s="167"/>
      <c r="F23" s="180"/>
      <c r="G23" s="3" t="s">
        <v>15</v>
      </c>
      <c r="H23" s="167"/>
      <c r="I23" s="167"/>
      <c r="J23" s="167"/>
      <c r="K23" s="10">
        <v>2420.5500000000002</v>
      </c>
      <c r="L23" s="10">
        <v>1210.28</v>
      </c>
      <c r="M23" s="10">
        <v>1210.28</v>
      </c>
      <c r="N23" s="11">
        <f t="shared" ref="N23" si="3">SUM(N19:N22)</f>
        <v>0</v>
      </c>
      <c r="O23" s="10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x14ac:dyDescent="0.2">
      <c r="A24" s="169">
        <v>4</v>
      </c>
      <c r="B24" s="172" t="s">
        <v>25</v>
      </c>
      <c r="C24" s="175" t="s">
        <v>37</v>
      </c>
      <c r="D24" s="175" t="s">
        <v>41</v>
      </c>
      <c r="E24" s="165" t="s">
        <v>40</v>
      </c>
      <c r="F24" s="178">
        <v>39.799999999999997</v>
      </c>
      <c r="G24" s="2" t="s">
        <v>16</v>
      </c>
      <c r="H24" s="165">
        <v>28.27</v>
      </c>
      <c r="I24" s="168">
        <v>41752</v>
      </c>
      <c r="J24" s="168">
        <v>43578</v>
      </c>
      <c r="K24" s="10">
        <v>3375.03</v>
      </c>
      <c r="L24" s="10">
        <v>1687.52</v>
      </c>
      <c r="M24" s="10">
        <v>1687.51</v>
      </c>
      <c r="N24" s="11">
        <v>0</v>
      </c>
      <c r="O24" s="10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2">
      <c r="A25" s="170"/>
      <c r="B25" s="173"/>
      <c r="C25" s="176"/>
      <c r="D25" s="176"/>
      <c r="E25" s="166"/>
      <c r="F25" s="179"/>
      <c r="G25" s="2" t="s">
        <v>17</v>
      </c>
      <c r="H25" s="166"/>
      <c r="I25" s="166"/>
      <c r="J25" s="166"/>
      <c r="K25" s="4">
        <v>0</v>
      </c>
      <c r="L25" s="10">
        <v>0</v>
      </c>
      <c r="M25" s="10">
        <v>0</v>
      </c>
      <c r="N25" s="11">
        <f t="shared" ref="N25:N27" si="4">K25-L25-M25</f>
        <v>0</v>
      </c>
      <c r="O25" s="10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x14ac:dyDescent="0.2">
      <c r="A26" s="170"/>
      <c r="B26" s="173"/>
      <c r="C26" s="176"/>
      <c r="D26" s="176"/>
      <c r="E26" s="166"/>
      <c r="F26" s="179"/>
      <c r="G26" s="2" t="s">
        <v>18</v>
      </c>
      <c r="H26" s="166"/>
      <c r="I26" s="166"/>
      <c r="J26" s="166"/>
      <c r="K26" s="10">
        <v>0</v>
      </c>
      <c r="L26" s="10">
        <v>0</v>
      </c>
      <c r="M26" s="10">
        <v>0</v>
      </c>
      <c r="N26" s="11">
        <f t="shared" si="4"/>
        <v>0</v>
      </c>
      <c r="O26" s="10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x14ac:dyDescent="0.2">
      <c r="A27" s="170"/>
      <c r="B27" s="173"/>
      <c r="C27" s="176"/>
      <c r="D27" s="176"/>
      <c r="E27" s="166"/>
      <c r="F27" s="179"/>
      <c r="G27" s="2" t="s">
        <v>19</v>
      </c>
      <c r="H27" s="166"/>
      <c r="I27" s="166"/>
      <c r="J27" s="166"/>
      <c r="K27" s="10">
        <v>0</v>
      </c>
      <c r="L27" s="10">
        <v>0</v>
      </c>
      <c r="M27" s="10">
        <v>0</v>
      </c>
      <c r="N27" s="11">
        <f t="shared" si="4"/>
        <v>0</v>
      </c>
      <c r="O27" s="10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x14ac:dyDescent="0.2">
      <c r="A28" s="171"/>
      <c r="B28" s="174"/>
      <c r="C28" s="177"/>
      <c r="D28" s="177"/>
      <c r="E28" s="167"/>
      <c r="F28" s="180"/>
      <c r="G28" s="3" t="s">
        <v>15</v>
      </c>
      <c r="H28" s="167"/>
      <c r="I28" s="167"/>
      <c r="J28" s="167"/>
      <c r="K28" s="10">
        <v>3375.03</v>
      </c>
      <c r="L28" s="10">
        <v>1687.52</v>
      </c>
      <c r="M28" s="10">
        <v>1687.51</v>
      </c>
      <c r="N28" s="11">
        <v>0</v>
      </c>
      <c r="O28" s="10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x14ac:dyDescent="0.2">
      <c r="A29" s="169">
        <v>5</v>
      </c>
      <c r="B29" s="172" t="s">
        <v>25</v>
      </c>
      <c r="C29" s="175" t="s">
        <v>37</v>
      </c>
      <c r="D29" s="175" t="s">
        <v>38</v>
      </c>
      <c r="E29" s="165" t="s">
        <v>42</v>
      </c>
      <c r="F29" s="178">
        <v>46.9</v>
      </c>
      <c r="G29" s="2" t="s">
        <v>16</v>
      </c>
      <c r="H29" s="165">
        <v>21.07</v>
      </c>
      <c r="I29" s="168">
        <v>41374</v>
      </c>
      <c r="J29" s="168">
        <v>43200</v>
      </c>
      <c r="K29" s="10">
        <v>2964.09</v>
      </c>
      <c r="L29" s="11">
        <v>1482.05</v>
      </c>
      <c r="M29" s="11">
        <v>1482.04</v>
      </c>
      <c r="N29" s="11">
        <v>0</v>
      </c>
      <c r="O29" s="10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x14ac:dyDescent="0.2">
      <c r="A30" s="170"/>
      <c r="B30" s="173"/>
      <c r="C30" s="176"/>
      <c r="D30" s="176"/>
      <c r="E30" s="166"/>
      <c r="F30" s="179"/>
      <c r="G30" s="2" t="s">
        <v>17</v>
      </c>
      <c r="H30" s="166"/>
      <c r="I30" s="166"/>
      <c r="J30" s="166"/>
      <c r="K30" s="2">
        <v>0</v>
      </c>
      <c r="L30" s="13">
        <v>0</v>
      </c>
      <c r="M30" s="13">
        <v>0</v>
      </c>
      <c r="N30" s="11">
        <f t="shared" ref="N30:N32" si="5">K30-L30-M30</f>
        <v>0</v>
      </c>
      <c r="O30" s="10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x14ac:dyDescent="0.2">
      <c r="A31" s="170"/>
      <c r="B31" s="173"/>
      <c r="C31" s="176"/>
      <c r="D31" s="176"/>
      <c r="E31" s="166"/>
      <c r="F31" s="179"/>
      <c r="G31" s="2" t="s">
        <v>18</v>
      </c>
      <c r="H31" s="166"/>
      <c r="I31" s="166"/>
      <c r="J31" s="166"/>
      <c r="K31" s="10">
        <v>0</v>
      </c>
      <c r="L31" s="13">
        <v>0</v>
      </c>
      <c r="M31" s="13">
        <v>0</v>
      </c>
      <c r="N31" s="11">
        <f t="shared" si="5"/>
        <v>0</v>
      </c>
      <c r="O31" s="10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x14ac:dyDescent="0.2">
      <c r="A32" s="170"/>
      <c r="B32" s="173"/>
      <c r="C32" s="176"/>
      <c r="D32" s="176"/>
      <c r="E32" s="166"/>
      <c r="F32" s="179"/>
      <c r="G32" s="2" t="s">
        <v>19</v>
      </c>
      <c r="H32" s="166"/>
      <c r="I32" s="166"/>
      <c r="J32" s="166"/>
      <c r="K32" s="10">
        <v>0</v>
      </c>
      <c r="L32" s="13">
        <v>0</v>
      </c>
      <c r="M32" s="13">
        <v>0</v>
      </c>
      <c r="N32" s="11">
        <f t="shared" si="5"/>
        <v>0</v>
      </c>
      <c r="O32" s="10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40.15" customHeight="1" x14ac:dyDescent="0.2">
      <c r="A33" s="171"/>
      <c r="B33" s="174"/>
      <c r="C33" s="177"/>
      <c r="D33" s="177"/>
      <c r="E33" s="167"/>
      <c r="F33" s="180"/>
      <c r="G33" s="3" t="s">
        <v>15</v>
      </c>
      <c r="H33" s="167"/>
      <c r="I33" s="167"/>
      <c r="J33" s="167"/>
      <c r="K33" s="10">
        <v>2964.09</v>
      </c>
      <c r="L33" s="10">
        <v>1482.05</v>
      </c>
      <c r="M33" s="10">
        <v>1482.04</v>
      </c>
      <c r="N33" s="11">
        <f t="shared" ref="N33" si="6">SUM(N29:N32)</f>
        <v>0</v>
      </c>
      <c r="O33" s="10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">
      <c r="A34" s="169">
        <v>6</v>
      </c>
      <c r="B34" s="172" t="s">
        <v>25</v>
      </c>
      <c r="C34" s="175" t="s">
        <v>43</v>
      </c>
      <c r="D34" s="175" t="s">
        <v>44</v>
      </c>
      <c r="E34" s="165" t="s">
        <v>40</v>
      </c>
      <c r="F34" s="178">
        <v>50</v>
      </c>
      <c r="G34" s="2" t="s">
        <v>16</v>
      </c>
      <c r="H34" s="165">
        <v>88</v>
      </c>
      <c r="I34" s="168">
        <v>41569</v>
      </c>
      <c r="J34" s="168">
        <v>43395</v>
      </c>
      <c r="K34" s="11">
        <v>13200</v>
      </c>
      <c r="L34" s="11">
        <f>K34/2</f>
        <v>6600</v>
      </c>
      <c r="M34" s="11">
        <f>K34/2</f>
        <v>6600</v>
      </c>
      <c r="N34" s="11">
        <v>0</v>
      </c>
      <c r="O34" s="10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x14ac:dyDescent="0.2">
      <c r="A35" s="170"/>
      <c r="B35" s="173"/>
      <c r="C35" s="176"/>
      <c r="D35" s="176"/>
      <c r="E35" s="166"/>
      <c r="F35" s="179"/>
      <c r="G35" s="2" t="s">
        <v>17</v>
      </c>
      <c r="H35" s="166"/>
      <c r="I35" s="166"/>
      <c r="J35" s="166"/>
      <c r="K35" s="11">
        <v>0</v>
      </c>
      <c r="L35" s="11">
        <f>K35/2</f>
        <v>0</v>
      </c>
      <c r="M35" s="11">
        <f>K35/2</f>
        <v>0</v>
      </c>
      <c r="N35" s="11">
        <f t="shared" ref="N35:N36" si="7">K35-L35-M35</f>
        <v>0</v>
      </c>
      <c r="O35" s="10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x14ac:dyDescent="0.2">
      <c r="A36" s="170"/>
      <c r="B36" s="173"/>
      <c r="C36" s="176"/>
      <c r="D36" s="176"/>
      <c r="E36" s="166"/>
      <c r="F36" s="179"/>
      <c r="G36" s="2" t="s">
        <v>18</v>
      </c>
      <c r="H36" s="166"/>
      <c r="I36" s="166"/>
      <c r="J36" s="166"/>
      <c r="K36" s="11">
        <v>0</v>
      </c>
      <c r="L36" s="11">
        <v>0</v>
      </c>
      <c r="M36" s="11">
        <v>0</v>
      </c>
      <c r="N36" s="11">
        <f t="shared" si="7"/>
        <v>0</v>
      </c>
      <c r="O36" s="10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x14ac:dyDescent="0.2">
      <c r="A37" s="170"/>
      <c r="B37" s="173"/>
      <c r="C37" s="176"/>
      <c r="D37" s="176"/>
      <c r="E37" s="166"/>
      <c r="F37" s="179"/>
      <c r="G37" s="2" t="s">
        <v>19</v>
      </c>
      <c r="H37" s="166"/>
      <c r="I37" s="166"/>
      <c r="J37" s="166"/>
      <c r="K37" s="11">
        <v>0</v>
      </c>
      <c r="L37" s="11">
        <v>0</v>
      </c>
      <c r="M37" s="11">
        <v>0</v>
      </c>
      <c r="N37" s="10">
        <v>0</v>
      </c>
      <c r="O37" s="10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78.599999999999994" customHeight="1" x14ac:dyDescent="0.2">
      <c r="A38" s="171"/>
      <c r="B38" s="174"/>
      <c r="C38" s="177"/>
      <c r="D38" s="177"/>
      <c r="E38" s="167"/>
      <c r="F38" s="180"/>
      <c r="G38" s="3" t="s">
        <v>15</v>
      </c>
      <c r="H38" s="167"/>
      <c r="I38" s="167"/>
      <c r="J38" s="167"/>
      <c r="K38" s="11">
        <v>13200</v>
      </c>
      <c r="L38" s="11">
        <v>6600</v>
      </c>
      <c r="M38" s="11">
        <v>6600</v>
      </c>
      <c r="N38" s="11">
        <v>0</v>
      </c>
      <c r="O38" s="10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x14ac:dyDescent="0.2">
      <c r="A39" s="169">
        <v>7</v>
      </c>
      <c r="B39" s="172" t="s">
        <v>25</v>
      </c>
      <c r="C39" s="175" t="s">
        <v>45</v>
      </c>
      <c r="D39" s="175" t="s">
        <v>47</v>
      </c>
      <c r="E39" s="165" t="s">
        <v>46</v>
      </c>
      <c r="F39" s="178">
        <v>10.5</v>
      </c>
      <c r="G39" s="2" t="s">
        <v>16</v>
      </c>
      <c r="H39" s="165">
        <v>24.4</v>
      </c>
      <c r="I39" s="168">
        <v>42444</v>
      </c>
      <c r="J39" s="168">
        <v>44270</v>
      </c>
      <c r="K39" s="11">
        <v>768.6</v>
      </c>
      <c r="L39" s="11">
        <v>384.3</v>
      </c>
      <c r="M39" s="11">
        <v>384.3</v>
      </c>
      <c r="N39" s="11">
        <v>0</v>
      </c>
      <c r="O39" s="10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2">
      <c r="A40" s="170"/>
      <c r="B40" s="173"/>
      <c r="C40" s="176"/>
      <c r="D40" s="176"/>
      <c r="E40" s="166"/>
      <c r="F40" s="179"/>
      <c r="G40" s="2" t="s">
        <v>17</v>
      </c>
      <c r="H40" s="166"/>
      <c r="I40" s="166"/>
      <c r="J40" s="166"/>
      <c r="K40" s="11">
        <v>0</v>
      </c>
      <c r="L40" s="11">
        <v>0</v>
      </c>
      <c r="M40" s="11">
        <v>0</v>
      </c>
      <c r="N40" s="11">
        <f t="shared" ref="N40:N41" si="8">K40-L40-M40</f>
        <v>0</v>
      </c>
      <c r="O40" s="10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x14ac:dyDescent="0.2">
      <c r="A41" s="170"/>
      <c r="B41" s="173"/>
      <c r="C41" s="176"/>
      <c r="D41" s="176"/>
      <c r="E41" s="166"/>
      <c r="F41" s="179"/>
      <c r="G41" s="2" t="s">
        <v>18</v>
      </c>
      <c r="H41" s="166"/>
      <c r="I41" s="166"/>
      <c r="J41" s="166"/>
      <c r="K41" s="11">
        <v>0</v>
      </c>
      <c r="L41" s="11">
        <v>0</v>
      </c>
      <c r="M41" s="11">
        <v>0</v>
      </c>
      <c r="N41" s="11">
        <f t="shared" si="8"/>
        <v>0</v>
      </c>
      <c r="O41" s="10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x14ac:dyDescent="0.2">
      <c r="A42" s="170"/>
      <c r="B42" s="173"/>
      <c r="C42" s="176"/>
      <c r="D42" s="176"/>
      <c r="E42" s="166"/>
      <c r="F42" s="179"/>
      <c r="G42" s="2" t="s">
        <v>19</v>
      </c>
      <c r="H42" s="166"/>
      <c r="I42" s="166"/>
      <c r="J42" s="166"/>
      <c r="K42" s="11">
        <v>0</v>
      </c>
      <c r="L42" s="11">
        <v>0</v>
      </c>
      <c r="M42" s="11">
        <v>0</v>
      </c>
      <c r="N42" s="11">
        <f t="shared" ref="N42" si="9">K42-L42-M42</f>
        <v>0</v>
      </c>
      <c r="O42" s="10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52.15" customHeight="1" x14ac:dyDescent="0.2">
      <c r="A43" s="171"/>
      <c r="B43" s="174"/>
      <c r="C43" s="177"/>
      <c r="D43" s="177"/>
      <c r="E43" s="167"/>
      <c r="F43" s="180"/>
      <c r="G43" s="3" t="s">
        <v>15</v>
      </c>
      <c r="H43" s="167"/>
      <c r="I43" s="167"/>
      <c r="J43" s="167"/>
      <c r="K43" s="10">
        <v>768.6</v>
      </c>
      <c r="L43" s="13">
        <v>384.3</v>
      </c>
      <c r="M43" s="10">
        <v>384.3</v>
      </c>
      <c r="N43" s="10">
        <v>0</v>
      </c>
      <c r="O43" s="10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x14ac:dyDescent="0.2">
      <c r="A44" s="169">
        <v>8</v>
      </c>
      <c r="B44" s="172" t="s">
        <v>25</v>
      </c>
      <c r="C44" s="175" t="s">
        <v>48</v>
      </c>
      <c r="D44" s="175" t="s">
        <v>49</v>
      </c>
      <c r="E44" s="165" t="s">
        <v>131</v>
      </c>
      <c r="F44" s="178">
        <v>280.8</v>
      </c>
      <c r="G44" s="2" t="s">
        <v>16</v>
      </c>
      <c r="H44" s="165">
        <v>12.93</v>
      </c>
      <c r="I44" s="168">
        <v>41431</v>
      </c>
      <c r="J44" s="168">
        <v>43106</v>
      </c>
      <c r="K44" s="10">
        <v>10895.04</v>
      </c>
      <c r="L44" s="11">
        <f>K44/2</f>
        <v>5447.52</v>
      </c>
      <c r="M44" s="11">
        <f>K44/2</f>
        <v>5447.52</v>
      </c>
      <c r="N44" s="11">
        <v>0</v>
      </c>
      <c r="O44" s="10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x14ac:dyDescent="0.2">
      <c r="A45" s="170"/>
      <c r="B45" s="173"/>
      <c r="C45" s="176"/>
      <c r="D45" s="176"/>
      <c r="E45" s="166"/>
      <c r="F45" s="179"/>
      <c r="G45" s="2" t="s">
        <v>17</v>
      </c>
      <c r="H45" s="166"/>
      <c r="I45" s="166"/>
      <c r="J45" s="166"/>
      <c r="K45" s="10">
        <v>0</v>
      </c>
      <c r="L45" s="10">
        <v>0</v>
      </c>
      <c r="M45" s="10">
        <v>0</v>
      </c>
      <c r="N45" s="11">
        <f t="shared" ref="N45:N46" si="10">K45-L45-M45</f>
        <v>0</v>
      </c>
      <c r="O45" s="10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x14ac:dyDescent="0.2">
      <c r="A46" s="170"/>
      <c r="B46" s="173"/>
      <c r="C46" s="176"/>
      <c r="D46" s="176"/>
      <c r="E46" s="166"/>
      <c r="F46" s="179"/>
      <c r="G46" s="2" t="s">
        <v>18</v>
      </c>
      <c r="H46" s="166"/>
      <c r="I46" s="166"/>
      <c r="J46" s="166"/>
      <c r="K46" s="10">
        <v>0</v>
      </c>
      <c r="L46" s="10">
        <v>0</v>
      </c>
      <c r="M46" s="10">
        <v>0</v>
      </c>
      <c r="N46" s="11">
        <f t="shared" si="10"/>
        <v>0</v>
      </c>
      <c r="O46" s="10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4.45" customHeight="1" x14ac:dyDescent="0.2">
      <c r="A47" s="170"/>
      <c r="B47" s="173"/>
      <c r="C47" s="176"/>
      <c r="D47" s="176"/>
      <c r="E47" s="166"/>
      <c r="F47" s="179"/>
      <c r="G47" s="2" t="s">
        <v>19</v>
      </c>
      <c r="H47" s="166"/>
      <c r="I47" s="166"/>
      <c r="J47" s="166"/>
      <c r="K47" s="10">
        <v>0</v>
      </c>
      <c r="L47" s="10">
        <v>0</v>
      </c>
      <c r="M47" s="10">
        <v>0</v>
      </c>
      <c r="N47" s="11">
        <v>0</v>
      </c>
      <c r="O47" s="10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91.15" customHeight="1" x14ac:dyDescent="0.2">
      <c r="A48" s="171"/>
      <c r="B48" s="174"/>
      <c r="C48" s="177"/>
      <c r="D48" s="177"/>
      <c r="E48" s="167"/>
      <c r="F48" s="180"/>
      <c r="G48" s="3" t="s">
        <v>15</v>
      </c>
      <c r="H48" s="167"/>
      <c r="I48" s="167"/>
      <c r="J48" s="167"/>
      <c r="K48" s="10">
        <v>10895.04</v>
      </c>
      <c r="L48" s="10">
        <v>5447.52</v>
      </c>
      <c r="M48" s="10">
        <v>5447.52</v>
      </c>
      <c r="N48" s="10">
        <v>0</v>
      </c>
      <c r="O48" s="10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x14ac:dyDescent="0.2">
      <c r="A49" s="169">
        <v>9</v>
      </c>
      <c r="B49" s="172" t="s">
        <v>25</v>
      </c>
      <c r="C49" s="175" t="s">
        <v>51</v>
      </c>
      <c r="D49" s="175" t="s">
        <v>52</v>
      </c>
      <c r="E49" s="165" t="s">
        <v>50</v>
      </c>
      <c r="F49" s="178">
        <v>31.9</v>
      </c>
      <c r="G49" s="2" t="s">
        <v>16</v>
      </c>
      <c r="H49" s="165">
        <v>14.87</v>
      </c>
      <c r="I49" s="168">
        <v>41610</v>
      </c>
      <c r="J49" s="168">
        <v>43436</v>
      </c>
      <c r="K49" s="10">
        <v>1422.75</v>
      </c>
      <c r="L49" s="11">
        <f>K49/2</f>
        <v>711.375</v>
      </c>
      <c r="M49" s="11">
        <f>K49/2</f>
        <v>711.375</v>
      </c>
      <c r="N49" s="11">
        <v>0</v>
      </c>
      <c r="O49" s="10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x14ac:dyDescent="0.2">
      <c r="A50" s="170"/>
      <c r="B50" s="173"/>
      <c r="C50" s="176"/>
      <c r="D50" s="176"/>
      <c r="E50" s="166"/>
      <c r="F50" s="179"/>
      <c r="G50" s="2" t="s">
        <v>17</v>
      </c>
      <c r="H50" s="166"/>
      <c r="I50" s="166"/>
      <c r="J50" s="166"/>
      <c r="K50" s="10">
        <v>0</v>
      </c>
      <c r="L50" s="11">
        <f>K50/2</f>
        <v>0</v>
      </c>
      <c r="M50" s="11">
        <f>K50/2</f>
        <v>0</v>
      </c>
      <c r="N50" s="11">
        <f t="shared" ref="N50:N52" si="11">K50-L50-M50</f>
        <v>0</v>
      </c>
      <c r="O50" s="10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x14ac:dyDescent="0.2">
      <c r="A51" s="170"/>
      <c r="B51" s="173"/>
      <c r="C51" s="176"/>
      <c r="D51" s="176"/>
      <c r="E51" s="166"/>
      <c r="F51" s="179"/>
      <c r="G51" s="2" t="s">
        <v>18</v>
      </c>
      <c r="H51" s="166"/>
      <c r="I51" s="166"/>
      <c r="J51" s="166"/>
      <c r="K51" s="10">
        <v>0</v>
      </c>
      <c r="L51" s="10">
        <v>0</v>
      </c>
      <c r="M51" s="10">
        <v>0</v>
      </c>
      <c r="N51" s="11">
        <f t="shared" si="11"/>
        <v>0</v>
      </c>
      <c r="O51" s="10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x14ac:dyDescent="0.2">
      <c r="A52" s="170"/>
      <c r="B52" s="173"/>
      <c r="C52" s="176"/>
      <c r="D52" s="176"/>
      <c r="E52" s="166"/>
      <c r="F52" s="179"/>
      <c r="G52" s="2" t="s">
        <v>19</v>
      </c>
      <c r="H52" s="166"/>
      <c r="I52" s="166"/>
      <c r="J52" s="166"/>
      <c r="K52" s="10">
        <v>0</v>
      </c>
      <c r="L52" s="10">
        <v>0</v>
      </c>
      <c r="M52" s="10">
        <v>0</v>
      </c>
      <c r="N52" s="11">
        <f t="shared" si="11"/>
        <v>0</v>
      </c>
      <c r="O52" s="10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22.15" customHeight="1" x14ac:dyDescent="0.2">
      <c r="A53" s="171"/>
      <c r="B53" s="174"/>
      <c r="C53" s="177"/>
      <c r="D53" s="177"/>
      <c r="E53" s="167"/>
      <c r="F53" s="180"/>
      <c r="G53" s="3" t="s">
        <v>15</v>
      </c>
      <c r="H53" s="167"/>
      <c r="I53" s="167"/>
      <c r="J53" s="167"/>
      <c r="K53" s="10">
        <v>1422.75</v>
      </c>
      <c r="L53" s="11">
        <v>711.38</v>
      </c>
      <c r="M53" s="11">
        <v>711.38</v>
      </c>
      <c r="N53" s="10">
        <v>0</v>
      </c>
      <c r="O53" s="10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x14ac:dyDescent="0.2">
      <c r="A54" s="169">
        <v>10</v>
      </c>
      <c r="B54" s="172" t="s">
        <v>25</v>
      </c>
      <c r="C54" s="175" t="s">
        <v>53</v>
      </c>
      <c r="D54" s="175" t="s">
        <v>54</v>
      </c>
      <c r="E54" s="165" t="s">
        <v>50</v>
      </c>
      <c r="F54" s="178">
        <v>32.299999999999997</v>
      </c>
      <c r="G54" s="2" t="s">
        <v>16</v>
      </c>
      <c r="H54" s="165">
        <v>16.87</v>
      </c>
      <c r="I54" s="168">
        <v>41614</v>
      </c>
      <c r="J54" s="168">
        <v>43440</v>
      </c>
      <c r="K54" s="2">
        <v>1634.37</v>
      </c>
      <c r="L54" s="11">
        <v>816</v>
      </c>
      <c r="M54" s="11">
        <v>816</v>
      </c>
      <c r="N54" s="11">
        <v>2.37</v>
      </c>
      <c r="O54" s="10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x14ac:dyDescent="0.2">
      <c r="A55" s="170"/>
      <c r="B55" s="173"/>
      <c r="C55" s="176"/>
      <c r="D55" s="176"/>
      <c r="E55" s="166"/>
      <c r="F55" s="179"/>
      <c r="G55" s="2" t="s">
        <v>17</v>
      </c>
      <c r="H55" s="166"/>
      <c r="I55" s="166"/>
      <c r="J55" s="166"/>
      <c r="K55" s="11">
        <v>0</v>
      </c>
      <c r="L55" s="11">
        <v>0</v>
      </c>
      <c r="M55" s="11">
        <v>0</v>
      </c>
      <c r="N55" s="11">
        <f t="shared" ref="N55:N57" si="12">K55-L55-M55</f>
        <v>0</v>
      </c>
      <c r="O55" s="10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x14ac:dyDescent="0.2">
      <c r="A56" s="170"/>
      <c r="B56" s="173"/>
      <c r="C56" s="176"/>
      <c r="D56" s="176"/>
      <c r="E56" s="166"/>
      <c r="F56" s="179"/>
      <c r="G56" s="2" t="s">
        <v>18</v>
      </c>
      <c r="H56" s="166"/>
      <c r="I56" s="166"/>
      <c r="J56" s="166"/>
      <c r="K56" s="11">
        <v>0</v>
      </c>
      <c r="L56" s="11">
        <v>0</v>
      </c>
      <c r="M56" s="11">
        <v>0</v>
      </c>
      <c r="N56" s="11">
        <f t="shared" si="12"/>
        <v>0</v>
      </c>
      <c r="O56" s="10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x14ac:dyDescent="0.2">
      <c r="A57" s="170"/>
      <c r="B57" s="173"/>
      <c r="C57" s="176"/>
      <c r="D57" s="176"/>
      <c r="E57" s="166"/>
      <c r="F57" s="179"/>
      <c r="G57" s="2" t="s">
        <v>19</v>
      </c>
      <c r="H57" s="166"/>
      <c r="I57" s="166"/>
      <c r="J57" s="166"/>
      <c r="K57" s="10">
        <v>0</v>
      </c>
      <c r="L57" s="11">
        <v>0</v>
      </c>
      <c r="M57" s="11">
        <v>0</v>
      </c>
      <c r="N57" s="10">
        <f t="shared" si="12"/>
        <v>0</v>
      </c>
      <c r="O57" s="10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24" customHeight="1" x14ac:dyDescent="0.2">
      <c r="A58" s="171"/>
      <c r="B58" s="174"/>
      <c r="C58" s="177"/>
      <c r="D58" s="177"/>
      <c r="E58" s="167"/>
      <c r="F58" s="180"/>
      <c r="G58" s="3" t="s">
        <v>15</v>
      </c>
      <c r="H58" s="167"/>
      <c r="I58" s="167"/>
      <c r="J58" s="167"/>
      <c r="K58" s="10">
        <f>SUM(K54:K57)</f>
        <v>1634.37</v>
      </c>
      <c r="L58" s="11">
        <v>816</v>
      </c>
      <c r="M58" s="11">
        <v>816</v>
      </c>
      <c r="N58" s="10">
        <f t="shared" ref="N58" si="13">SUM(N54:N57)</f>
        <v>2.37</v>
      </c>
      <c r="O58" s="10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x14ac:dyDescent="0.2">
      <c r="A59" s="169">
        <v>11</v>
      </c>
      <c r="B59" s="172" t="s">
        <v>25</v>
      </c>
      <c r="C59" s="175" t="s">
        <v>55</v>
      </c>
      <c r="D59" s="175" t="s">
        <v>56</v>
      </c>
      <c r="E59" s="165" t="s">
        <v>57</v>
      </c>
      <c r="F59" s="178">
        <v>73.599999999999994</v>
      </c>
      <c r="G59" s="2" t="s">
        <v>16</v>
      </c>
      <c r="H59" s="165">
        <v>22.09</v>
      </c>
      <c r="I59" s="168">
        <v>42545</v>
      </c>
      <c r="J59" s="168">
        <v>44371</v>
      </c>
      <c r="K59" s="2">
        <v>4877.46</v>
      </c>
      <c r="L59" s="11">
        <v>2050</v>
      </c>
      <c r="M59" s="11">
        <v>2050</v>
      </c>
      <c r="N59" s="11">
        <v>777.46</v>
      </c>
      <c r="O59" s="10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x14ac:dyDescent="0.2">
      <c r="A60" s="170"/>
      <c r="B60" s="173"/>
      <c r="C60" s="176"/>
      <c r="D60" s="176"/>
      <c r="E60" s="166"/>
      <c r="F60" s="179"/>
      <c r="G60" s="2" t="s">
        <v>17</v>
      </c>
      <c r="H60" s="166"/>
      <c r="I60" s="166"/>
      <c r="J60" s="166"/>
      <c r="K60" s="11">
        <v>0</v>
      </c>
      <c r="L60" s="11">
        <v>0</v>
      </c>
      <c r="M60" s="11">
        <v>0</v>
      </c>
      <c r="N60" s="11">
        <f t="shared" ref="N60:N62" si="14">K60-L60-M60</f>
        <v>0</v>
      </c>
      <c r="O60" s="10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x14ac:dyDescent="0.2">
      <c r="A61" s="170"/>
      <c r="B61" s="173"/>
      <c r="C61" s="176"/>
      <c r="D61" s="176"/>
      <c r="E61" s="166"/>
      <c r="F61" s="179"/>
      <c r="G61" s="2" t="s">
        <v>18</v>
      </c>
      <c r="H61" s="166"/>
      <c r="I61" s="166"/>
      <c r="J61" s="166"/>
      <c r="K61" s="11">
        <v>0</v>
      </c>
      <c r="L61" s="11">
        <v>0</v>
      </c>
      <c r="M61" s="11">
        <v>0</v>
      </c>
      <c r="N61" s="11">
        <f t="shared" si="14"/>
        <v>0</v>
      </c>
      <c r="O61" s="10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x14ac:dyDescent="0.2">
      <c r="A62" s="170"/>
      <c r="B62" s="173"/>
      <c r="C62" s="176"/>
      <c r="D62" s="176"/>
      <c r="E62" s="166"/>
      <c r="F62" s="179"/>
      <c r="G62" s="2" t="s">
        <v>19</v>
      </c>
      <c r="H62" s="166"/>
      <c r="I62" s="166"/>
      <c r="J62" s="166"/>
      <c r="K62" s="10">
        <v>0</v>
      </c>
      <c r="L62" s="11">
        <v>0</v>
      </c>
      <c r="M62" s="11">
        <v>0</v>
      </c>
      <c r="N62" s="10">
        <f t="shared" si="14"/>
        <v>0</v>
      </c>
      <c r="O62" s="10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28.9" customHeight="1" x14ac:dyDescent="0.2">
      <c r="A63" s="171"/>
      <c r="B63" s="174"/>
      <c r="C63" s="177"/>
      <c r="D63" s="177"/>
      <c r="E63" s="167"/>
      <c r="F63" s="180"/>
      <c r="G63" s="3" t="s">
        <v>15</v>
      </c>
      <c r="H63" s="167"/>
      <c r="I63" s="167"/>
      <c r="J63" s="167"/>
      <c r="K63" s="10">
        <v>4877.46</v>
      </c>
      <c r="L63" s="11">
        <v>2050</v>
      </c>
      <c r="M63" s="11">
        <v>2050</v>
      </c>
      <c r="N63" s="10">
        <v>777.46</v>
      </c>
      <c r="O63" s="10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30" customHeight="1" x14ac:dyDescent="0.2">
      <c r="A64" s="169">
        <v>12</v>
      </c>
      <c r="B64" s="172" t="s">
        <v>25</v>
      </c>
      <c r="C64" s="175" t="s">
        <v>58</v>
      </c>
      <c r="D64" s="175" t="s">
        <v>59</v>
      </c>
      <c r="E64" s="165" t="s">
        <v>60</v>
      </c>
      <c r="F64" s="178">
        <v>23.5</v>
      </c>
      <c r="G64" s="2" t="s">
        <v>16</v>
      </c>
      <c r="H64" s="165">
        <v>0.85</v>
      </c>
      <c r="I64" s="168">
        <v>42310</v>
      </c>
      <c r="J64" s="168">
        <v>42644</v>
      </c>
      <c r="K64" s="4">
        <v>60</v>
      </c>
      <c r="L64" s="11">
        <v>20</v>
      </c>
      <c r="M64" s="11">
        <v>20</v>
      </c>
      <c r="N64" s="11">
        <v>20</v>
      </c>
      <c r="O64" s="10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21.6" customHeight="1" x14ac:dyDescent="0.2">
      <c r="A65" s="170"/>
      <c r="B65" s="173"/>
      <c r="C65" s="176"/>
      <c r="D65" s="176"/>
      <c r="E65" s="166"/>
      <c r="F65" s="179"/>
      <c r="G65" s="2" t="s">
        <v>17</v>
      </c>
      <c r="H65" s="166"/>
      <c r="I65" s="166"/>
      <c r="J65" s="166"/>
      <c r="K65" s="11">
        <v>0</v>
      </c>
      <c r="L65" s="11">
        <v>0</v>
      </c>
      <c r="M65" s="11">
        <v>0</v>
      </c>
      <c r="N65" s="11">
        <f t="shared" ref="N65:N67" si="15">K65-L65-M65</f>
        <v>0</v>
      </c>
      <c r="O65" s="10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21" customHeight="1" x14ac:dyDescent="0.2">
      <c r="A66" s="170"/>
      <c r="B66" s="173"/>
      <c r="C66" s="176"/>
      <c r="D66" s="176"/>
      <c r="E66" s="166"/>
      <c r="F66" s="179"/>
      <c r="G66" s="2" t="s">
        <v>18</v>
      </c>
      <c r="H66" s="166"/>
      <c r="I66" s="166"/>
      <c r="J66" s="166"/>
      <c r="K66" s="11">
        <v>0</v>
      </c>
      <c r="L66" s="11">
        <v>0</v>
      </c>
      <c r="M66" s="11">
        <v>0</v>
      </c>
      <c r="N66" s="11">
        <f t="shared" si="15"/>
        <v>0</v>
      </c>
      <c r="O66" s="10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x14ac:dyDescent="0.2">
      <c r="A67" s="170"/>
      <c r="B67" s="173"/>
      <c r="C67" s="176"/>
      <c r="D67" s="176"/>
      <c r="E67" s="166"/>
      <c r="F67" s="179"/>
      <c r="G67" s="2" t="s">
        <v>19</v>
      </c>
      <c r="H67" s="166"/>
      <c r="I67" s="166"/>
      <c r="J67" s="166"/>
      <c r="K67" s="11">
        <v>0</v>
      </c>
      <c r="L67" s="11">
        <v>0</v>
      </c>
      <c r="M67" s="11">
        <v>0</v>
      </c>
      <c r="N67" s="11">
        <f t="shared" si="15"/>
        <v>0</v>
      </c>
      <c r="O67" s="10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26.45" customHeight="1" x14ac:dyDescent="0.2">
      <c r="A68" s="171"/>
      <c r="B68" s="174"/>
      <c r="C68" s="177"/>
      <c r="D68" s="177"/>
      <c r="E68" s="167"/>
      <c r="F68" s="180"/>
      <c r="G68" s="3" t="s">
        <v>15</v>
      </c>
      <c r="H68" s="167"/>
      <c r="I68" s="167"/>
      <c r="J68" s="167"/>
      <c r="K68" s="11">
        <v>60</v>
      </c>
      <c r="L68" s="11">
        <v>20</v>
      </c>
      <c r="M68" s="11">
        <v>20</v>
      </c>
      <c r="N68" s="11">
        <v>20</v>
      </c>
      <c r="O68" s="10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x14ac:dyDescent="0.2">
      <c r="A69" s="169">
        <v>13</v>
      </c>
      <c r="B69" s="172" t="s">
        <v>25</v>
      </c>
      <c r="C69" s="175" t="s">
        <v>58</v>
      </c>
      <c r="D69" s="175" t="s">
        <v>61</v>
      </c>
      <c r="E69" s="165" t="s">
        <v>60</v>
      </c>
      <c r="F69" s="178">
        <v>45</v>
      </c>
      <c r="G69" s="2" t="s">
        <v>16</v>
      </c>
      <c r="H69" s="165">
        <v>0.84</v>
      </c>
      <c r="I69" s="168">
        <v>42307</v>
      </c>
      <c r="J69" s="168">
        <v>42642</v>
      </c>
      <c r="K69" s="4">
        <v>114</v>
      </c>
      <c r="L69" s="11">
        <v>38</v>
      </c>
      <c r="M69" s="11">
        <v>38</v>
      </c>
      <c r="N69" s="11">
        <v>38</v>
      </c>
      <c r="O69" s="10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x14ac:dyDescent="0.2">
      <c r="A70" s="170"/>
      <c r="B70" s="173"/>
      <c r="C70" s="176"/>
      <c r="D70" s="176"/>
      <c r="E70" s="166"/>
      <c r="F70" s="179"/>
      <c r="G70" s="2" t="s">
        <v>17</v>
      </c>
      <c r="H70" s="166"/>
      <c r="I70" s="166"/>
      <c r="J70" s="166"/>
      <c r="K70" s="11">
        <v>0</v>
      </c>
      <c r="L70" s="11">
        <v>0</v>
      </c>
      <c r="M70" s="11">
        <v>0</v>
      </c>
      <c r="N70" s="11">
        <f t="shared" ref="N70:N72" si="16">K70-L70-M70</f>
        <v>0</v>
      </c>
      <c r="O70" s="10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x14ac:dyDescent="0.2">
      <c r="A71" s="170"/>
      <c r="B71" s="173"/>
      <c r="C71" s="176"/>
      <c r="D71" s="176"/>
      <c r="E71" s="166"/>
      <c r="F71" s="179"/>
      <c r="G71" s="2" t="s">
        <v>18</v>
      </c>
      <c r="H71" s="166"/>
      <c r="I71" s="166"/>
      <c r="J71" s="166"/>
      <c r="K71" s="11">
        <v>0</v>
      </c>
      <c r="L71" s="11">
        <v>0</v>
      </c>
      <c r="M71" s="11">
        <v>0</v>
      </c>
      <c r="N71" s="11">
        <f t="shared" si="16"/>
        <v>0</v>
      </c>
      <c r="O71" s="10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x14ac:dyDescent="0.2">
      <c r="A72" s="170"/>
      <c r="B72" s="173"/>
      <c r="C72" s="176"/>
      <c r="D72" s="176"/>
      <c r="E72" s="166"/>
      <c r="F72" s="179"/>
      <c r="G72" s="2" t="s">
        <v>19</v>
      </c>
      <c r="H72" s="166"/>
      <c r="I72" s="166"/>
      <c r="J72" s="166"/>
      <c r="K72" s="11">
        <v>0</v>
      </c>
      <c r="L72" s="11">
        <v>0</v>
      </c>
      <c r="M72" s="11">
        <v>0</v>
      </c>
      <c r="N72" s="11">
        <f t="shared" si="16"/>
        <v>0</v>
      </c>
      <c r="O72" s="10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9.149999999999999" customHeight="1" x14ac:dyDescent="0.2">
      <c r="A73" s="171"/>
      <c r="B73" s="174"/>
      <c r="C73" s="177"/>
      <c r="D73" s="177"/>
      <c r="E73" s="167"/>
      <c r="F73" s="180"/>
      <c r="G73" s="3" t="s">
        <v>15</v>
      </c>
      <c r="H73" s="167"/>
      <c r="I73" s="167"/>
      <c r="J73" s="167"/>
      <c r="K73" s="11">
        <v>114</v>
      </c>
      <c r="L73" s="11">
        <v>38</v>
      </c>
      <c r="M73" s="11">
        <v>38</v>
      </c>
      <c r="N73" s="11">
        <v>38</v>
      </c>
      <c r="O73" s="10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x14ac:dyDescent="0.2">
      <c r="A74" s="169">
        <v>14</v>
      </c>
      <c r="B74" s="172" t="s">
        <v>25</v>
      </c>
      <c r="C74" s="175" t="s">
        <v>62</v>
      </c>
      <c r="D74" s="175" t="s">
        <v>63</v>
      </c>
      <c r="E74" s="165" t="s">
        <v>64</v>
      </c>
      <c r="F74" s="178">
        <v>209.2</v>
      </c>
      <c r="G74" s="2" t="s">
        <v>16</v>
      </c>
      <c r="H74" s="165">
        <v>27.07</v>
      </c>
      <c r="I74" s="168">
        <v>41263</v>
      </c>
      <c r="J74" s="168">
        <v>43089</v>
      </c>
      <c r="K74" s="2">
        <v>16987.05</v>
      </c>
      <c r="L74" s="11">
        <v>4500</v>
      </c>
      <c r="M74" s="11">
        <v>4500</v>
      </c>
      <c r="N74" s="11">
        <v>7987.05</v>
      </c>
      <c r="O74" s="10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x14ac:dyDescent="0.2">
      <c r="A75" s="170"/>
      <c r="B75" s="173"/>
      <c r="C75" s="176"/>
      <c r="D75" s="176"/>
      <c r="E75" s="166"/>
      <c r="F75" s="179"/>
      <c r="G75" s="2" t="s">
        <v>17</v>
      </c>
      <c r="H75" s="166"/>
      <c r="I75" s="166"/>
      <c r="J75" s="166"/>
      <c r="K75" s="10">
        <v>0</v>
      </c>
      <c r="L75" s="11">
        <v>0</v>
      </c>
      <c r="M75" s="11">
        <v>0</v>
      </c>
      <c r="N75" s="11">
        <f>K75-L75-M75</f>
        <v>0</v>
      </c>
      <c r="O75" s="10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x14ac:dyDescent="0.2">
      <c r="A76" s="170"/>
      <c r="B76" s="173"/>
      <c r="C76" s="176"/>
      <c r="D76" s="176"/>
      <c r="E76" s="166"/>
      <c r="F76" s="179"/>
      <c r="G76" s="2" t="s">
        <v>18</v>
      </c>
      <c r="H76" s="166"/>
      <c r="I76" s="166"/>
      <c r="J76" s="166"/>
      <c r="K76" s="10">
        <v>0</v>
      </c>
      <c r="L76" s="11">
        <v>0</v>
      </c>
      <c r="M76" s="11">
        <v>0</v>
      </c>
      <c r="N76" s="11">
        <f>K76-L76-M76</f>
        <v>0</v>
      </c>
      <c r="O76" s="10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x14ac:dyDescent="0.2">
      <c r="A77" s="170"/>
      <c r="B77" s="173"/>
      <c r="C77" s="176"/>
      <c r="D77" s="176"/>
      <c r="E77" s="166"/>
      <c r="F77" s="179"/>
      <c r="G77" s="2" t="s">
        <v>19</v>
      </c>
      <c r="H77" s="166"/>
      <c r="I77" s="166"/>
      <c r="J77" s="166"/>
      <c r="K77" s="10">
        <v>0</v>
      </c>
      <c r="L77" s="11">
        <v>0</v>
      </c>
      <c r="M77" s="11">
        <v>0</v>
      </c>
      <c r="N77" s="10">
        <f>K77-L77-M77</f>
        <v>0</v>
      </c>
      <c r="O77" s="10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37.9" customHeight="1" x14ac:dyDescent="0.2">
      <c r="A78" s="171"/>
      <c r="B78" s="174"/>
      <c r="C78" s="177"/>
      <c r="D78" s="177"/>
      <c r="E78" s="167"/>
      <c r="F78" s="180"/>
      <c r="G78" s="3" t="s">
        <v>15</v>
      </c>
      <c r="H78" s="167"/>
      <c r="I78" s="167"/>
      <c r="J78" s="167"/>
      <c r="K78" s="10">
        <v>16987.05</v>
      </c>
      <c r="L78" s="11">
        <v>4500</v>
      </c>
      <c r="M78" s="11">
        <v>4500</v>
      </c>
      <c r="N78" s="10">
        <v>7987.05</v>
      </c>
      <c r="O78" s="10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x14ac:dyDescent="0.2">
      <c r="A79" s="169">
        <v>15</v>
      </c>
      <c r="B79" s="172" t="s">
        <v>25</v>
      </c>
      <c r="C79" s="175" t="s">
        <v>65</v>
      </c>
      <c r="D79" s="175" t="s">
        <v>66</v>
      </c>
      <c r="E79" s="165" t="s">
        <v>67</v>
      </c>
      <c r="F79" s="178">
        <v>255.8</v>
      </c>
      <c r="G79" s="2" t="s">
        <v>16</v>
      </c>
      <c r="H79" s="165">
        <v>12.28</v>
      </c>
      <c r="I79" s="168">
        <v>40829</v>
      </c>
      <c r="J79" s="168">
        <v>42656</v>
      </c>
      <c r="K79" s="2">
        <v>9427.5</v>
      </c>
      <c r="L79" s="11">
        <v>6250</v>
      </c>
      <c r="M79" s="11">
        <v>6250</v>
      </c>
      <c r="N79" s="11">
        <v>-3072.5</v>
      </c>
      <c r="O79" s="10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x14ac:dyDescent="0.2">
      <c r="A80" s="170"/>
      <c r="B80" s="173"/>
      <c r="C80" s="176"/>
      <c r="D80" s="176"/>
      <c r="E80" s="166"/>
      <c r="F80" s="179"/>
      <c r="G80" s="2" t="s">
        <v>17</v>
      </c>
      <c r="H80" s="166"/>
      <c r="I80" s="166"/>
      <c r="J80" s="166"/>
      <c r="K80" s="11">
        <v>0</v>
      </c>
      <c r="L80" s="11">
        <v>0</v>
      </c>
      <c r="M80" s="11">
        <v>0</v>
      </c>
      <c r="N80" s="11">
        <f>K80-L80-M80</f>
        <v>0</v>
      </c>
      <c r="O80" s="10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x14ac:dyDescent="0.2">
      <c r="A81" s="170"/>
      <c r="B81" s="173"/>
      <c r="C81" s="176"/>
      <c r="D81" s="176"/>
      <c r="E81" s="166"/>
      <c r="F81" s="179"/>
      <c r="G81" s="2" t="s">
        <v>18</v>
      </c>
      <c r="H81" s="166"/>
      <c r="I81" s="166"/>
      <c r="J81" s="166"/>
      <c r="K81" s="11">
        <v>0</v>
      </c>
      <c r="L81" s="11">
        <v>0</v>
      </c>
      <c r="M81" s="11">
        <v>0</v>
      </c>
      <c r="N81" s="11">
        <f>K81-L81-M81</f>
        <v>0</v>
      </c>
      <c r="O81" s="10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x14ac:dyDescent="0.2">
      <c r="A82" s="170"/>
      <c r="B82" s="173"/>
      <c r="C82" s="176"/>
      <c r="D82" s="176"/>
      <c r="E82" s="166"/>
      <c r="F82" s="179"/>
      <c r="G82" s="2" t="s">
        <v>19</v>
      </c>
      <c r="H82" s="166"/>
      <c r="I82" s="166"/>
      <c r="J82" s="166"/>
      <c r="K82" s="11">
        <v>0</v>
      </c>
      <c r="L82" s="10">
        <v>0</v>
      </c>
      <c r="M82" s="10">
        <v>0</v>
      </c>
      <c r="N82" s="10">
        <f>K82-L82-M82</f>
        <v>0</v>
      </c>
      <c r="O82" s="10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29.45" customHeight="1" x14ac:dyDescent="0.2">
      <c r="A83" s="171"/>
      <c r="B83" s="174"/>
      <c r="C83" s="177"/>
      <c r="D83" s="177"/>
      <c r="E83" s="167"/>
      <c r="F83" s="180"/>
      <c r="G83" s="3" t="s">
        <v>15</v>
      </c>
      <c r="H83" s="167"/>
      <c r="I83" s="167"/>
      <c r="J83" s="167"/>
      <c r="K83" s="11">
        <v>9427.5</v>
      </c>
      <c r="L83" s="11">
        <v>6250</v>
      </c>
      <c r="M83" s="11">
        <v>6250</v>
      </c>
      <c r="N83" s="11">
        <v>-3072.5</v>
      </c>
      <c r="O83" s="10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x14ac:dyDescent="0.2">
      <c r="A84" s="169">
        <v>16</v>
      </c>
      <c r="B84" s="172" t="s">
        <v>25</v>
      </c>
      <c r="C84" s="175" t="s">
        <v>68</v>
      </c>
      <c r="D84" s="175" t="s">
        <v>69</v>
      </c>
      <c r="E84" s="165" t="s">
        <v>70</v>
      </c>
      <c r="F84" s="178">
        <v>48.4</v>
      </c>
      <c r="G84" s="2" t="s">
        <v>16</v>
      </c>
      <c r="H84" s="165">
        <v>16.73</v>
      </c>
      <c r="I84" s="168">
        <v>41754</v>
      </c>
      <c r="J84" s="168">
        <v>43429</v>
      </c>
      <c r="K84" s="4">
        <v>2429.67</v>
      </c>
      <c r="L84" s="11">
        <v>1215</v>
      </c>
      <c r="M84" s="11">
        <v>1215</v>
      </c>
      <c r="N84" s="11">
        <v>-0.33</v>
      </c>
      <c r="O84" s="10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x14ac:dyDescent="0.2">
      <c r="A85" s="170"/>
      <c r="B85" s="173"/>
      <c r="C85" s="176"/>
      <c r="D85" s="176"/>
      <c r="E85" s="166"/>
      <c r="F85" s="179"/>
      <c r="G85" s="2" t="s">
        <v>17</v>
      </c>
      <c r="H85" s="166"/>
      <c r="I85" s="166"/>
      <c r="J85" s="166"/>
      <c r="K85" s="11">
        <v>0</v>
      </c>
      <c r="L85" s="11">
        <v>0</v>
      </c>
      <c r="M85" s="11">
        <v>0</v>
      </c>
      <c r="N85" s="11">
        <f>K85-L85-M85</f>
        <v>0</v>
      </c>
      <c r="O85" s="10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x14ac:dyDescent="0.2">
      <c r="A86" s="170"/>
      <c r="B86" s="173"/>
      <c r="C86" s="176"/>
      <c r="D86" s="176"/>
      <c r="E86" s="166"/>
      <c r="F86" s="179"/>
      <c r="G86" s="2" t="s">
        <v>18</v>
      </c>
      <c r="H86" s="166"/>
      <c r="I86" s="166"/>
      <c r="J86" s="166"/>
      <c r="K86" s="11">
        <v>0</v>
      </c>
      <c r="L86" s="11">
        <v>0</v>
      </c>
      <c r="M86" s="11">
        <v>0</v>
      </c>
      <c r="N86" s="11">
        <f>K86-L86-M86</f>
        <v>0</v>
      </c>
      <c r="O86" s="10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x14ac:dyDescent="0.2">
      <c r="A87" s="170"/>
      <c r="B87" s="173"/>
      <c r="C87" s="176"/>
      <c r="D87" s="176"/>
      <c r="E87" s="166"/>
      <c r="F87" s="179"/>
      <c r="G87" s="2" t="s">
        <v>19</v>
      </c>
      <c r="H87" s="166"/>
      <c r="I87" s="166"/>
      <c r="J87" s="166"/>
      <c r="K87" s="11">
        <v>0</v>
      </c>
      <c r="L87" s="11">
        <v>0</v>
      </c>
      <c r="M87" s="11">
        <v>0</v>
      </c>
      <c r="N87" s="11">
        <f>K87-L87-M87</f>
        <v>0</v>
      </c>
      <c r="O87" s="10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x14ac:dyDescent="0.2">
      <c r="A88" s="171"/>
      <c r="B88" s="174"/>
      <c r="C88" s="177"/>
      <c r="D88" s="177"/>
      <c r="E88" s="167"/>
      <c r="F88" s="180"/>
      <c r="G88" s="3" t="s">
        <v>15</v>
      </c>
      <c r="H88" s="167"/>
      <c r="I88" s="167"/>
      <c r="J88" s="167"/>
      <c r="K88" s="11">
        <v>2429.67</v>
      </c>
      <c r="L88" s="11">
        <v>1215</v>
      </c>
      <c r="M88" s="11">
        <v>1215</v>
      </c>
      <c r="N88" s="11">
        <v>-0.33</v>
      </c>
      <c r="O88" s="10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3.15" customHeight="1" x14ac:dyDescent="0.2">
      <c r="A89" s="169">
        <v>17</v>
      </c>
      <c r="B89" s="172" t="s">
        <v>25</v>
      </c>
      <c r="C89" s="175" t="s">
        <v>71</v>
      </c>
      <c r="D89" s="175" t="s">
        <v>72</v>
      </c>
      <c r="E89" s="165" t="s">
        <v>46</v>
      </c>
      <c r="F89" s="178">
        <v>21.5</v>
      </c>
      <c r="G89" s="2" t="s">
        <v>16</v>
      </c>
      <c r="H89" s="165">
        <v>15.07</v>
      </c>
      <c r="I89" s="168">
        <v>40828</v>
      </c>
      <c r="J89" s="168">
        <v>42655</v>
      </c>
      <c r="K89" s="4">
        <v>971.79</v>
      </c>
      <c r="L89" s="11">
        <v>563.79999999999995</v>
      </c>
      <c r="M89" s="11">
        <v>563.79999999999995</v>
      </c>
      <c r="N89" s="11">
        <v>-155.81</v>
      </c>
      <c r="O89" s="10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x14ac:dyDescent="0.2">
      <c r="A90" s="170"/>
      <c r="B90" s="173"/>
      <c r="C90" s="176"/>
      <c r="D90" s="176"/>
      <c r="E90" s="166"/>
      <c r="F90" s="179"/>
      <c r="G90" s="2" t="s">
        <v>17</v>
      </c>
      <c r="H90" s="166"/>
      <c r="I90" s="166"/>
      <c r="J90" s="166"/>
      <c r="K90" s="11">
        <v>0</v>
      </c>
      <c r="L90" s="11">
        <f>K90/2</f>
        <v>0</v>
      </c>
      <c r="M90" s="11">
        <v>0</v>
      </c>
      <c r="N90" s="11">
        <f>K90-L90-M90</f>
        <v>0</v>
      </c>
      <c r="O90" s="10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x14ac:dyDescent="0.2">
      <c r="A91" s="170"/>
      <c r="B91" s="173"/>
      <c r="C91" s="176"/>
      <c r="D91" s="176"/>
      <c r="E91" s="166"/>
      <c r="F91" s="179"/>
      <c r="G91" s="2" t="s">
        <v>18</v>
      </c>
      <c r="H91" s="166"/>
      <c r="I91" s="166"/>
      <c r="J91" s="166"/>
      <c r="K91" s="11">
        <v>0</v>
      </c>
      <c r="L91" s="11">
        <v>0</v>
      </c>
      <c r="M91" s="11">
        <v>0</v>
      </c>
      <c r="N91" s="11">
        <f>K91-L91-M91</f>
        <v>0</v>
      </c>
      <c r="O91" s="10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x14ac:dyDescent="0.2">
      <c r="A92" s="170"/>
      <c r="B92" s="173"/>
      <c r="C92" s="176"/>
      <c r="D92" s="176"/>
      <c r="E92" s="166"/>
      <c r="F92" s="179"/>
      <c r="G92" s="2" t="s">
        <v>19</v>
      </c>
      <c r="H92" s="166"/>
      <c r="I92" s="166"/>
      <c r="J92" s="166"/>
      <c r="K92" s="11">
        <v>0</v>
      </c>
      <c r="L92" s="11">
        <v>0</v>
      </c>
      <c r="M92" s="11">
        <v>0</v>
      </c>
      <c r="N92" s="11">
        <f>K92-L92-M92</f>
        <v>0</v>
      </c>
      <c r="O92" s="10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x14ac:dyDescent="0.2">
      <c r="A93" s="170"/>
      <c r="B93" s="173"/>
      <c r="C93" s="176"/>
      <c r="D93" s="176"/>
      <c r="E93" s="166"/>
      <c r="F93" s="179"/>
      <c r="G93" s="6" t="s">
        <v>15</v>
      </c>
      <c r="H93" s="166"/>
      <c r="I93" s="166"/>
      <c r="J93" s="166"/>
      <c r="K93" s="14">
        <v>971.79</v>
      </c>
      <c r="L93" s="14">
        <v>563.79999999999995</v>
      </c>
      <c r="M93" s="14">
        <v>563.79999999999995</v>
      </c>
      <c r="N93" s="14">
        <v>-155.81</v>
      </c>
      <c r="O93" s="15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x14ac:dyDescent="0.2">
      <c r="A94" s="169">
        <v>18</v>
      </c>
      <c r="B94" s="172" t="s">
        <v>25</v>
      </c>
      <c r="C94" s="175" t="s">
        <v>73</v>
      </c>
      <c r="D94" s="175" t="s">
        <v>74</v>
      </c>
      <c r="E94" s="165" t="s">
        <v>75</v>
      </c>
      <c r="F94" s="178">
        <v>14.3</v>
      </c>
      <c r="G94" s="2" t="s">
        <v>16</v>
      </c>
      <c r="H94" s="165">
        <v>19.579999999999998</v>
      </c>
      <c r="I94" s="168">
        <v>42545</v>
      </c>
      <c r="J94" s="168">
        <v>44371</v>
      </c>
      <c r="K94" s="4">
        <v>840</v>
      </c>
      <c r="L94" s="11">
        <v>1152</v>
      </c>
      <c r="M94" s="11">
        <v>1152</v>
      </c>
      <c r="N94" s="11">
        <v>-1464</v>
      </c>
      <c r="O94" s="10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x14ac:dyDescent="0.2">
      <c r="A95" s="170"/>
      <c r="B95" s="173"/>
      <c r="C95" s="176"/>
      <c r="D95" s="176"/>
      <c r="E95" s="166"/>
      <c r="F95" s="179"/>
      <c r="G95" s="2" t="s">
        <v>17</v>
      </c>
      <c r="H95" s="166"/>
      <c r="I95" s="166"/>
      <c r="J95" s="166"/>
      <c r="K95" s="11">
        <v>0</v>
      </c>
      <c r="L95" s="11">
        <v>0</v>
      </c>
      <c r="M95" s="11">
        <v>0</v>
      </c>
      <c r="N95" s="11">
        <f>K95-L95-M95</f>
        <v>0</v>
      </c>
      <c r="O95" s="10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x14ac:dyDescent="0.2">
      <c r="A96" s="170"/>
      <c r="B96" s="173"/>
      <c r="C96" s="176"/>
      <c r="D96" s="176"/>
      <c r="E96" s="166"/>
      <c r="F96" s="179"/>
      <c r="G96" s="2" t="s">
        <v>18</v>
      </c>
      <c r="H96" s="166"/>
      <c r="I96" s="166"/>
      <c r="J96" s="166"/>
      <c r="K96" s="11">
        <v>0</v>
      </c>
      <c r="L96" s="11">
        <v>0</v>
      </c>
      <c r="M96" s="11">
        <v>0</v>
      </c>
      <c r="N96" s="11">
        <f>K96-L96-M96</f>
        <v>0</v>
      </c>
      <c r="O96" s="10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x14ac:dyDescent="0.2">
      <c r="A97" s="170"/>
      <c r="B97" s="173"/>
      <c r="C97" s="176"/>
      <c r="D97" s="176"/>
      <c r="E97" s="166"/>
      <c r="F97" s="179"/>
      <c r="G97" s="2" t="s">
        <v>19</v>
      </c>
      <c r="H97" s="166"/>
      <c r="I97" s="166"/>
      <c r="J97" s="166"/>
      <c r="K97" s="11">
        <v>0</v>
      </c>
      <c r="L97" s="11">
        <v>0</v>
      </c>
      <c r="M97" s="11">
        <v>0</v>
      </c>
      <c r="N97" s="11">
        <v>0</v>
      </c>
      <c r="O97" s="10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51" customHeight="1" x14ac:dyDescent="0.2">
      <c r="A98" s="170"/>
      <c r="B98" s="173"/>
      <c r="C98" s="176"/>
      <c r="D98" s="176"/>
      <c r="E98" s="166"/>
      <c r="F98" s="179"/>
      <c r="G98" s="6" t="s">
        <v>15</v>
      </c>
      <c r="H98" s="166"/>
      <c r="I98" s="166"/>
      <c r="J98" s="166"/>
      <c r="K98" s="14">
        <v>840</v>
      </c>
      <c r="L98" s="14">
        <v>1152</v>
      </c>
      <c r="M98" s="14">
        <v>1152</v>
      </c>
      <c r="N98" s="14">
        <v>-1464</v>
      </c>
      <c r="O98" s="15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x14ac:dyDescent="0.2">
      <c r="A99" s="169">
        <v>19</v>
      </c>
      <c r="B99" s="172" t="s">
        <v>25</v>
      </c>
      <c r="C99" s="175" t="s">
        <v>77</v>
      </c>
      <c r="D99" s="175" t="s">
        <v>78</v>
      </c>
      <c r="E99" s="165" t="s">
        <v>79</v>
      </c>
      <c r="F99" s="178">
        <v>150.80000000000001</v>
      </c>
      <c r="G99" s="2" t="s">
        <v>16</v>
      </c>
      <c r="H99" s="165">
        <v>35.33</v>
      </c>
      <c r="I99" s="168">
        <v>41613</v>
      </c>
      <c r="J99" s="168">
        <v>43439</v>
      </c>
      <c r="K99" s="4">
        <v>15984.81</v>
      </c>
      <c r="L99" s="11">
        <v>7950</v>
      </c>
      <c r="M99" s="11">
        <v>7950</v>
      </c>
      <c r="N99" s="11">
        <v>84.81</v>
      </c>
      <c r="O99" s="10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x14ac:dyDescent="0.2">
      <c r="A100" s="170"/>
      <c r="B100" s="173"/>
      <c r="C100" s="176"/>
      <c r="D100" s="176"/>
      <c r="E100" s="166"/>
      <c r="F100" s="179"/>
      <c r="G100" s="2" t="s">
        <v>17</v>
      </c>
      <c r="H100" s="166"/>
      <c r="I100" s="166"/>
      <c r="J100" s="166"/>
      <c r="K100" s="11">
        <v>0</v>
      </c>
      <c r="L100" s="11">
        <v>0</v>
      </c>
      <c r="M100" s="11">
        <v>0</v>
      </c>
      <c r="N100" s="11">
        <f>K100-L100-M100</f>
        <v>0</v>
      </c>
      <c r="O100" s="10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x14ac:dyDescent="0.2">
      <c r="A101" s="170"/>
      <c r="B101" s="173"/>
      <c r="C101" s="176"/>
      <c r="D101" s="176"/>
      <c r="E101" s="166"/>
      <c r="F101" s="179"/>
      <c r="G101" s="2" t="s">
        <v>18</v>
      </c>
      <c r="H101" s="166"/>
      <c r="I101" s="166"/>
      <c r="J101" s="166"/>
      <c r="K101" s="11">
        <v>0</v>
      </c>
      <c r="L101" s="11">
        <v>0</v>
      </c>
      <c r="M101" s="11">
        <v>0</v>
      </c>
      <c r="N101" s="11">
        <f>K101-L101-M101</f>
        <v>0</v>
      </c>
      <c r="O101" s="10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x14ac:dyDescent="0.2">
      <c r="A102" s="170"/>
      <c r="B102" s="173"/>
      <c r="C102" s="176"/>
      <c r="D102" s="176"/>
      <c r="E102" s="166"/>
      <c r="F102" s="179"/>
      <c r="G102" s="2" t="s">
        <v>19</v>
      </c>
      <c r="H102" s="166"/>
      <c r="I102" s="166"/>
      <c r="J102" s="166"/>
      <c r="K102" s="11">
        <v>0</v>
      </c>
      <c r="L102" s="11">
        <v>0</v>
      </c>
      <c r="M102" s="11">
        <v>0</v>
      </c>
      <c r="N102" s="11">
        <f>K102-L102-M102</f>
        <v>0</v>
      </c>
      <c r="O102" s="10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x14ac:dyDescent="0.2">
      <c r="A103" s="171"/>
      <c r="B103" s="174"/>
      <c r="C103" s="177"/>
      <c r="D103" s="177"/>
      <c r="E103" s="167"/>
      <c r="F103" s="180"/>
      <c r="G103" s="3" t="s">
        <v>15</v>
      </c>
      <c r="H103" s="167"/>
      <c r="I103" s="167"/>
      <c r="J103" s="167"/>
      <c r="K103" s="11">
        <v>15984.81</v>
      </c>
      <c r="L103" s="11">
        <v>7950</v>
      </c>
      <c r="M103" s="11">
        <v>7950</v>
      </c>
      <c r="N103" s="11">
        <v>84.81</v>
      </c>
      <c r="O103" s="10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x14ac:dyDescent="0.2">
      <c r="A104" s="169">
        <v>20</v>
      </c>
      <c r="B104" s="172" t="s">
        <v>25</v>
      </c>
      <c r="C104" s="175" t="s">
        <v>80</v>
      </c>
      <c r="D104" s="175" t="s">
        <v>81</v>
      </c>
      <c r="E104" s="165" t="s">
        <v>82</v>
      </c>
      <c r="F104" s="178">
        <v>186.4</v>
      </c>
      <c r="G104" s="2" t="s">
        <v>16</v>
      </c>
      <c r="H104" s="165">
        <v>22.42</v>
      </c>
      <c r="I104" s="168">
        <v>42272</v>
      </c>
      <c r="J104" s="168">
        <v>44099</v>
      </c>
      <c r="K104" s="4">
        <v>12540</v>
      </c>
      <c r="L104" s="11">
        <v>2153.34</v>
      </c>
      <c r="M104" s="11">
        <v>2153.34</v>
      </c>
      <c r="N104" s="11">
        <v>8233.32</v>
      </c>
      <c r="O104" s="10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x14ac:dyDescent="0.2">
      <c r="A105" s="170"/>
      <c r="B105" s="173"/>
      <c r="C105" s="176"/>
      <c r="D105" s="176"/>
      <c r="E105" s="166"/>
      <c r="F105" s="179"/>
      <c r="G105" s="2" t="s">
        <v>17</v>
      </c>
      <c r="H105" s="166"/>
      <c r="I105" s="166"/>
      <c r="J105" s="166"/>
      <c r="K105" s="11">
        <v>0</v>
      </c>
      <c r="L105" s="11">
        <v>0</v>
      </c>
      <c r="M105" s="11">
        <v>0</v>
      </c>
      <c r="N105" s="11">
        <f>K105-L105-M105</f>
        <v>0</v>
      </c>
      <c r="O105" s="10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x14ac:dyDescent="0.2">
      <c r="A106" s="170"/>
      <c r="B106" s="173"/>
      <c r="C106" s="176"/>
      <c r="D106" s="176"/>
      <c r="E106" s="166"/>
      <c r="F106" s="179"/>
      <c r="G106" s="2" t="s">
        <v>18</v>
      </c>
      <c r="H106" s="166"/>
      <c r="I106" s="166"/>
      <c r="J106" s="166"/>
      <c r="K106" s="11">
        <v>0</v>
      </c>
      <c r="L106" s="11">
        <v>0</v>
      </c>
      <c r="M106" s="11">
        <v>0</v>
      </c>
      <c r="N106" s="11">
        <f>K106-L106-M106</f>
        <v>0</v>
      </c>
      <c r="O106" s="10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x14ac:dyDescent="0.2">
      <c r="A107" s="170"/>
      <c r="B107" s="173"/>
      <c r="C107" s="176"/>
      <c r="D107" s="176"/>
      <c r="E107" s="166"/>
      <c r="F107" s="179"/>
      <c r="G107" s="2" t="s">
        <v>19</v>
      </c>
      <c r="H107" s="166"/>
      <c r="I107" s="166"/>
      <c r="J107" s="166"/>
      <c r="K107" s="11">
        <v>0</v>
      </c>
      <c r="L107" s="11">
        <v>0</v>
      </c>
      <c r="M107" s="11">
        <v>0</v>
      </c>
      <c r="N107" s="11">
        <f>K107-L107-M107</f>
        <v>0</v>
      </c>
      <c r="O107" s="10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x14ac:dyDescent="0.2">
      <c r="A108" s="171"/>
      <c r="B108" s="174"/>
      <c r="C108" s="177"/>
      <c r="D108" s="177"/>
      <c r="E108" s="167"/>
      <c r="F108" s="180"/>
      <c r="G108" s="3" t="s">
        <v>15</v>
      </c>
      <c r="H108" s="167"/>
      <c r="I108" s="167"/>
      <c r="J108" s="167"/>
      <c r="K108" s="11">
        <v>12540</v>
      </c>
      <c r="L108" s="11">
        <v>2153.34</v>
      </c>
      <c r="M108" s="11">
        <v>2153.34</v>
      </c>
      <c r="N108" s="11">
        <v>8233.32</v>
      </c>
      <c r="O108" s="10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x14ac:dyDescent="0.2">
      <c r="A109" s="169">
        <v>21</v>
      </c>
      <c r="B109" s="172" t="s">
        <v>25</v>
      </c>
      <c r="C109" s="175" t="s">
        <v>83</v>
      </c>
      <c r="D109" s="175" t="s">
        <v>85</v>
      </c>
      <c r="E109" s="165" t="s">
        <v>84</v>
      </c>
      <c r="F109" s="178">
        <v>43.1</v>
      </c>
      <c r="G109" s="2" t="s">
        <v>16</v>
      </c>
      <c r="H109" s="165">
        <v>16.73</v>
      </c>
      <c r="I109" s="168">
        <v>42255</v>
      </c>
      <c r="J109" s="168">
        <v>44082</v>
      </c>
      <c r="K109" s="4">
        <v>2163.63</v>
      </c>
      <c r="L109" s="11">
        <v>1081.8</v>
      </c>
      <c r="M109" s="11">
        <v>1081.8</v>
      </c>
      <c r="N109" s="11">
        <v>0.03</v>
      </c>
      <c r="O109" s="10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x14ac:dyDescent="0.2">
      <c r="A110" s="170"/>
      <c r="B110" s="173"/>
      <c r="C110" s="176"/>
      <c r="D110" s="176"/>
      <c r="E110" s="166"/>
      <c r="F110" s="179"/>
      <c r="G110" s="2" t="s">
        <v>17</v>
      </c>
      <c r="H110" s="166"/>
      <c r="I110" s="166"/>
      <c r="J110" s="166"/>
      <c r="K110" s="11">
        <v>0</v>
      </c>
      <c r="L110" s="11">
        <v>0</v>
      </c>
      <c r="M110" s="11">
        <v>0</v>
      </c>
      <c r="N110" s="11">
        <f>K110-L110-M110</f>
        <v>0</v>
      </c>
      <c r="O110" s="10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x14ac:dyDescent="0.2">
      <c r="A111" s="170"/>
      <c r="B111" s="173"/>
      <c r="C111" s="176"/>
      <c r="D111" s="176"/>
      <c r="E111" s="166"/>
      <c r="F111" s="179"/>
      <c r="G111" s="2" t="s">
        <v>18</v>
      </c>
      <c r="H111" s="166"/>
      <c r="I111" s="166"/>
      <c r="J111" s="166"/>
      <c r="K111" s="11">
        <v>0</v>
      </c>
      <c r="L111" s="11">
        <v>0</v>
      </c>
      <c r="M111" s="11">
        <v>0</v>
      </c>
      <c r="N111" s="11">
        <f>K111-L111-M111</f>
        <v>0</v>
      </c>
      <c r="O111" s="10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x14ac:dyDescent="0.2">
      <c r="A112" s="170"/>
      <c r="B112" s="173"/>
      <c r="C112" s="176"/>
      <c r="D112" s="176"/>
      <c r="E112" s="166"/>
      <c r="F112" s="179"/>
      <c r="G112" s="2" t="s">
        <v>19</v>
      </c>
      <c r="H112" s="166"/>
      <c r="I112" s="166"/>
      <c r="J112" s="166"/>
      <c r="K112" s="11">
        <v>0</v>
      </c>
      <c r="L112" s="11">
        <v>0</v>
      </c>
      <c r="M112" s="11">
        <v>0</v>
      </c>
      <c r="N112" s="11">
        <v>0</v>
      </c>
      <c r="O112" s="10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x14ac:dyDescent="0.2">
      <c r="A113" s="171"/>
      <c r="B113" s="174"/>
      <c r="C113" s="177"/>
      <c r="D113" s="177"/>
      <c r="E113" s="167"/>
      <c r="F113" s="180"/>
      <c r="G113" s="3" t="s">
        <v>15</v>
      </c>
      <c r="H113" s="167"/>
      <c r="I113" s="167"/>
      <c r="J113" s="167"/>
      <c r="K113" s="11">
        <v>2163.63</v>
      </c>
      <c r="L113" s="11">
        <v>1081.8</v>
      </c>
      <c r="M113" s="11">
        <v>1081.8</v>
      </c>
      <c r="N113" s="11">
        <v>0.03</v>
      </c>
      <c r="O113" s="10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x14ac:dyDescent="0.2">
      <c r="A114" s="169">
        <v>22</v>
      </c>
      <c r="B114" s="172" t="s">
        <v>25</v>
      </c>
      <c r="C114" s="175" t="s">
        <v>86</v>
      </c>
      <c r="D114" s="175" t="s">
        <v>87</v>
      </c>
      <c r="E114" s="165" t="s">
        <v>33</v>
      </c>
      <c r="F114" s="178">
        <v>45.4</v>
      </c>
      <c r="G114" s="2" t="s">
        <v>16</v>
      </c>
      <c r="H114" s="165">
        <v>28.67</v>
      </c>
      <c r="I114" s="168">
        <v>42444</v>
      </c>
      <c r="J114" s="168">
        <v>44270</v>
      </c>
      <c r="K114" s="4">
        <v>3904.41</v>
      </c>
      <c r="L114" s="11">
        <v>1960.74</v>
      </c>
      <c r="M114" s="11">
        <v>1960.74</v>
      </c>
      <c r="N114" s="11">
        <v>-17.07</v>
      </c>
      <c r="O114" s="10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x14ac:dyDescent="0.2">
      <c r="A115" s="170"/>
      <c r="B115" s="173"/>
      <c r="C115" s="176"/>
      <c r="D115" s="176"/>
      <c r="E115" s="166"/>
      <c r="F115" s="179"/>
      <c r="G115" s="2" t="s">
        <v>17</v>
      </c>
      <c r="H115" s="166"/>
      <c r="I115" s="166"/>
      <c r="J115" s="166"/>
      <c r="K115" s="11">
        <v>0</v>
      </c>
      <c r="L115" s="11">
        <v>0</v>
      </c>
      <c r="M115" s="11">
        <v>0</v>
      </c>
      <c r="N115" s="11">
        <f>K115-L115-M115</f>
        <v>0</v>
      </c>
      <c r="O115" s="10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x14ac:dyDescent="0.2">
      <c r="A116" s="170"/>
      <c r="B116" s="173"/>
      <c r="C116" s="176"/>
      <c r="D116" s="176"/>
      <c r="E116" s="166"/>
      <c r="F116" s="179"/>
      <c r="G116" s="2" t="s">
        <v>18</v>
      </c>
      <c r="H116" s="166"/>
      <c r="I116" s="166"/>
      <c r="J116" s="166"/>
      <c r="K116" s="11">
        <v>0</v>
      </c>
      <c r="L116" s="11">
        <v>0</v>
      </c>
      <c r="M116" s="11">
        <v>0</v>
      </c>
      <c r="N116" s="11">
        <f>K116-L116-M116</f>
        <v>0</v>
      </c>
      <c r="O116" s="10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x14ac:dyDescent="0.2">
      <c r="A117" s="170"/>
      <c r="B117" s="173"/>
      <c r="C117" s="176"/>
      <c r="D117" s="176"/>
      <c r="E117" s="166"/>
      <c r="F117" s="179"/>
      <c r="G117" s="2" t="s">
        <v>19</v>
      </c>
      <c r="H117" s="166"/>
      <c r="I117" s="166"/>
      <c r="J117" s="166"/>
      <c r="K117" s="11">
        <v>0</v>
      </c>
      <c r="L117" s="11">
        <v>0</v>
      </c>
      <c r="M117" s="11">
        <v>0</v>
      </c>
      <c r="N117" s="11">
        <f>K117-L117-M117</f>
        <v>0</v>
      </c>
      <c r="O117" s="10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67.900000000000006" customHeight="1" x14ac:dyDescent="0.2">
      <c r="A118" s="171"/>
      <c r="B118" s="174"/>
      <c r="C118" s="177"/>
      <c r="D118" s="177"/>
      <c r="E118" s="167"/>
      <c r="F118" s="180"/>
      <c r="G118" s="3" t="s">
        <v>15</v>
      </c>
      <c r="H118" s="167"/>
      <c r="I118" s="167"/>
      <c r="J118" s="167"/>
      <c r="K118" s="11">
        <v>3904.41</v>
      </c>
      <c r="L118" s="11">
        <v>1960.74</v>
      </c>
      <c r="M118" s="11">
        <v>1960.74</v>
      </c>
      <c r="N118" s="11">
        <v>-17.07</v>
      </c>
      <c r="O118" s="10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x14ac:dyDescent="0.2">
      <c r="A119" s="170">
        <v>23</v>
      </c>
      <c r="B119" s="173" t="s">
        <v>25</v>
      </c>
      <c r="C119" s="176" t="s">
        <v>88</v>
      </c>
      <c r="D119" s="176" t="s">
        <v>89</v>
      </c>
      <c r="E119" s="166" t="s">
        <v>84</v>
      </c>
      <c r="F119" s="179">
        <v>10.1</v>
      </c>
      <c r="G119" s="7" t="s">
        <v>16</v>
      </c>
      <c r="H119" s="166">
        <v>21.06</v>
      </c>
      <c r="I119" s="181">
        <v>41627</v>
      </c>
      <c r="J119" s="181">
        <v>43453</v>
      </c>
      <c r="K119" s="16">
        <v>638.30999999999995</v>
      </c>
      <c r="L119" s="16">
        <v>636.62</v>
      </c>
      <c r="M119" s="16">
        <v>636.62</v>
      </c>
      <c r="N119" s="16">
        <f>K119-L119-M119</f>
        <v>-634.93000000000006</v>
      </c>
      <c r="O119" s="17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x14ac:dyDescent="0.2">
      <c r="A120" s="170"/>
      <c r="B120" s="173"/>
      <c r="C120" s="176"/>
      <c r="D120" s="176"/>
      <c r="E120" s="166"/>
      <c r="F120" s="179"/>
      <c r="G120" s="2" t="s">
        <v>17</v>
      </c>
      <c r="H120" s="166"/>
      <c r="I120" s="166"/>
      <c r="J120" s="166"/>
      <c r="K120" s="11">
        <v>0</v>
      </c>
      <c r="L120" s="11">
        <v>0</v>
      </c>
      <c r="M120" s="11">
        <v>0</v>
      </c>
      <c r="N120" s="11">
        <f>K120-L120-M120</f>
        <v>0</v>
      </c>
      <c r="O120" s="10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x14ac:dyDescent="0.2">
      <c r="A121" s="170"/>
      <c r="B121" s="173"/>
      <c r="C121" s="176"/>
      <c r="D121" s="176"/>
      <c r="E121" s="166"/>
      <c r="F121" s="179"/>
      <c r="G121" s="2" t="s">
        <v>18</v>
      </c>
      <c r="H121" s="166"/>
      <c r="I121" s="166"/>
      <c r="J121" s="166"/>
      <c r="K121" s="11">
        <v>0</v>
      </c>
      <c r="L121" s="11">
        <v>0</v>
      </c>
      <c r="M121" s="11">
        <v>0</v>
      </c>
      <c r="N121" s="11">
        <f>K121-L121-M121</f>
        <v>0</v>
      </c>
      <c r="O121" s="10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x14ac:dyDescent="0.2">
      <c r="A122" s="170"/>
      <c r="B122" s="173"/>
      <c r="C122" s="176"/>
      <c r="D122" s="176"/>
      <c r="E122" s="166"/>
      <c r="F122" s="179"/>
      <c r="G122" s="2" t="s">
        <v>19</v>
      </c>
      <c r="H122" s="166"/>
      <c r="I122" s="166"/>
      <c r="J122" s="166"/>
      <c r="K122" s="11">
        <v>0</v>
      </c>
      <c r="L122" s="11">
        <v>0</v>
      </c>
      <c r="M122" s="11">
        <v>0</v>
      </c>
      <c r="N122" s="11">
        <f>K122-L122-M122</f>
        <v>0</v>
      </c>
      <c r="O122" s="10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x14ac:dyDescent="0.2">
      <c r="A123" s="170"/>
      <c r="B123" s="173"/>
      <c r="C123" s="176"/>
      <c r="D123" s="176"/>
      <c r="E123" s="166"/>
      <c r="F123" s="179"/>
      <c r="G123" s="6" t="s">
        <v>15</v>
      </c>
      <c r="H123" s="166"/>
      <c r="I123" s="166"/>
      <c r="J123" s="166"/>
      <c r="K123" s="14">
        <v>638.30999999999995</v>
      </c>
      <c r="L123" s="14">
        <f t="shared" ref="L123:M123" si="17">SUM(L119:L122)</f>
        <v>636.62</v>
      </c>
      <c r="M123" s="14">
        <f t="shared" si="17"/>
        <v>636.62</v>
      </c>
      <c r="N123" s="14">
        <v>-634.92999999999995</v>
      </c>
      <c r="O123" s="15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4.45" customHeight="1" x14ac:dyDescent="0.2">
      <c r="A124" s="169">
        <v>24</v>
      </c>
      <c r="B124" s="172" t="s">
        <v>25</v>
      </c>
      <c r="C124" s="175" t="s">
        <v>90</v>
      </c>
      <c r="D124" s="175" t="s">
        <v>91</v>
      </c>
      <c r="E124" s="165" t="s">
        <v>40</v>
      </c>
      <c r="F124" s="178">
        <v>91</v>
      </c>
      <c r="G124" s="2" t="s">
        <v>16</v>
      </c>
      <c r="H124" s="165">
        <v>27.27</v>
      </c>
      <c r="I124" s="168">
        <v>41421</v>
      </c>
      <c r="J124" s="168">
        <v>43247</v>
      </c>
      <c r="K124" s="11">
        <v>7443.81</v>
      </c>
      <c r="L124" s="11">
        <v>5663.45</v>
      </c>
      <c r="M124" s="11">
        <v>5663.45</v>
      </c>
      <c r="N124" s="11">
        <v>-3883.09</v>
      </c>
      <c r="O124" s="10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5.6" customHeight="1" x14ac:dyDescent="0.2">
      <c r="A125" s="170"/>
      <c r="B125" s="173"/>
      <c r="C125" s="176"/>
      <c r="D125" s="176"/>
      <c r="E125" s="166"/>
      <c r="F125" s="179"/>
      <c r="G125" s="2" t="s">
        <v>17</v>
      </c>
      <c r="H125" s="166"/>
      <c r="I125" s="166"/>
      <c r="J125" s="166"/>
      <c r="K125" s="11">
        <v>0</v>
      </c>
      <c r="L125" s="11">
        <v>0</v>
      </c>
      <c r="M125" s="11">
        <v>0</v>
      </c>
      <c r="N125" s="11">
        <v>0</v>
      </c>
      <c r="O125" s="10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x14ac:dyDescent="0.2">
      <c r="A126" s="170"/>
      <c r="B126" s="173"/>
      <c r="C126" s="176"/>
      <c r="D126" s="176"/>
      <c r="E126" s="166"/>
      <c r="F126" s="179"/>
      <c r="G126" s="2" t="s">
        <v>18</v>
      </c>
      <c r="H126" s="166"/>
      <c r="I126" s="166"/>
      <c r="J126" s="166"/>
      <c r="K126" s="11">
        <v>0</v>
      </c>
      <c r="L126" s="11">
        <v>0</v>
      </c>
      <c r="M126" s="11">
        <v>0</v>
      </c>
      <c r="N126" s="11">
        <f>K126-L126-M126</f>
        <v>0</v>
      </c>
      <c r="O126" s="10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x14ac:dyDescent="0.2">
      <c r="A127" s="170"/>
      <c r="B127" s="173"/>
      <c r="C127" s="176"/>
      <c r="D127" s="176"/>
      <c r="E127" s="166"/>
      <c r="F127" s="179"/>
      <c r="G127" s="2" t="s">
        <v>19</v>
      </c>
      <c r="H127" s="166"/>
      <c r="I127" s="166"/>
      <c r="J127" s="166"/>
      <c r="K127" s="11">
        <v>0</v>
      </c>
      <c r="L127" s="11">
        <v>0</v>
      </c>
      <c r="M127" s="11">
        <v>0</v>
      </c>
      <c r="N127" s="11">
        <f>K127-L127-M127</f>
        <v>0</v>
      </c>
      <c r="O127" s="10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48.6" customHeight="1" x14ac:dyDescent="0.2">
      <c r="A128" s="171"/>
      <c r="B128" s="174"/>
      <c r="C128" s="177"/>
      <c r="D128" s="177"/>
      <c r="E128" s="167"/>
      <c r="F128" s="180"/>
      <c r="G128" s="3" t="s">
        <v>15</v>
      </c>
      <c r="H128" s="167"/>
      <c r="I128" s="167"/>
      <c r="J128" s="167"/>
      <c r="K128" s="11">
        <v>7443.81</v>
      </c>
      <c r="L128" s="11">
        <v>5663.45</v>
      </c>
      <c r="M128" s="11">
        <v>5663.45</v>
      </c>
      <c r="N128" s="11">
        <v>-3883.09</v>
      </c>
      <c r="O128" s="10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3.15" customHeight="1" x14ac:dyDescent="0.2">
      <c r="A129" s="169">
        <v>25</v>
      </c>
      <c r="B129" s="172" t="s">
        <v>25</v>
      </c>
      <c r="C129" s="175" t="s">
        <v>92</v>
      </c>
      <c r="D129" s="175" t="s">
        <v>93</v>
      </c>
      <c r="E129" s="165" t="s">
        <v>40</v>
      </c>
      <c r="F129" s="178">
        <v>56.2</v>
      </c>
      <c r="G129" s="2" t="s">
        <v>16</v>
      </c>
      <c r="H129" s="165">
        <v>28.27</v>
      </c>
      <c r="I129" s="168">
        <v>41814</v>
      </c>
      <c r="J129" s="168">
        <v>43640</v>
      </c>
      <c r="K129" s="11">
        <v>4675.7700000000004</v>
      </c>
      <c r="L129" s="11">
        <f>K129/2</f>
        <v>2337.8850000000002</v>
      </c>
      <c r="M129" s="11">
        <v>2337.89</v>
      </c>
      <c r="N129" s="11">
        <v>0</v>
      </c>
      <c r="O129" s="10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x14ac:dyDescent="0.2">
      <c r="A130" s="170"/>
      <c r="B130" s="173"/>
      <c r="C130" s="176"/>
      <c r="D130" s="176"/>
      <c r="E130" s="166"/>
      <c r="F130" s="179"/>
      <c r="G130" s="2" t="s">
        <v>17</v>
      </c>
      <c r="H130" s="166"/>
      <c r="I130" s="166"/>
      <c r="J130" s="166"/>
      <c r="K130" s="11">
        <v>0</v>
      </c>
      <c r="L130" s="11">
        <v>0</v>
      </c>
      <c r="M130" s="11">
        <v>0</v>
      </c>
      <c r="N130" s="11">
        <f>K130-L130-M130</f>
        <v>0</v>
      </c>
      <c r="O130" s="10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x14ac:dyDescent="0.2">
      <c r="A131" s="170"/>
      <c r="B131" s="173"/>
      <c r="C131" s="176"/>
      <c r="D131" s="176"/>
      <c r="E131" s="166"/>
      <c r="F131" s="179"/>
      <c r="G131" s="2" t="s">
        <v>18</v>
      </c>
      <c r="H131" s="166"/>
      <c r="I131" s="166"/>
      <c r="J131" s="166"/>
      <c r="K131" s="11">
        <v>0</v>
      </c>
      <c r="L131" s="11">
        <v>0</v>
      </c>
      <c r="M131" s="11">
        <v>0</v>
      </c>
      <c r="N131" s="11">
        <f>K131-L131-M131</f>
        <v>0</v>
      </c>
      <c r="O131" s="10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x14ac:dyDescent="0.2">
      <c r="A132" s="170"/>
      <c r="B132" s="173"/>
      <c r="C132" s="176"/>
      <c r="D132" s="176"/>
      <c r="E132" s="166"/>
      <c r="F132" s="179"/>
      <c r="G132" s="2" t="s">
        <v>19</v>
      </c>
      <c r="H132" s="166"/>
      <c r="I132" s="166"/>
      <c r="J132" s="166"/>
      <c r="K132" s="11">
        <v>0</v>
      </c>
      <c r="L132" s="11">
        <v>0</v>
      </c>
      <c r="M132" s="11">
        <v>0</v>
      </c>
      <c r="N132" s="11">
        <f>K132-L132-M132</f>
        <v>0</v>
      </c>
      <c r="O132" s="10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20.45" customHeight="1" x14ac:dyDescent="0.2">
      <c r="A133" s="171"/>
      <c r="B133" s="174"/>
      <c r="C133" s="177"/>
      <c r="D133" s="177"/>
      <c r="E133" s="167"/>
      <c r="F133" s="180"/>
      <c r="G133" s="3" t="s">
        <v>15</v>
      </c>
      <c r="H133" s="167"/>
      <c r="I133" s="167"/>
      <c r="J133" s="167"/>
      <c r="K133" s="11">
        <v>4675.7700000000004</v>
      </c>
      <c r="L133" s="11">
        <v>2337.89</v>
      </c>
      <c r="M133" s="11">
        <v>2337.89</v>
      </c>
      <c r="N133" s="11">
        <f t="shared" ref="N133" si="18">SUM(N129:N132)</f>
        <v>0</v>
      </c>
      <c r="O133" s="10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x14ac:dyDescent="0.2">
      <c r="A134" s="169">
        <v>26</v>
      </c>
      <c r="B134" s="172" t="s">
        <v>25</v>
      </c>
      <c r="C134" s="175" t="s">
        <v>92</v>
      </c>
      <c r="D134" s="175" t="s">
        <v>94</v>
      </c>
      <c r="E134" s="165" t="s">
        <v>40</v>
      </c>
      <c r="F134" s="178">
        <v>46</v>
      </c>
      <c r="G134" s="2" t="s">
        <v>16</v>
      </c>
      <c r="H134" s="165">
        <v>31.6</v>
      </c>
      <c r="I134" s="168">
        <v>41814</v>
      </c>
      <c r="J134" s="168">
        <v>43640</v>
      </c>
      <c r="K134" s="11">
        <v>4450.8</v>
      </c>
      <c r="L134" s="11">
        <f>K134/2</f>
        <v>2225.4</v>
      </c>
      <c r="M134" s="11">
        <f>K134/2</f>
        <v>2225.4</v>
      </c>
      <c r="N134" s="11">
        <f>K134-L134-M134</f>
        <v>0</v>
      </c>
      <c r="O134" s="10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x14ac:dyDescent="0.2">
      <c r="A135" s="170"/>
      <c r="B135" s="173"/>
      <c r="C135" s="176"/>
      <c r="D135" s="176"/>
      <c r="E135" s="166"/>
      <c r="F135" s="179"/>
      <c r="G135" s="2" t="s">
        <v>17</v>
      </c>
      <c r="H135" s="166"/>
      <c r="I135" s="166"/>
      <c r="J135" s="166"/>
      <c r="K135" s="11">
        <v>0</v>
      </c>
      <c r="L135" s="11">
        <v>0</v>
      </c>
      <c r="M135" s="11">
        <v>0</v>
      </c>
      <c r="N135" s="11">
        <f>K135-L135-M135</f>
        <v>0</v>
      </c>
      <c r="O135" s="10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x14ac:dyDescent="0.2">
      <c r="A136" s="170"/>
      <c r="B136" s="173"/>
      <c r="C136" s="176"/>
      <c r="D136" s="176"/>
      <c r="E136" s="166"/>
      <c r="F136" s="179"/>
      <c r="G136" s="2" t="s">
        <v>18</v>
      </c>
      <c r="H136" s="166"/>
      <c r="I136" s="166"/>
      <c r="J136" s="166"/>
      <c r="K136" s="11">
        <v>0</v>
      </c>
      <c r="L136" s="11">
        <v>0</v>
      </c>
      <c r="M136" s="11">
        <v>0</v>
      </c>
      <c r="N136" s="11">
        <f>K136-L136-M136</f>
        <v>0</v>
      </c>
      <c r="O136" s="10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x14ac:dyDescent="0.2">
      <c r="A137" s="170"/>
      <c r="B137" s="173"/>
      <c r="C137" s="176"/>
      <c r="D137" s="176"/>
      <c r="E137" s="166"/>
      <c r="F137" s="179"/>
      <c r="G137" s="2" t="s">
        <v>19</v>
      </c>
      <c r="H137" s="166"/>
      <c r="I137" s="166"/>
      <c r="J137" s="166"/>
      <c r="K137" s="11">
        <v>0</v>
      </c>
      <c r="L137" s="11">
        <v>0</v>
      </c>
      <c r="M137" s="11">
        <v>0</v>
      </c>
      <c r="N137" s="11">
        <f>K137-L137-M137</f>
        <v>0</v>
      </c>
      <c r="O137" s="10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x14ac:dyDescent="0.2">
      <c r="A138" s="171"/>
      <c r="B138" s="174"/>
      <c r="C138" s="177"/>
      <c r="D138" s="177"/>
      <c r="E138" s="167"/>
      <c r="F138" s="180"/>
      <c r="G138" s="3" t="s">
        <v>15</v>
      </c>
      <c r="H138" s="167"/>
      <c r="I138" s="167"/>
      <c r="J138" s="167"/>
      <c r="K138" s="11">
        <v>4450.8</v>
      </c>
      <c r="L138" s="11">
        <v>2225.4</v>
      </c>
      <c r="M138" s="11">
        <v>2225.4</v>
      </c>
      <c r="N138" s="11">
        <f t="shared" ref="N138" si="19">SUM(N134:N137)</f>
        <v>0</v>
      </c>
      <c r="O138" s="10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x14ac:dyDescent="0.2">
      <c r="A139" s="169">
        <v>27</v>
      </c>
      <c r="B139" s="172" t="s">
        <v>25</v>
      </c>
      <c r="C139" s="175" t="s">
        <v>95</v>
      </c>
      <c r="D139" s="175" t="s">
        <v>96</v>
      </c>
      <c r="E139" s="165" t="s">
        <v>33</v>
      </c>
      <c r="F139" s="178">
        <v>13.1</v>
      </c>
      <c r="G139" s="2" t="s">
        <v>16</v>
      </c>
      <c r="H139" s="165">
        <v>25.87</v>
      </c>
      <c r="I139" s="168">
        <v>40855</v>
      </c>
      <c r="J139" s="168">
        <v>42682</v>
      </c>
      <c r="K139" s="11">
        <v>1016.55</v>
      </c>
      <c r="L139" s="11">
        <v>338.35</v>
      </c>
      <c r="M139" s="11">
        <v>338.35</v>
      </c>
      <c r="N139" s="11">
        <v>339.85</v>
      </c>
      <c r="O139" s="10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x14ac:dyDescent="0.2">
      <c r="A140" s="170"/>
      <c r="B140" s="173"/>
      <c r="C140" s="176"/>
      <c r="D140" s="176"/>
      <c r="E140" s="166"/>
      <c r="F140" s="179"/>
      <c r="G140" s="2" t="s">
        <v>17</v>
      </c>
      <c r="H140" s="166"/>
      <c r="I140" s="166"/>
      <c r="J140" s="166"/>
      <c r="K140" s="11">
        <v>0</v>
      </c>
      <c r="L140" s="11">
        <v>0</v>
      </c>
      <c r="M140" s="11">
        <v>0</v>
      </c>
      <c r="N140" s="11">
        <f>K140-L140-M140</f>
        <v>0</v>
      </c>
      <c r="O140" s="10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x14ac:dyDescent="0.2">
      <c r="A141" s="170"/>
      <c r="B141" s="173"/>
      <c r="C141" s="176"/>
      <c r="D141" s="176"/>
      <c r="E141" s="166"/>
      <c r="F141" s="179"/>
      <c r="G141" s="2" t="s">
        <v>18</v>
      </c>
      <c r="H141" s="166"/>
      <c r="I141" s="166"/>
      <c r="J141" s="166"/>
      <c r="K141" s="11">
        <v>0</v>
      </c>
      <c r="L141" s="11">
        <v>0</v>
      </c>
      <c r="M141" s="11">
        <v>0</v>
      </c>
      <c r="N141" s="11">
        <f>K141-L141-M141</f>
        <v>0</v>
      </c>
      <c r="O141" s="10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x14ac:dyDescent="0.2">
      <c r="A142" s="170"/>
      <c r="B142" s="173"/>
      <c r="C142" s="176"/>
      <c r="D142" s="176"/>
      <c r="E142" s="166"/>
      <c r="F142" s="179"/>
      <c r="G142" s="2" t="s">
        <v>19</v>
      </c>
      <c r="H142" s="166"/>
      <c r="I142" s="166"/>
      <c r="J142" s="166"/>
      <c r="K142" s="11">
        <v>0</v>
      </c>
      <c r="L142" s="11">
        <v>0</v>
      </c>
      <c r="M142" s="11">
        <v>0</v>
      </c>
      <c r="N142" s="11">
        <f>K142-L142-M142</f>
        <v>0</v>
      </c>
      <c r="O142" s="10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x14ac:dyDescent="0.2">
      <c r="A143" s="171"/>
      <c r="B143" s="174"/>
      <c r="C143" s="177"/>
      <c r="D143" s="177"/>
      <c r="E143" s="167"/>
      <c r="F143" s="180"/>
      <c r="G143" s="3" t="s">
        <v>15</v>
      </c>
      <c r="H143" s="167"/>
      <c r="I143" s="167"/>
      <c r="J143" s="167"/>
      <c r="K143" s="11">
        <v>1016.55</v>
      </c>
      <c r="L143" s="11">
        <v>338.35</v>
      </c>
      <c r="M143" s="11">
        <v>338.35</v>
      </c>
      <c r="N143" s="11">
        <v>339.85</v>
      </c>
      <c r="O143" s="10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x14ac:dyDescent="0.2">
      <c r="A144" s="169">
        <v>28</v>
      </c>
      <c r="B144" s="172" t="s">
        <v>25</v>
      </c>
      <c r="C144" s="175" t="s">
        <v>97</v>
      </c>
      <c r="D144" s="175" t="s">
        <v>98</v>
      </c>
      <c r="E144" s="165" t="s">
        <v>33</v>
      </c>
      <c r="F144" s="178">
        <v>16.2</v>
      </c>
      <c r="G144" s="2" t="s">
        <v>16</v>
      </c>
      <c r="H144" s="165">
        <v>23.53</v>
      </c>
      <c r="I144" s="168">
        <v>41663</v>
      </c>
      <c r="J144" s="168">
        <v>43489</v>
      </c>
      <c r="K144" s="11">
        <v>1143.72</v>
      </c>
      <c r="L144" s="11">
        <v>0</v>
      </c>
      <c r="M144" s="11">
        <v>0</v>
      </c>
      <c r="N144" s="11">
        <v>1143.72</v>
      </c>
      <c r="O144" s="10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x14ac:dyDescent="0.2">
      <c r="A145" s="170"/>
      <c r="B145" s="173"/>
      <c r="C145" s="176"/>
      <c r="D145" s="176"/>
      <c r="E145" s="166"/>
      <c r="F145" s="179"/>
      <c r="G145" s="2" t="s">
        <v>17</v>
      </c>
      <c r="H145" s="166"/>
      <c r="I145" s="166"/>
      <c r="J145" s="166"/>
      <c r="K145" s="11">
        <v>0</v>
      </c>
      <c r="L145" s="11">
        <v>0</v>
      </c>
      <c r="M145" s="11">
        <v>0</v>
      </c>
      <c r="N145" s="11">
        <f>K145-L145-M145</f>
        <v>0</v>
      </c>
      <c r="O145" s="10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x14ac:dyDescent="0.2">
      <c r="A146" s="170"/>
      <c r="B146" s="173"/>
      <c r="C146" s="176"/>
      <c r="D146" s="176"/>
      <c r="E146" s="166"/>
      <c r="F146" s="179"/>
      <c r="G146" s="2" t="s">
        <v>18</v>
      </c>
      <c r="H146" s="166"/>
      <c r="I146" s="166"/>
      <c r="J146" s="166"/>
      <c r="K146" s="11">
        <v>0</v>
      </c>
      <c r="L146" s="11">
        <v>0</v>
      </c>
      <c r="M146" s="11">
        <v>0</v>
      </c>
      <c r="N146" s="11">
        <f>K146-L146-M146</f>
        <v>0</v>
      </c>
      <c r="O146" s="10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x14ac:dyDescent="0.2">
      <c r="A147" s="170"/>
      <c r="B147" s="173"/>
      <c r="C147" s="176"/>
      <c r="D147" s="176"/>
      <c r="E147" s="166"/>
      <c r="F147" s="179"/>
      <c r="G147" s="2" t="s">
        <v>19</v>
      </c>
      <c r="H147" s="166"/>
      <c r="I147" s="166"/>
      <c r="J147" s="166"/>
      <c r="K147" s="11">
        <v>0</v>
      </c>
      <c r="L147" s="11">
        <v>0</v>
      </c>
      <c r="M147" s="11">
        <v>0</v>
      </c>
      <c r="N147" s="11">
        <f>K147-L147-M147</f>
        <v>0</v>
      </c>
      <c r="O147" s="10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8" customHeight="1" x14ac:dyDescent="0.2">
      <c r="A148" s="171"/>
      <c r="B148" s="174"/>
      <c r="C148" s="177"/>
      <c r="D148" s="177"/>
      <c r="E148" s="167"/>
      <c r="F148" s="180"/>
      <c r="G148" s="3" t="s">
        <v>15</v>
      </c>
      <c r="H148" s="167"/>
      <c r="I148" s="167"/>
      <c r="J148" s="167"/>
      <c r="K148" s="11">
        <v>1143.72</v>
      </c>
      <c r="L148" s="11">
        <v>0</v>
      </c>
      <c r="M148" s="11">
        <v>0</v>
      </c>
      <c r="N148" s="11">
        <v>1143.72</v>
      </c>
      <c r="O148" s="10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x14ac:dyDescent="0.2">
      <c r="A149" s="169">
        <v>29</v>
      </c>
      <c r="B149" s="172" t="s">
        <v>25</v>
      </c>
      <c r="C149" s="175" t="s">
        <v>99</v>
      </c>
      <c r="D149" s="175" t="s">
        <v>100</v>
      </c>
      <c r="E149" s="165" t="s">
        <v>101</v>
      </c>
      <c r="F149" s="178">
        <v>116.5</v>
      </c>
      <c r="G149" s="2" t="s">
        <v>16</v>
      </c>
      <c r="H149" s="165">
        <v>18.2</v>
      </c>
      <c r="I149" s="168">
        <v>41814</v>
      </c>
      <c r="J149" s="168">
        <v>43640</v>
      </c>
      <c r="K149" s="11">
        <v>6360.9</v>
      </c>
      <c r="L149" s="11">
        <v>500</v>
      </c>
      <c r="M149" s="11">
        <v>500</v>
      </c>
      <c r="N149" s="11">
        <v>5360.9</v>
      </c>
      <c r="O149" s="10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x14ac:dyDescent="0.2">
      <c r="A150" s="170"/>
      <c r="B150" s="173"/>
      <c r="C150" s="176"/>
      <c r="D150" s="176"/>
      <c r="E150" s="166"/>
      <c r="F150" s="179"/>
      <c r="G150" s="2" t="s">
        <v>17</v>
      </c>
      <c r="H150" s="166"/>
      <c r="I150" s="166"/>
      <c r="J150" s="166"/>
      <c r="K150" s="11">
        <v>0</v>
      </c>
      <c r="L150" s="11">
        <v>0</v>
      </c>
      <c r="M150" s="11">
        <v>0</v>
      </c>
      <c r="N150" s="11">
        <f>K150-L150-M150</f>
        <v>0</v>
      </c>
      <c r="O150" s="10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x14ac:dyDescent="0.2">
      <c r="A151" s="170"/>
      <c r="B151" s="173"/>
      <c r="C151" s="176"/>
      <c r="D151" s="176"/>
      <c r="E151" s="166"/>
      <c r="F151" s="179"/>
      <c r="G151" s="2" t="s">
        <v>18</v>
      </c>
      <c r="H151" s="166"/>
      <c r="I151" s="166"/>
      <c r="J151" s="166"/>
      <c r="K151" s="11">
        <v>0</v>
      </c>
      <c r="L151" s="11">
        <v>0</v>
      </c>
      <c r="M151" s="11">
        <v>0</v>
      </c>
      <c r="N151" s="11">
        <f>K151-L151-M151</f>
        <v>0</v>
      </c>
      <c r="O151" s="10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x14ac:dyDescent="0.2">
      <c r="A152" s="170"/>
      <c r="B152" s="173"/>
      <c r="C152" s="176"/>
      <c r="D152" s="176"/>
      <c r="E152" s="166"/>
      <c r="F152" s="179"/>
      <c r="G152" s="2" t="s">
        <v>19</v>
      </c>
      <c r="H152" s="166"/>
      <c r="I152" s="166"/>
      <c r="J152" s="166"/>
      <c r="K152" s="11">
        <v>0</v>
      </c>
      <c r="L152" s="11">
        <v>0</v>
      </c>
      <c r="M152" s="11">
        <v>0</v>
      </c>
      <c r="N152" s="11">
        <f>K152-L152-M152</f>
        <v>0</v>
      </c>
      <c r="O152" s="10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x14ac:dyDescent="0.2">
      <c r="A153" s="171"/>
      <c r="B153" s="174"/>
      <c r="C153" s="177"/>
      <c r="D153" s="177"/>
      <c r="E153" s="167"/>
      <c r="F153" s="180"/>
      <c r="G153" s="3" t="s">
        <v>15</v>
      </c>
      <c r="H153" s="167"/>
      <c r="I153" s="167"/>
      <c r="J153" s="167"/>
      <c r="K153" s="11">
        <v>6360.9</v>
      </c>
      <c r="L153" s="11">
        <v>500</v>
      </c>
      <c r="M153" s="11">
        <v>500</v>
      </c>
      <c r="N153" s="11">
        <v>5360.9</v>
      </c>
      <c r="O153" s="10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x14ac:dyDescent="0.2">
      <c r="A154" s="169">
        <v>30</v>
      </c>
      <c r="B154" s="172" t="s">
        <v>25</v>
      </c>
      <c r="C154" s="175" t="s">
        <v>102</v>
      </c>
      <c r="D154" s="175" t="s">
        <v>103</v>
      </c>
      <c r="E154" s="165" t="s">
        <v>104</v>
      </c>
      <c r="F154" s="178">
        <v>4.5999999999999996</v>
      </c>
      <c r="G154" s="2" t="s">
        <v>16</v>
      </c>
      <c r="H154" s="165">
        <v>27.53</v>
      </c>
      <c r="I154" s="168">
        <v>41796</v>
      </c>
      <c r="J154" s="168">
        <v>43471</v>
      </c>
      <c r="K154" s="11">
        <v>379.95</v>
      </c>
      <c r="L154" s="11">
        <v>189.75</v>
      </c>
      <c r="M154" s="11">
        <v>189.75</v>
      </c>
      <c r="N154" s="11">
        <v>0.45</v>
      </c>
      <c r="O154" s="10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x14ac:dyDescent="0.2">
      <c r="A155" s="170"/>
      <c r="B155" s="173"/>
      <c r="C155" s="176"/>
      <c r="D155" s="176"/>
      <c r="E155" s="166"/>
      <c r="F155" s="179"/>
      <c r="G155" s="2" t="s">
        <v>17</v>
      </c>
      <c r="H155" s="166"/>
      <c r="I155" s="166"/>
      <c r="J155" s="166"/>
      <c r="K155" s="11">
        <v>0</v>
      </c>
      <c r="L155" s="11">
        <v>0</v>
      </c>
      <c r="M155" s="11">
        <v>0</v>
      </c>
      <c r="N155" s="11">
        <f>K155-L155-M155</f>
        <v>0</v>
      </c>
      <c r="O155" s="10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x14ac:dyDescent="0.2">
      <c r="A156" s="170"/>
      <c r="B156" s="173"/>
      <c r="C156" s="176"/>
      <c r="D156" s="176"/>
      <c r="E156" s="166"/>
      <c r="F156" s="179"/>
      <c r="G156" s="2" t="s">
        <v>18</v>
      </c>
      <c r="H156" s="166"/>
      <c r="I156" s="166"/>
      <c r="J156" s="166"/>
      <c r="K156" s="11">
        <v>0</v>
      </c>
      <c r="L156" s="11">
        <v>0</v>
      </c>
      <c r="M156" s="11">
        <v>0</v>
      </c>
      <c r="N156" s="11">
        <f>K156-L156-M156</f>
        <v>0</v>
      </c>
      <c r="O156" s="10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x14ac:dyDescent="0.2">
      <c r="A157" s="170"/>
      <c r="B157" s="173"/>
      <c r="C157" s="176"/>
      <c r="D157" s="176"/>
      <c r="E157" s="166"/>
      <c r="F157" s="179"/>
      <c r="G157" s="2" t="s">
        <v>19</v>
      </c>
      <c r="H157" s="166"/>
      <c r="I157" s="166"/>
      <c r="J157" s="166"/>
      <c r="K157" s="11">
        <v>0</v>
      </c>
      <c r="L157" s="11">
        <v>0</v>
      </c>
      <c r="M157" s="11">
        <v>0</v>
      </c>
      <c r="N157" s="11">
        <f>K157-L157-M157</f>
        <v>0</v>
      </c>
      <c r="O157" s="10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49.15" customHeight="1" x14ac:dyDescent="0.2">
      <c r="A158" s="171"/>
      <c r="B158" s="174"/>
      <c r="C158" s="177"/>
      <c r="D158" s="177"/>
      <c r="E158" s="167"/>
      <c r="F158" s="180"/>
      <c r="G158" s="3" t="s">
        <v>15</v>
      </c>
      <c r="H158" s="167"/>
      <c r="I158" s="167"/>
      <c r="J158" s="167"/>
      <c r="K158" s="11">
        <v>379.95</v>
      </c>
      <c r="L158" s="11">
        <v>189.75</v>
      </c>
      <c r="M158" s="11">
        <v>189.75</v>
      </c>
      <c r="N158" s="11">
        <v>0.45</v>
      </c>
      <c r="O158" s="10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3.15" customHeight="1" x14ac:dyDescent="0.2">
      <c r="A159" s="169">
        <v>31</v>
      </c>
      <c r="B159" s="172" t="s">
        <v>25</v>
      </c>
      <c r="C159" s="175" t="s">
        <v>105</v>
      </c>
      <c r="D159" s="175" t="s">
        <v>106</v>
      </c>
      <c r="E159" s="165" t="s">
        <v>107</v>
      </c>
      <c r="F159" s="178">
        <v>18.8</v>
      </c>
      <c r="G159" s="2" t="s">
        <v>16</v>
      </c>
      <c r="H159" s="165">
        <v>27.4</v>
      </c>
      <c r="I159" s="168">
        <v>42220</v>
      </c>
      <c r="J159" s="168">
        <v>42555</v>
      </c>
      <c r="K159" s="11">
        <v>1545.6</v>
      </c>
      <c r="L159" s="11">
        <v>1100</v>
      </c>
      <c r="M159" s="11">
        <v>1100</v>
      </c>
      <c r="N159" s="11">
        <v>-654.4</v>
      </c>
      <c r="O159" s="10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x14ac:dyDescent="0.2">
      <c r="A160" s="170"/>
      <c r="B160" s="173"/>
      <c r="C160" s="176"/>
      <c r="D160" s="176"/>
      <c r="E160" s="166"/>
      <c r="F160" s="179"/>
      <c r="G160" s="2" t="s">
        <v>17</v>
      </c>
      <c r="H160" s="166"/>
      <c r="I160" s="166"/>
      <c r="J160" s="166"/>
      <c r="K160" s="11">
        <v>0</v>
      </c>
      <c r="L160" s="11">
        <v>0</v>
      </c>
      <c r="M160" s="11">
        <v>0</v>
      </c>
      <c r="N160" s="11">
        <f>K160-L160-M160</f>
        <v>0</v>
      </c>
      <c r="O160" s="10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x14ac:dyDescent="0.2">
      <c r="A161" s="170"/>
      <c r="B161" s="173"/>
      <c r="C161" s="176"/>
      <c r="D161" s="176"/>
      <c r="E161" s="166"/>
      <c r="F161" s="179"/>
      <c r="G161" s="2" t="s">
        <v>18</v>
      </c>
      <c r="H161" s="166"/>
      <c r="I161" s="166"/>
      <c r="J161" s="166"/>
      <c r="K161" s="11">
        <v>0</v>
      </c>
      <c r="L161" s="11">
        <v>0</v>
      </c>
      <c r="M161" s="11">
        <v>0</v>
      </c>
      <c r="N161" s="11">
        <f>K161-L161-M161</f>
        <v>0</v>
      </c>
      <c r="O161" s="10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x14ac:dyDescent="0.2">
      <c r="A162" s="170"/>
      <c r="B162" s="173"/>
      <c r="C162" s="176"/>
      <c r="D162" s="176"/>
      <c r="E162" s="166"/>
      <c r="F162" s="179"/>
      <c r="G162" s="2" t="s">
        <v>19</v>
      </c>
      <c r="H162" s="166"/>
      <c r="I162" s="166"/>
      <c r="J162" s="166"/>
      <c r="K162" s="11">
        <v>0</v>
      </c>
      <c r="L162" s="11">
        <v>0</v>
      </c>
      <c r="M162" s="11">
        <v>0</v>
      </c>
      <c r="N162" s="11">
        <f>K162-L162-M162</f>
        <v>0</v>
      </c>
      <c r="O162" s="10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23.45" customHeight="1" x14ac:dyDescent="0.2">
      <c r="A163" s="171"/>
      <c r="B163" s="174"/>
      <c r="C163" s="177"/>
      <c r="D163" s="177"/>
      <c r="E163" s="167"/>
      <c r="F163" s="180"/>
      <c r="G163" s="3" t="s">
        <v>15</v>
      </c>
      <c r="H163" s="167"/>
      <c r="I163" s="167"/>
      <c r="J163" s="167"/>
      <c r="K163" s="11">
        <v>1545.6</v>
      </c>
      <c r="L163" s="11">
        <v>1100</v>
      </c>
      <c r="M163" s="11">
        <v>1100</v>
      </c>
      <c r="N163" s="11">
        <v>-654.4</v>
      </c>
      <c r="O163" s="10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4.45" customHeight="1" x14ac:dyDescent="0.2">
      <c r="A164" s="170">
        <v>32</v>
      </c>
      <c r="B164" s="173" t="s">
        <v>25</v>
      </c>
      <c r="C164" s="176" t="s">
        <v>108</v>
      </c>
      <c r="D164" s="176" t="s">
        <v>109</v>
      </c>
      <c r="E164" s="166" t="s">
        <v>50</v>
      </c>
      <c r="F164" s="179">
        <v>48.7</v>
      </c>
      <c r="G164" s="7" t="s">
        <v>16</v>
      </c>
      <c r="H164" s="166">
        <v>23.53</v>
      </c>
      <c r="I164" s="181">
        <v>42164</v>
      </c>
      <c r="J164" s="181">
        <v>43260</v>
      </c>
      <c r="K164" s="16">
        <v>3438.21</v>
      </c>
      <c r="L164" s="16">
        <v>1719.11</v>
      </c>
      <c r="M164" s="16">
        <v>1719.1</v>
      </c>
      <c r="N164" s="16">
        <v>0</v>
      </c>
      <c r="O164" s="17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3.15" customHeight="1" x14ac:dyDescent="0.2">
      <c r="A165" s="170"/>
      <c r="B165" s="173"/>
      <c r="C165" s="176"/>
      <c r="D165" s="176"/>
      <c r="E165" s="166"/>
      <c r="F165" s="179"/>
      <c r="G165" s="2" t="s">
        <v>17</v>
      </c>
      <c r="H165" s="166"/>
      <c r="I165" s="166"/>
      <c r="J165" s="166"/>
      <c r="K165" s="11">
        <v>0</v>
      </c>
      <c r="L165" s="11">
        <v>0</v>
      </c>
      <c r="M165" s="11">
        <v>0</v>
      </c>
      <c r="N165" s="11">
        <f>K165-L165-M165</f>
        <v>0</v>
      </c>
      <c r="O165" s="10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0.9" customHeight="1" x14ac:dyDescent="0.2">
      <c r="A166" s="170"/>
      <c r="B166" s="173"/>
      <c r="C166" s="176"/>
      <c r="D166" s="176"/>
      <c r="E166" s="166"/>
      <c r="F166" s="179"/>
      <c r="G166" s="2" t="s">
        <v>18</v>
      </c>
      <c r="H166" s="166"/>
      <c r="I166" s="166"/>
      <c r="J166" s="166"/>
      <c r="K166" s="11">
        <v>0</v>
      </c>
      <c r="L166" s="11">
        <v>0</v>
      </c>
      <c r="M166" s="11">
        <v>0</v>
      </c>
      <c r="N166" s="11">
        <f>K166-L166-M166</f>
        <v>0</v>
      </c>
      <c r="O166" s="10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5.6" customHeight="1" x14ac:dyDescent="0.2">
      <c r="A167" s="170"/>
      <c r="B167" s="173"/>
      <c r="C167" s="176"/>
      <c r="D167" s="176"/>
      <c r="E167" s="166"/>
      <c r="F167" s="179"/>
      <c r="G167" s="2" t="s">
        <v>19</v>
      </c>
      <c r="H167" s="166"/>
      <c r="I167" s="166"/>
      <c r="J167" s="166"/>
      <c r="K167" s="11">
        <v>0</v>
      </c>
      <c r="L167" s="11">
        <v>0</v>
      </c>
      <c r="M167" s="11">
        <v>0</v>
      </c>
      <c r="N167" s="11">
        <f>K167-L167-M167</f>
        <v>0</v>
      </c>
      <c r="O167" s="10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6.899999999999999" customHeight="1" x14ac:dyDescent="0.2">
      <c r="A168" s="171"/>
      <c r="B168" s="174"/>
      <c r="C168" s="177"/>
      <c r="D168" s="177"/>
      <c r="E168" s="167"/>
      <c r="F168" s="180"/>
      <c r="G168" s="3" t="s">
        <v>15</v>
      </c>
      <c r="H168" s="167"/>
      <c r="I168" s="167"/>
      <c r="J168" s="167"/>
      <c r="K168" s="11">
        <v>3438.21</v>
      </c>
      <c r="L168" s="11">
        <v>1719.11</v>
      </c>
      <c r="M168" s="11">
        <v>1719.1</v>
      </c>
      <c r="N168" s="11">
        <v>0</v>
      </c>
      <c r="O168" s="10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x14ac:dyDescent="0.2">
      <c r="A169" s="169">
        <v>33</v>
      </c>
      <c r="B169" s="172" t="s">
        <v>25</v>
      </c>
      <c r="C169" s="175" t="s">
        <v>110</v>
      </c>
      <c r="D169" s="175" t="s">
        <v>111</v>
      </c>
      <c r="E169" s="165" t="s">
        <v>112</v>
      </c>
      <c r="F169" s="178">
        <v>40.1</v>
      </c>
      <c r="G169" s="2" t="s">
        <v>16</v>
      </c>
      <c r="H169" s="165">
        <v>19.95</v>
      </c>
      <c r="I169" s="168">
        <v>42309</v>
      </c>
      <c r="J169" s="168">
        <v>44136</v>
      </c>
      <c r="K169" s="11">
        <v>2400</v>
      </c>
      <c r="L169" s="11">
        <v>400</v>
      </c>
      <c r="M169" s="11">
        <v>400</v>
      </c>
      <c r="N169" s="11">
        <v>1600</v>
      </c>
      <c r="O169" s="10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x14ac:dyDescent="0.2">
      <c r="A170" s="170"/>
      <c r="B170" s="173"/>
      <c r="C170" s="176"/>
      <c r="D170" s="176"/>
      <c r="E170" s="166"/>
      <c r="F170" s="179"/>
      <c r="G170" s="2" t="s">
        <v>17</v>
      </c>
      <c r="H170" s="166"/>
      <c r="I170" s="166"/>
      <c r="J170" s="166"/>
      <c r="K170" s="11">
        <v>0</v>
      </c>
      <c r="L170" s="11">
        <v>0</v>
      </c>
      <c r="M170" s="11">
        <v>0</v>
      </c>
      <c r="N170" s="11">
        <f>K170-L170-M170</f>
        <v>0</v>
      </c>
      <c r="O170" s="10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x14ac:dyDescent="0.2">
      <c r="A171" s="170"/>
      <c r="B171" s="173"/>
      <c r="C171" s="176"/>
      <c r="D171" s="176"/>
      <c r="E171" s="166"/>
      <c r="F171" s="179"/>
      <c r="G171" s="2" t="s">
        <v>18</v>
      </c>
      <c r="H171" s="166"/>
      <c r="I171" s="166"/>
      <c r="J171" s="166"/>
      <c r="K171" s="11">
        <v>0</v>
      </c>
      <c r="L171" s="11">
        <v>0</v>
      </c>
      <c r="M171" s="11">
        <v>0</v>
      </c>
      <c r="N171" s="11">
        <f>K171-L171-M171</f>
        <v>0</v>
      </c>
      <c r="O171" s="10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x14ac:dyDescent="0.2">
      <c r="A172" s="170"/>
      <c r="B172" s="173"/>
      <c r="C172" s="176"/>
      <c r="D172" s="176"/>
      <c r="E172" s="166"/>
      <c r="F172" s="179"/>
      <c r="G172" s="2" t="s">
        <v>19</v>
      </c>
      <c r="H172" s="166"/>
      <c r="I172" s="166"/>
      <c r="J172" s="166"/>
      <c r="K172" s="11">
        <v>0</v>
      </c>
      <c r="L172" s="11">
        <v>0</v>
      </c>
      <c r="M172" s="11">
        <v>0</v>
      </c>
      <c r="N172" s="11">
        <f>K172-L172-M172</f>
        <v>0</v>
      </c>
      <c r="O172" s="10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x14ac:dyDescent="0.2">
      <c r="A173" s="171"/>
      <c r="B173" s="174"/>
      <c r="C173" s="177"/>
      <c r="D173" s="177"/>
      <c r="E173" s="167"/>
      <c r="F173" s="180"/>
      <c r="G173" s="3" t="s">
        <v>15</v>
      </c>
      <c r="H173" s="167"/>
      <c r="I173" s="167"/>
      <c r="J173" s="167"/>
      <c r="K173" s="11">
        <v>2400</v>
      </c>
      <c r="L173" s="11">
        <v>400</v>
      </c>
      <c r="M173" s="11">
        <v>400</v>
      </c>
      <c r="N173" s="11">
        <v>1600</v>
      </c>
      <c r="O173" s="10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x14ac:dyDescent="0.2">
      <c r="A174" s="169">
        <v>34</v>
      </c>
      <c r="B174" s="172" t="s">
        <v>25</v>
      </c>
      <c r="C174" s="175" t="s">
        <v>113</v>
      </c>
      <c r="D174" s="175" t="s">
        <v>114</v>
      </c>
      <c r="E174" s="165" t="s">
        <v>76</v>
      </c>
      <c r="F174" s="178">
        <v>6.4</v>
      </c>
      <c r="G174" s="2" t="s">
        <v>16</v>
      </c>
      <c r="H174" s="165">
        <v>33.270000000000003</v>
      </c>
      <c r="I174" s="168">
        <v>41926</v>
      </c>
      <c r="J174" s="168">
        <v>43752</v>
      </c>
      <c r="K174" s="11">
        <v>638.73</v>
      </c>
      <c r="L174" s="11">
        <v>319.37</v>
      </c>
      <c r="M174" s="11">
        <v>319.36</v>
      </c>
      <c r="N174" s="11">
        <v>0</v>
      </c>
      <c r="O174" s="10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x14ac:dyDescent="0.2">
      <c r="A175" s="170"/>
      <c r="B175" s="173"/>
      <c r="C175" s="176"/>
      <c r="D175" s="176"/>
      <c r="E175" s="166"/>
      <c r="F175" s="179"/>
      <c r="G175" s="2" t="s">
        <v>17</v>
      </c>
      <c r="H175" s="166"/>
      <c r="I175" s="166"/>
      <c r="J175" s="166"/>
      <c r="K175" s="11">
        <v>0</v>
      </c>
      <c r="L175" s="11">
        <v>0</v>
      </c>
      <c r="M175" s="11">
        <v>0</v>
      </c>
      <c r="N175" s="11">
        <f>K175-L175-M175</f>
        <v>0</v>
      </c>
      <c r="O175" s="10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x14ac:dyDescent="0.2">
      <c r="A176" s="170"/>
      <c r="B176" s="173"/>
      <c r="C176" s="176"/>
      <c r="D176" s="176"/>
      <c r="E176" s="166"/>
      <c r="F176" s="179"/>
      <c r="G176" s="2" t="s">
        <v>18</v>
      </c>
      <c r="H176" s="166"/>
      <c r="I176" s="166"/>
      <c r="J176" s="166"/>
      <c r="K176" s="11">
        <v>0</v>
      </c>
      <c r="L176" s="11">
        <v>0</v>
      </c>
      <c r="M176" s="11">
        <v>0</v>
      </c>
      <c r="N176" s="11">
        <f>K176-L176-M176</f>
        <v>0</v>
      </c>
      <c r="O176" s="10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x14ac:dyDescent="0.2">
      <c r="A177" s="170"/>
      <c r="B177" s="173"/>
      <c r="C177" s="176"/>
      <c r="D177" s="176"/>
      <c r="E177" s="166"/>
      <c r="F177" s="179"/>
      <c r="G177" s="2" t="s">
        <v>19</v>
      </c>
      <c r="H177" s="166"/>
      <c r="I177" s="166"/>
      <c r="J177" s="166"/>
      <c r="K177" s="11">
        <v>0</v>
      </c>
      <c r="L177" s="11">
        <v>0</v>
      </c>
      <c r="M177" s="11">
        <v>0</v>
      </c>
      <c r="N177" s="11">
        <f>K177-L177-M177</f>
        <v>0</v>
      </c>
      <c r="O177" s="10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x14ac:dyDescent="0.2">
      <c r="A178" s="171"/>
      <c r="B178" s="174"/>
      <c r="C178" s="177"/>
      <c r="D178" s="177"/>
      <c r="E178" s="167"/>
      <c r="F178" s="180"/>
      <c r="G178" s="3" t="s">
        <v>15</v>
      </c>
      <c r="H178" s="167"/>
      <c r="I178" s="167"/>
      <c r="J178" s="167"/>
      <c r="K178" s="11">
        <v>638.73</v>
      </c>
      <c r="L178" s="11">
        <v>319.37</v>
      </c>
      <c r="M178" s="11">
        <v>319.36</v>
      </c>
      <c r="N178" s="11">
        <v>0</v>
      </c>
      <c r="O178" s="10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x14ac:dyDescent="0.2">
      <c r="A179" s="169">
        <v>35</v>
      </c>
      <c r="B179" s="172" t="s">
        <v>25</v>
      </c>
      <c r="C179" s="175" t="s">
        <v>115</v>
      </c>
      <c r="D179" s="175" t="s">
        <v>116</v>
      </c>
      <c r="E179" s="165" t="s">
        <v>76</v>
      </c>
      <c r="F179" s="178">
        <v>46.2</v>
      </c>
      <c r="G179" s="2" t="s">
        <v>16</v>
      </c>
      <c r="H179" s="165">
        <v>32.47</v>
      </c>
      <c r="I179" s="168">
        <v>42338</v>
      </c>
      <c r="J179" s="168">
        <v>43434</v>
      </c>
      <c r="K179" s="11">
        <v>4500</v>
      </c>
      <c r="L179" s="11">
        <v>2250</v>
      </c>
      <c r="M179" s="11">
        <v>2250</v>
      </c>
      <c r="N179" s="11">
        <f>K179-L179-M179</f>
        <v>0</v>
      </c>
      <c r="O179" s="10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x14ac:dyDescent="0.2">
      <c r="A180" s="170"/>
      <c r="B180" s="173"/>
      <c r="C180" s="176"/>
      <c r="D180" s="176"/>
      <c r="E180" s="166"/>
      <c r="F180" s="179"/>
      <c r="G180" s="2" t="s">
        <v>17</v>
      </c>
      <c r="H180" s="166"/>
      <c r="I180" s="166"/>
      <c r="J180" s="166"/>
      <c r="K180" s="11">
        <v>0</v>
      </c>
      <c r="L180" s="11">
        <v>0</v>
      </c>
      <c r="M180" s="11">
        <v>0</v>
      </c>
      <c r="N180" s="11">
        <f>K180-L180-M180</f>
        <v>0</v>
      </c>
      <c r="O180" s="10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x14ac:dyDescent="0.2">
      <c r="A181" s="170"/>
      <c r="B181" s="173"/>
      <c r="C181" s="176"/>
      <c r="D181" s="176"/>
      <c r="E181" s="166"/>
      <c r="F181" s="179"/>
      <c r="G181" s="2" t="s">
        <v>18</v>
      </c>
      <c r="H181" s="166"/>
      <c r="I181" s="166"/>
      <c r="J181" s="166"/>
      <c r="K181" s="11">
        <v>0</v>
      </c>
      <c r="L181" s="11">
        <v>0</v>
      </c>
      <c r="M181" s="11">
        <v>0</v>
      </c>
      <c r="N181" s="11">
        <f>K181-L181-M181</f>
        <v>0</v>
      </c>
      <c r="O181" s="10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x14ac:dyDescent="0.2">
      <c r="A182" s="170"/>
      <c r="B182" s="173"/>
      <c r="C182" s="176"/>
      <c r="D182" s="176"/>
      <c r="E182" s="166"/>
      <c r="F182" s="179"/>
      <c r="G182" s="2" t="s">
        <v>19</v>
      </c>
      <c r="H182" s="166"/>
      <c r="I182" s="166"/>
      <c r="J182" s="166"/>
      <c r="K182" s="11">
        <v>0</v>
      </c>
      <c r="L182" s="11">
        <v>0</v>
      </c>
      <c r="M182" s="11">
        <v>0</v>
      </c>
      <c r="N182" s="11">
        <f>K182-L182-M182</f>
        <v>0</v>
      </c>
      <c r="O182" s="10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42" customHeight="1" x14ac:dyDescent="0.2">
      <c r="A183" s="171"/>
      <c r="B183" s="174"/>
      <c r="C183" s="177"/>
      <c r="D183" s="177"/>
      <c r="E183" s="167"/>
      <c r="F183" s="180"/>
      <c r="G183" s="3" t="s">
        <v>15</v>
      </c>
      <c r="H183" s="167"/>
      <c r="I183" s="167"/>
      <c r="J183" s="167"/>
      <c r="K183" s="11">
        <v>4500</v>
      </c>
      <c r="L183" s="11">
        <v>2250</v>
      </c>
      <c r="M183" s="11">
        <v>2250</v>
      </c>
      <c r="N183" s="11">
        <f t="shared" ref="N183" si="20">SUM(N179:N182)</f>
        <v>0</v>
      </c>
      <c r="O183" s="10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x14ac:dyDescent="0.2">
      <c r="A184" s="169">
        <v>36</v>
      </c>
      <c r="B184" s="172" t="s">
        <v>25</v>
      </c>
      <c r="C184" s="175" t="s">
        <v>117</v>
      </c>
      <c r="D184" s="175" t="s">
        <v>118</v>
      </c>
      <c r="E184" s="165" t="s">
        <v>40</v>
      </c>
      <c r="F184" s="178">
        <v>67.099999999999994</v>
      </c>
      <c r="G184" s="2" t="s">
        <v>16</v>
      </c>
      <c r="H184" s="165">
        <v>0.98</v>
      </c>
      <c r="I184" s="168">
        <v>42335</v>
      </c>
      <c r="J184" s="168">
        <v>42669</v>
      </c>
      <c r="K184" s="11">
        <v>198</v>
      </c>
      <c r="L184" s="11">
        <v>99</v>
      </c>
      <c r="M184" s="11">
        <v>99</v>
      </c>
      <c r="N184" s="11">
        <v>0</v>
      </c>
      <c r="O184" s="10"/>
    </row>
    <row r="185" spans="1:25" x14ac:dyDescent="0.2">
      <c r="A185" s="170"/>
      <c r="B185" s="173"/>
      <c r="C185" s="176"/>
      <c r="D185" s="176"/>
      <c r="E185" s="166"/>
      <c r="F185" s="179"/>
      <c r="G185" s="2" t="s">
        <v>17</v>
      </c>
      <c r="H185" s="166"/>
      <c r="I185" s="166"/>
      <c r="J185" s="166"/>
      <c r="K185" s="11">
        <v>0</v>
      </c>
      <c r="L185" s="11">
        <v>0</v>
      </c>
      <c r="M185" s="11">
        <v>0</v>
      </c>
      <c r="N185" s="11">
        <f>K185-L185-M185</f>
        <v>0</v>
      </c>
      <c r="O185" s="10"/>
    </row>
    <row r="186" spans="1:25" x14ac:dyDescent="0.2">
      <c r="A186" s="170"/>
      <c r="B186" s="173"/>
      <c r="C186" s="176"/>
      <c r="D186" s="176"/>
      <c r="E186" s="166"/>
      <c r="F186" s="179"/>
      <c r="G186" s="2" t="s">
        <v>18</v>
      </c>
      <c r="H186" s="166"/>
      <c r="I186" s="166"/>
      <c r="J186" s="166"/>
      <c r="K186" s="11">
        <v>0</v>
      </c>
      <c r="L186" s="11">
        <v>0</v>
      </c>
      <c r="M186" s="11">
        <v>0</v>
      </c>
      <c r="N186" s="11">
        <f>K186-L186-M186</f>
        <v>0</v>
      </c>
      <c r="O186" s="10"/>
    </row>
    <row r="187" spans="1:25" x14ac:dyDescent="0.2">
      <c r="A187" s="170"/>
      <c r="B187" s="173"/>
      <c r="C187" s="176"/>
      <c r="D187" s="176"/>
      <c r="E187" s="166"/>
      <c r="F187" s="179"/>
      <c r="G187" s="2" t="s">
        <v>19</v>
      </c>
      <c r="H187" s="166"/>
      <c r="I187" s="166"/>
      <c r="J187" s="166"/>
      <c r="K187" s="11">
        <v>0</v>
      </c>
      <c r="L187" s="11">
        <v>0</v>
      </c>
      <c r="M187" s="11">
        <v>0</v>
      </c>
      <c r="N187" s="11">
        <f>K187-L187-M187</f>
        <v>0</v>
      </c>
      <c r="O187" s="10"/>
    </row>
    <row r="188" spans="1:25" ht="50.45" customHeight="1" x14ac:dyDescent="0.2">
      <c r="A188" s="171"/>
      <c r="B188" s="174"/>
      <c r="C188" s="177"/>
      <c r="D188" s="177"/>
      <c r="E188" s="167"/>
      <c r="F188" s="180"/>
      <c r="G188" s="3" t="s">
        <v>15</v>
      </c>
      <c r="H188" s="167"/>
      <c r="I188" s="167"/>
      <c r="J188" s="167"/>
      <c r="K188" s="11">
        <f>SUM(K184:K187)</f>
        <v>198</v>
      </c>
      <c r="L188" s="11">
        <f t="shared" ref="L188:N188" si="21">SUM(L184:L187)</f>
        <v>99</v>
      </c>
      <c r="M188" s="18">
        <f t="shared" si="21"/>
        <v>99</v>
      </c>
      <c r="N188" s="11">
        <f t="shared" si="21"/>
        <v>0</v>
      </c>
      <c r="O188" s="10"/>
    </row>
    <row r="189" spans="1:25" x14ac:dyDescent="0.2">
      <c r="A189" s="169">
        <v>37</v>
      </c>
      <c r="B189" s="172" t="s">
        <v>25</v>
      </c>
      <c r="C189" s="175" t="s">
        <v>117</v>
      </c>
      <c r="D189" s="175" t="s">
        <v>119</v>
      </c>
      <c r="E189" s="165" t="s">
        <v>40</v>
      </c>
      <c r="F189" s="178">
        <v>59.9</v>
      </c>
      <c r="G189" s="2" t="s">
        <v>16</v>
      </c>
      <c r="H189" s="165">
        <v>1.02</v>
      </c>
      <c r="I189" s="168">
        <v>42313</v>
      </c>
      <c r="J189" s="168">
        <v>42647</v>
      </c>
      <c r="K189" s="11">
        <v>183</v>
      </c>
      <c r="L189" s="11">
        <v>91.5</v>
      </c>
      <c r="M189" s="11">
        <v>91.5</v>
      </c>
      <c r="N189" s="11">
        <v>0</v>
      </c>
      <c r="O189" s="10"/>
    </row>
    <row r="190" spans="1:25" x14ac:dyDescent="0.2">
      <c r="A190" s="170"/>
      <c r="B190" s="173"/>
      <c r="C190" s="176"/>
      <c r="D190" s="176"/>
      <c r="E190" s="166"/>
      <c r="F190" s="179"/>
      <c r="G190" s="2" t="s">
        <v>17</v>
      </c>
      <c r="H190" s="166"/>
      <c r="I190" s="166"/>
      <c r="J190" s="166"/>
      <c r="K190" s="11">
        <v>0</v>
      </c>
      <c r="L190" s="11">
        <v>0</v>
      </c>
      <c r="M190" s="11">
        <v>0</v>
      </c>
      <c r="N190" s="11">
        <f>K190-L190-M190</f>
        <v>0</v>
      </c>
      <c r="O190" s="10"/>
    </row>
    <row r="191" spans="1:25" x14ac:dyDescent="0.2">
      <c r="A191" s="170"/>
      <c r="B191" s="173"/>
      <c r="C191" s="176"/>
      <c r="D191" s="176"/>
      <c r="E191" s="166"/>
      <c r="F191" s="179"/>
      <c r="G191" s="2" t="s">
        <v>18</v>
      </c>
      <c r="H191" s="166"/>
      <c r="I191" s="166"/>
      <c r="J191" s="166"/>
      <c r="K191" s="11">
        <v>0</v>
      </c>
      <c r="L191" s="11">
        <v>0</v>
      </c>
      <c r="M191" s="11">
        <v>0</v>
      </c>
      <c r="N191" s="11">
        <f>K191-L191-M191</f>
        <v>0</v>
      </c>
      <c r="O191" s="10"/>
    </row>
    <row r="192" spans="1:25" x14ac:dyDescent="0.2">
      <c r="A192" s="170"/>
      <c r="B192" s="173"/>
      <c r="C192" s="176"/>
      <c r="D192" s="176"/>
      <c r="E192" s="166"/>
      <c r="F192" s="179"/>
      <c r="G192" s="2" t="s">
        <v>19</v>
      </c>
      <c r="H192" s="166"/>
      <c r="I192" s="166"/>
      <c r="J192" s="166"/>
      <c r="K192" s="11">
        <v>0</v>
      </c>
      <c r="L192" s="11">
        <v>0</v>
      </c>
      <c r="M192" s="11">
        <v>0</v>
      </c>
      <c r="N192" s="11">
        <f>K192-L192-M192</f>
        <v>0</v>
      </c>
      <c r="O192" s="10"/>
    </row>
    <row r="193" spans="1:15" ht="19.149999999999999" customHeight="1" x14ac:dyDescent="0.2">
      <c r="A193" s="171"/>
      <c r="B193" s="174"/>
      <c r="C193" s="177"/>
      <c r="D193" s="177"/>
      <c r="E193" s="167"/>
      <c r="F193" s="180"/>
      <c r="G193" s="3" t="s">
        <v>15</v>
      </c>
      <c r="H193" s="167"/>
      <c r="I193" s="167"/>
      <c r="J193" s="167"/>
      <c r="K193" s="11">
        <f>SUM(K189:K192)</f>
        <v>183</v>
      </c>
      <c r="L193" s="11">
        <f t="shared" ref="L193:N193" si="22">SUM(L189:L192)</f>
        <v>91.5</v>
      </c>
      <c r="M193" s="18">
        <f t="shared" si="22"/>
        <v>91.5</v>
      </c>
      <c r="N193" s="11">
        <f t="shared" si="22"/>
        <v>0</v>
      </c>
      <c r="O193" s="10"/>
    </row>
    <row r="194" spans="1:15" x14ac:dyDescent="0.2">
      <c r="A194" s="169">
        <v>38</v>
      </c>
      <c r="B194" s="172" t="s">
        <v>25</v>
      </c>
      <c r="C194" s="175" t="s">
        <v>117</v>
      </c>
      <c r="D194" s="175" t="s">
        <v>120</v>
      </c>
      <c r="E194" s="165" t="s">
        <v>40</v>
      </c>
      <c r="F194" s="178">
        <v>163.30000000000001</v>
      </c>
      <c r="G194" s="2" t="s">
        <v>16</v>
      </c>
      <c r="H194" s="165">
        <v>0.94</v>
      </c>
      <c r="I194" s="168">
        <v>42430</v>
      </c>
      <c r="J194" s="168">
        <v>42794</v>
      </c>
      <c r="K194" s="11">
        <v>460.32</v>
      </c>
      <c r="L194" s="11">
        <v>230.16</v>
      </c>
      <c r="M194" s="11">
        <v>230.16</v>
      </c>
      <c r="N194" s="11">
        <v>0</v>
      </c>
      <c r="O194" s="10"/>
    </row>
    <row r="195" spans="1:15" x14ac:dyDescent="0.2">
      <c r="A195" s="170"/>
      <c r="B195" s="173"/>
      <c r="C195" s="176"/>
      <c r="D195" s="176"/>
      <c r="E195" s="166"/>
      <c r="F195" s="179"/>
      <c r="G195" s="2" t="s">
        <v>17</v>
      </c>
      <c r="H195" s="166"/>
      <c r="I195" s="166"/>
      <c r="J195" s="166"/>
      <c r="K195" s="11">
        <v>0</v>
      </c>
      <c r="L195" s="11">
        <v>0</v>
      </c>
      <c r="M195" s="11">
        <v>0</v>
      </c>
      <c r="N195" s="11">
        <f>K195-L195-M195</f>
        <v>0</v>
      </c>
      <c r="O195" s="10"/>
    </row>
    <row r="196" spans="1:15" x14ac:dyDescent="0.2">
      <c r="A196" s="170"/>
      <c r="B196" s="173"/>
      <c r="C196" s="176"/>
      <c r="D196" s="176"/>
      <c r="E196" s="166"/>
      <c r="F196" s="179"/>
      <c r="G196" s="2" t="s">
        <v>18</v>
      </c>
      <c r="H196" s="166"/>
      <c r="I196" s="166"/>
      <c r="J196" s="166"/>
      <c r="K196" s="11">
        <v>0</v>
      </c>
      <c r="L196" s="11">
        <v>0</v>
      </c>
      <c r="M196" s="11">
        <v>0</v>
      </c>
      <c r="N196" s="11">
        <f>K196-L196-M196</f>
        <v>0</v>
      </c>
      <c r="O196" s="10"/>
    </row>
    <row r="197" spans="1:15" x14ac:dyDescent="0.2">
      <c r="A197" s="170"/>
      <c r="B197" s="173"/>
      <c r="C197" s="176"/>
      <c r="D197" s="176"/>
      <c r="E197" s="166"/>
      <c r="F197" s="179"/>
      <c r="G197" s="2" t="s">
        <v>19</v>
      </c>
      <c r="H197" s="166"/>
      <c r="I197" s="166"/>
      <c r="J197" s="166"/>
      <c r="K197" s="11">
        <v>0</v>
      </c>
      <c r="L197" s="11">
        <v>0</v>
      </c>
      <c r="M197" s="11">
        <v>0</v>
      </c>
      <c r="N197" s="11">
        <f>K197-L197-M197</f>
        <v>0</v>
      </c>
      <c r="O197" s="10"/>
    </row>
    <row r="198" spans="1:15" ht="72" customHeight="1" x14ac:dyDescent="0.2">
      <c r="A198" s="171"/>
      <c r="B198" s="174"/>
      <c r="C198" s="177"/>
      <c r="D198" s="177"/>
      <c r="E198" s="167"/>
      <c r="F198" s="180"/>
      <c r="G198" s="3" t="s">
        <v>15</v>
      </c>
      <c r="H198" s="167"/>
      <c r="I198" s="167"/>
      <c r="J198" s="167"/>
      <c r="K198" s="11">
        <f>SUM(K194:K197)</f>
        <v>460.32</v>
      </c>
      <c r="L198" s="11">
        <f t="shared" ref="L198:N198" si="23">SUM(L194:L197)</f>
        <v>230.16</v>
      </c>
      <c r="M198" s="18">
        <f t="shared" si="23"/>
        <v>230.16</v>
      </c>
      <c r="N198" s="11">
        <f t="shared" si="23"/>
        <v>0</v>
      </c>
      <c r="O198" s="10"/>
    </row>
    <row r="199" spans="1:15" x14ac:dyDescent="0.2">
      <c r="A199" s="169">
        <v>39</v>
      </c>
      <c r="B199" s="172" t="s">
        <v>25</v>
      </c>
      <c r="C199" s="175" t="s">
        <v>117</v>
      </c>
      <c r="D199" s="175" t="s">
        <v>132</v>
      </c>
      <c r="E199" s="165" t="s">
        <v>40</v>
      </c>
      <c r="F199" s="178">
        <v>60.7</v>
      </c>
      <c r="G199" s="2" t="s">
        <v>16</v>
      </c>
      <c r="H199" s="165">
        <v>5.48</v>
      </c>
      <c r="I199" s="168">
        <v>42520</v>
      </c>
      <c r="J199" s="168">
        <v>42855</v>
      </c>
      <c r="K199" s="11">
        <v>332.7</v>
      </c>
      <c r="L199" s="11">
        <v>0</v>
      </c>
      <c r="M199" s="11">
        <v>0</v>
      </c>
      <c r="N199" s="11">
        <v>281.10000000000002</v>
      </c>
      <c r="O199" s="10"/>
    </row>
    <row r="200" spans="1:15" x14ac:dyDescent="0.2">
      <c r="A200" s="170"/>
      <c r="B200" s="173"/>
      <c r="C200" s="176"/>
      <c r="D200" s="176"/>
      <c r="E200" s="166"/>
      <c r="F200" s="179"/>
      <c r="G200" s="2" t="s">
        <v>17</v>
      </c>
      <c r="H200" s="166"/>
      <c r="I200" s="166"/>
      <c r="J200" s="166"/>
      <c r="K200" s="11">
        <v>0</v>
      </c>
      <c r="L200" s="11">
        <v>0</v>
      </c>
      <c r="M200" s="11">
        <v>0</v>
      </c>
      <c r="N200" s="11">
        <f>K200-L200-M200</f>
        <v>0</v>
      </c>
      <c r="O200" s="10"/>
    </row>
    <row r="201" spans="1:15" x14ac:dyDescent="0.2">
      <c r="A201" s="170"/>
      <c r="B201" s="173"/>
      <c r="C201" s="176"/>
      <c r="D201" s="176"/>
      <c r="E201" s="166"/>
      <c r="F201" s="179"/>
      <c r="G201" s="2" t="s">
        <v>18</v>
      </c>
      <c r="H201" s="166"/>
      <c r="I201" s="166"/>
      <c r="J201" s="166"/>
      <c r="K201" s="11">
        <v>0</v>
      </c>
      <c r="L201" s="11">
        <v>0</v>
      </c>
      <c r="M201" s="11">
        <v>0</v>
      </c>
      <c r="N201" s="11">
        <f>K201-L201-M201</f>
        <v>0</v>
      </c>
      <c r="O201" s="10"/>
    </row>
    <row r="202" spans="1:15" x14ac:dyDescent="0.2">
      <c r="A202" s="170"/>
      <c r="B202" s="173"/>
      <c r="C202" s="176"/>
      <c r="D202" s="176"/>
      <c r="E202" s="166"/>
      <c r="F202" s="179"/>
      <c r="G202" s="2" t="s">
        <v>19</v>
      </c>
      <c r="H202" s="166"/>
      <c r="I202" s="166"/>
      <c r="J202" s="166"/>
      <c r="K202" s="11">
        <v>0</v>
      </c>
      <c r="L202" s="11">
        <v>0</v>
      </c>
      <c r="M202" s="11">
        <v>0</v>
      </c>
      <c r="N202" s="11">
        <f>K202-L202-M202</f>
        <v>0</v>
      </c>
      <c r="O202" s="10"/>
    </row>
    <row r="203" spans="1:15" ht="29.45" customHeight="1" x14ac:dyDescent="0.2">
      <c r="A203" s="171"/>
      <c r="B203" s="174"/>
      <c r="C203" s="177"/>
      <c r="D203" s="177"/>
      <c r="E203" s="167"/>
      <c r="F203" s="180"/>
      <c r="G203" s="3" t="s">
        <v>15</v>
      </c>
      <c r="H203" s="167"/>
      <c r="I203" s="167"/>
      <c r="J203" s="167"/>
      <c r="K203" s="11">
        <f>SUM(K199:K202)</f>
        <v>332.7</v>
      </c>
      <c r="L203" s="11">
        <f t="shared" ref="L203:N203" si="24">SUM(L199:L202)</f>
        <v>0</v>
      </c>
      <c r="M203" s="18">
        <f t="shared" si="24"/>
        <v>0</v>
      </c>
      <c r="N203" s="11">
        <f t="shared" si="24"/>
        <v>281.10000000000002</v>
      </c>
      <c r="O203" s="10"/>
    </row>
    <row r="204" spans="1:15" x14ac:dyDescent="0.2">
      <c r="A204" s="169">
        <v>40</v>
      </c>
      <c r="B204" s="172" t="s">
        <v>25</v>
      </c>
      <c r="C204" s="175" t="s">
        <v>117</v>
      </c>
      <c r="D204" s="175" t="s">
        <v>133</v>
      </c>
      <c r="E204" s="165" t="s">
        <v>40</v>
      </c>
      <c r="F204" s="178">
        <v>120</v>
      </c>
      <c r="G204" s="2" t="s">
        <v>16</v>
      </c>
      <c r="H204" s="165">
        <v>4.18</v>
      </c>
      <c r="I204" s="168">
        <v>42494</v>
      </c>
      <c r="J204" s="168">
        <v>42829</v>
      </c>
      <c r="K204" s="16">
        <v>1503.36</v>
      </c>
      <c r="L204" s="16">
        <v>751.68</v>
      </c>
      <c r="M204" s="16">
        <v>751.68</v>
      </c>
      <c r="N204" s="16">
        <v>0</v>
      </c>
      <c r="O204" s="17"/>
    </row>
    <row r="205" spans="1:15" x14ac:dyDescent="0.2">
      <c r="A205" s="170"/>
      <c r="B205" s="173"/>
      <c r="C205" s="176"/>
      <c r="D205" s="176"/>
      <c r="E205" s="166"/>
      <c r="F205" s="179"/>
      <c r="G205" s="2" t="s">
        <v>17</v>
      </c>
      <c r="H205" s="166"/>
      <c r="I205" s="166"/>
      <c r="J205" s="166"/>
      <c r="K205" s="11">
        <v>0</v>
      </c>
      <c r="L205" s="11">
        <v>0</v>
      </c>
      <c r="M205" s="11">
        <v>0</v>
      </c>
      <c r="N205" s="11">
        <v>0</v>
      </c>
      <c r="O205" s="10"/>
    </row>
    <row r="206" spans="1:15" x14ac:dyDescent="0.2">
      <c r="A206" s="170"/>
      <c r="B206" s="173"/>
      <c r="C206" s="176"/>
      <c r="D206" s="176"/>
      <c r="E206" s="166"/>
      <c r="F206" s="179"/>
      <c r="G206" s="2" t="s">
        <v>18</v>
      </c>
      <c r="H206" s="166"/>
      <c r="I206" s="166"/>
      <c r="J206" s="166"/>
      <c r="K206" s="11">
        <v>0</v>
      </c>
      <c r="L206" s="11">
        <v>0</v>
      </c>
      <c r="M206" s="11">
        <v>0</v>
      </c>
      <c r="N206" s="11">
        <f>K206-L206-M206</f>
        <v>0</v>
      </c>
      <c r="O206" s="10"/>
    </row>
    <row r="207" spans="1:15" x14ac:dyDescent="0.2">
      <c r="A207" s="170"/>
      <c r="B207" s="173"/>
      <c r="C207" s="176"/>
      <c r="D207" s="176"/>
      <c r="E207" s="166"/>
      <c r="F207" s="179"/>
      <c r="G207" s="2" t="s">
        <v>19</v>
      </c>
      <c r="H207" s="166"/>
      <c r="I207" s="166"/>
      <c r="J207" s="166"/>
      <c r="K207" s="11">
        <v>0</v>
      </c>
      <c r="L207" s="11">
        <v>0</v>
      </c>
      <c r="M207" s="11">
        <v>0</v>
      </c>
      <c r="N207" s="11">
        <v>0</v>
      </c>
      <c r="O207" s="10"/>
    </row>
    <row r="208" spans="1:15" ht="45" customHeight="1" x14ac:dyDescent="0.2">
      <c r="A208" s="171"/>
      <c r="B208" s="174"/>
      <c r="C208" s="177"/>
      <c r="D208" s="177"/>
      <c r="E208" s="167"/>
      <c r="F208" s="180"/>
      <c r="G208" s="3" t="s">
        <v>15</v>
      </c>
      <c r="H208" s="167"/>
      <c r="I208" s="167"/>
      <c r="J208" s="167"/>
      <c r="K208" s="11">
        <f>SUM(K204:K207)</f>
        <v>1503.36</v>
      </c>
      <c r="L208" s="11">
        <f t="shared" ref="L208:N208" si="25">SUM(L204:L207)</f>
        <v>751.68</v>
      </c>
      <c r="M208" s="18">
        <f t="shared" si="25"/>
        <v>751.68</v>
      </c>
      <c r="N208" s="11">
        <f t="shared" si="25"/>
        <v>0</v>
      </c>
      <c r="O208" s="10"/>
    </row>
    <row r="209" spans="1:15" x14ac:dyDescent="0.2">
      <c r="A209" s="169">
        <v>41</v>
      </c>
      <c r="B209" s="172" t="s">
        <v>25</v>
      </c>
      <c r="C209" s="175" t="s">
        <v>121</v>
      </c>
      <c r="D209" s="175" t="s">
        <v>122</v>
      </c>
      <c r="E209" s="165" t="s">
        <v>39</v>
      </c>
      <c r="F209" s="178">
        <v>47.7</v>
      </c>
      <c r="G209" s="2" t="s">
        <v>16</v>
      </c>
      <c r="H209" s="165">
        <v>46.86</v>
      </c>
      <c r="I209" s="168">
        <v>42460</v>
      </c>
      <c r="J209" s="168">
        <v>44286</v>
      </c>
      <c r="K209" s="11">
        <v>6705</v>
      </c>
      <c r="L209" s="11">
        <v>3352.5</v>
      </c>
      <c r="M209" s="11">
        <f>K209/2</f>
        <v>3352.5</v>
      </c>
      <c r="N209" s="11">
        <v>0</v>
      </c>
      <c r="O209" s="10"/>
    </row>
    <row r="210" spans="1:15" x14ac:dyDescent="0.2">
      <c r="A210" s="170"/>
      <c r="B210" s="173"/>
      <c r="C210" s="176"/>
      <c r="D210" s="176"/>
      <c r="E210" s="166"/>
      <c r="F210" s="179"/>
      <c r="G210" s="2" t="s">
        <v>17</v>
      </c>
      <c r="H210" s="166"/>
      <c r="I210" s="166"/>
      <c r="J210" s="166"/>
      <c r="K210" s="11">
        <v>0</v>
      </c>
      <c r="L210" s="11">
        <v>0</v>
      </c>
      <c r="M210" s="11">
        <v>0</v>
      </c>
      <c r="N210" s="11">
        <f>K210-L210-M210</f>
        <v>0</v>
      </c>
      <c r="O210" s="10"/>
    </row>
    <row r="211" spans="1:15" x14ac:dyDescent="0.2">
      <c r="A211" s="170"/>
      <c r="B211" s="173"/>
      <c r="C211" s="176"/>
      <c r="D211" s="176"/>
      <c r="E211" s="166"/>
      <c r="F211" s="179"/>
      <c r="G211" s="2" t="s">
        <v>18</v>
      </c>
      <c r="H211" s="166"/>
      <c r="I211" s="166"/>
      <c r="J211" s="166"/>
      <c r="K211" s="11">
        <v>0</v>
      </c>
      <c r="L211" s="11">
        <v>0</v>
      </c>
      <c r="M211" s="11">
        <v>0</v>
      </c>
      <c r="N211" s="11">
        <f>K211-L211-M211</f>
        <v>0</v>
      </c>
      <c r="O211" s="10"/>
    </row>
    <row r="212" spans="1:15" x14ac:dyDescent="0.2">
      <c r="A212" s="170"/>
      <c r="B212" s="173"/>
      <c r="C212" s="176"/>
      <c r="D212" s="176"/>
      <c r="E212" s="166"/>
      <c r="F212" s="179"/>
      <c r="G212" s="2" t="s">
        <v>19</v>
      </c>
      <c r="H212" s="166"/>
      <c r="I212" s="166"/>
      <c r="J212" s="166"/>
      <c r="K212" s="11">
        <v>0</v>
      </c>
      <c r="L212" s="11">
        <v>0</v>
      </c>
      <c r="M212" s="11">
        <v>0</v>
      </c>
      <c r="N212" s="11">
        <f>K212-L212-M212</f>
        <v>0</v>
      </c>
      <c r="O212" s="10"/>
    </row>
    <row r="213" spans="1:15" ht="48" customHeight="1" x14ac:dyDescent="0.2">
      <c r="A213" s="171"/>
      <c r="B213" s="174"/>
      <c r="C213" s="177"/>
      <c r="D213" s="177"/>
      <c r="E213" s="167"/>
      <c r="F213" s="180"/>
      <c r="G213" s="3" t="s">
        <v>15</v>
      </c>
      <c r="H213" s="167"/>
      <c r="I213" s="167"/>
      <c r="J213" s="167"/>
      <c r="K213" s="11">
        <f>SUM(K209:K212)</f>
        <v>6705</v>
      </c>
      <c r="L213" s="11">
        <f t="shared" ref="L213:M213" si="26">SUM(L209:L212)</f>
        <v>3352.5</v>
      </c>
      <c r="M213" s="18">
        <f t="shared" si="26"/>
        <v>3352.5</v>
      </c>
      <c r="N213" s="11">
        <v>0</v>
      </c>
      <c r="O213" s="10"/>
    </row>
    <row r="214" spans="1:15" x14ac:dyDescent="0.2">
      <c r="A214" s="170">
        <v>42</v>
      </c>
      <c r="B214" s="173" t="s">
        <v>25</v>
      </c>
      <c r="C214" s="176" t="s">
        <v>121</v>
      </c>
      <c r="D214" s="176" t="s">
        <v>26</v>
      </c>
      <c r="E214" s="166" t="s">
        <v>39</v>
      </c>
      <c r="F214" s="179">
        <v>44.9</v>
      </c>
      <c r="G214" s="7" t="s">
        <v>16</v>
      </c>
      <c r="H214" s="166">
        <v>46.88</v>
      </c>
      <c r="I214" s="181">
        <v>42460</v>
      </c>
      <c r="J214" s="181">
        <v>44286</v>
      </c>
      <c r="K214" s="16">
        <v>6315</v>
      </c>
      <c r="L214" s="16">
        <f>K214/2</f>
        <v>3157.5</v>
      </c>
      <c r="M214" s="16">
        <f>K214/2</f>
        <v>3157.5</v>
      </c>
      <c r="N214" s="16">
        <v>0</v>
      </c>
      <c r="O214" s="17"/>
    </row>
    <row r="215" spans="1:15" x14ac:dyDescent="0.2">
      <c r="A215" s="170"/>
      <c r="B215" s="173"/>
      <c r="C215" s="176"/>
      <c r="D215" s="176"/>
      <c r="E215" s="166"/>
      <c r="F215" s="179"/>
      <c r="G215" s="2" t="s">
        <v>17</v>
      </c>
      <c r="H215" s="166"/>
      <c r="I215" s="166"/>
      <c r="J215" s="166"/>
      <c r="K215" s="4">
        <v>0</v>
      </c>
      <c r="L215" s="11">
        <v>0</v>
      </c>
      <c r="M215" s="11">
        <v>0</v>
      </c>
      <c r="N215" s="11">
        <f>K215-L215-M215</f>
        <v>0</v>
      </c>
      <c r="O215" s="10"/>
    </row>
    <row r="216" spans="1:15" x14ac:dyDescent="0.2">
      <c r="A216" s="170"/>
      <c r="B216" s="173"/>
      <c r="C216" s="176"/>
      <c r="D216" s="176"/>
      <c r="E216" s="166"/>
      <c r="F216" s="179"/>
      <c r="G216" s="2" t="s">
        <v>18</v>
      </c>
      <c r="H216" s="166"/>
      <c r="I216" s="166"/>
      <c r="J216" s="166"/>
      <c r="K216" s="11">
        <v>0</v>
      </c>
      <c r="L216" s="11">
        <v>0</v>
      </c>
      <c r="M216" s="11">
        <v>0</v>
      </c>
      <c r="N216" s="11">
        <f>K216-L216-M216</f>
        <v>0</v>
      </c>
      <c r="O216" s="10"/>
    </row>
    <row r="217" spans="1:15" x14ac:dyDescent="0.2">
      <c r="A217" s="170"/>
      <c r="B217" s="173"/>
      <c r="C217" s="176"/>
      <c r="D217" s="176"/>
      <c r="E217" s="166"/>
      <c r="F217" s="179"/>
      <c r="G217" s="2" t="s">
        <v>19</v>
      </c>
      <c r="H217" s="166"/>
      <c r="I217" s="166"/>
      <c r="J217" s="166"/>
      <c r="K217" s="11">
        <v>0</v>
      </c>
      <c r="L217" s="11">
        <v>0</v>
      </c>
      <c r="M217" s="11">
        <v>0</v>
      </c>
      <c r="N217" s="11">
        <f>K217-L217-M217</f>
        <v>0</v>
      </c>
      <c r="O217" s="10"/>
    </row>
    <row r="218" spans="1:15" ht="37.15" customHeight="1" x14ac:dyDescent="0.2">
      <c r="A218" s="171"/>
      <c r="B218" s="174"/>
      <c r="C218" s="177"/>
      <c r="D218" s="177"/>
      <c r="E218" s="167"/>
      <c r="F218" s="180"/>
      <c r="G218" s="3" t="s">
        <v>15</v>
      </c>
      <c r="H218" s="167"/>
      <c r="I218" s="167"/>
      <c r="J218" s="167"/>
      <c r="K218" s="11">
        <f>SUM(K214:K217)</f>
        <v>6315</v>
      </c>
      <c r="L218" s="11">
        <f t="shared" ref="L218:M218" si="27">SUM(L214:L217)</f>
        <v>3157.5</v>
      </c>
      <c r="M218" s="18">
        <f t="shared" si="27"/>
        <v>3157.5</v>
      </c>
      <c r="N218" s="11">
        <v>0</v>
      </c>
      <c r="O218" s="10"/>
    </row>
    <row r="219" spans="1:15" x14ac:dyDescent="0.2">
      <c r="A219" s="169">
        <v>43</v>
      </c>
      <c r="B219" s="172" t="s">
        <v>25</v>
      </c>
      <c r="C219" s="175" t="s">
        <v>121</v>
      </c>
      <c r="D219" s="175" t="s">
        <v>27</v>
      </c>
      <c r="E219" s="165" t="s">
        <v>39</v>
      </c>
      <c r="F219" s="178">
        <v>39.200000000000003</v>
      </c>
      <c r="G219" s="2" t="s">
        <v>16</v>
      </c>
      <c r="H219" s="165">
        <v>47.32</v>
      </c>
      <c r="I219" s="168">
        <v>42460</v>
      </c>
      <c r="J219" s="168">
        <v>44286</v>
      </c>
      <c r="K219" s="11">
        <v>5565</v>
      </c>
      <c r="L219" s="11">
        <f>K219/2</f>
        <v>2782.5</v>
      </c>
      <c r="M219" s="11">
        <f>K219/2</f>
        <v>2782.5</v>
      </c>
      <c r="N219" s="11">
        <v>0</v>
      </c>
      <c r="O219" s="10"/>
    </row>
    <row r="220" spans="1:15" x14ac:dyDescent="0.2">
      <c r="A220" s="170"/>
      <c r="B220" s="173"/>
      <c r="C220" s="176"/>
      <c r="D220" s="176"/>
      <c r="E220" s="166"/>
      <c r="F220" s="179"/>
      <c r="G220" s="2" t="s">
        <v>17</v>
      </c>
      <c r="H220" s="166"/>
      <c r="I220" s="166"/>
      <c r="J220" s="166"/>
      <c r="K220" s="4">
        <v>0</v>
      </c>
      <c r="L220" s="11">
        <v>0</v>
      </c>
      <c r="M220" s="11">
        <v>0</v>
      </c>
      <c r="N220" s="11">
        <f>K220-L220-M220</f>
        <v>0</v>
      </c>
      <c r="O220" s="10"/>
    </row>
    <row r="221" spans="1:15" x14ac:dyDescent="0.2">
      <c r="A221" s="170"/>
      <c r="B221" s="173"/>
      <c r="C221" s="176"/>
      <c r="D221" s="176"/>
      <c r="E221" s="166"/>
      <c r="F221" s="179"/>
      <c r="G221" s="2" t="s">
        <v>18</v>
      </c>
      <c r="H221" s="166"/>
      <c r="I221" s="166"/>
      <c r="J221" s="166"/>
      <c r="K221" s="11">
        <v>0</v>
      </c>
      <c r="L221" s="11">
        <v>0</v>
      </c>
      <c r="M221" s="11">
        <v>0</v>
      </c>
      <c r="N221" s="11">
        <f>K221-L221-M221</f>
        <v>0</v>
      </c>
      <c r="O221" s="10"/>
    </row>
    <row r="222" spans="1:15" x14ac:dyDescent="0.2">
      <c r="A222" s="170"/>
      <c r="B222" s="173"/>
      <c r="C222" s="176"/>
      <c r="D222" s="176"/>
      <c r="E222" s="166"/>
      <c r="F222" s="179"/>
      <c r="G222" s="2" t="s">
        <v>19</v>
      </c>
      <c r="H222" s="166"/>
      <c r="I222" s="166"/>
      <c r="J222" s="166"/>
      <c r="K222" s="11">
        <v>0</v>
      </c>
      <c r="L222" s="11">
        <v>0</v>
      </c>
      <c r="M222" s="11">
        <v>0</v>
      </c>
      <c r="N222" s="11">
        <v>0</v>
      </c>
      <c r="O222" s="10"/>
    </row>
    <row r="223" spans="1:15" ht="75.599999999999994" customHeight="1" x14ac:dyDescent="0.2">
      <c r="A223" s="171"/>
      <c r="B223" s="174"/>
      <c r="C223" s="177"/>
      <c r="D223" s="177"/>
      <c r="E223" s="167"/>
      <c r="F223" s="180"/>
      <c r="G223" s="3" t="s">
        <v>15</v>
      </c>
      <c r="H223" s="167"/>
      <c r="I223" s="167"/>
      <c r="J223" s="167"/>
      <c r="K223" s="11">
        <f>SUM(K219:K222)</f>
        <v>5565</v>
      </c>
      <c r="L223" s="11">
        <f t="shared" ref="L223:M223" si="28">SUM(L219:L222)</f>
        <v>2782.5</v>
      </c>
      <c r="M223" s="18">
        <f t="shared" si="28"/>
        <v>2782.5</v>
      </c>
      <c r="N223" s="11">
        <v>0</v>
      </c>
      <c r="O223" s="10"/>
    </row>
    <row r="224" spans="1:15" x14ac:dyDescent="0.2">
      <c r="A224" s="169">
        <v>44</v>
      </c>
      <c r="B224" s="172" t="s">
        <v>25</v>
      </c>
      <c r="C224" s="175" t="s">
        <v>121</v>
      </c>
      <c r="D224" s="175" t="s">
        <v>123</v>
      </c>
      <c r="E224" s="165" t="s">
        <v>39</v>
      </c>
      <c r="F224" s="178">
        <v>36.299999999999997</v>
      </c>
      <c r="G224" s="2" t="s">
        <v>16</v>
      </c>
      <c r="H224" s="165">
        <v>47.52</v>
      </c>
      <c r="I224" s="168">
        <v>42460</v>
      </c>
      <c r="J224" s="168">
        <v>44286</v>
      </c>
      <c r="K224" s="11">
        <v>5175</v>
      </c>
      <c r="L224" s="11">
        <f>K224/2</f>
        <v>2587.5</v>
      </c>
      <c r="M224" s="11">
        <f>K224/2</f>
        <v>2587.5</v>
      </c>
      <c r="N224" s="11">
        <v>0</v>
      </c>
      <c r="O224" s="10"/>
    </row>
    <row r="225" spans="1:15" x14ac:dyDescent="0.2">
      <c r="A225" s="170"/>
      <c r="B225" s="173"/>
      <c r="C225" s="176"/>
      <c r="D225" s="176"/>
      <c r="E225" s="166"/>
      <c r="F225" s="179"/>
      <c r="G225" s="2" t="s">
        <v>17</v>
      </c>
      <c r="H225" s="166"/>
      <c r="I225" s="166"/>
      <c r="J225" s="166"/>
      <c r="K225" s="4">
        <v>0</v>
      </c>
      <c r="L225" s="11">
        <v>0</v>
      </c>
      <c r="M225" s="11">
        <v>0</v>
      </c>
      <c r="N225" s="11">
        <f>K225-L225-M225</f>
        <v>0</v>
      </c>
      <c r="O225" s="10"/>
    </row>
    <row r="226" spans="1:15" x14ac:dyDescent="0.2">
      <c r="A226" s="170"/>
      <c r="B226" s="173"/>
      <c r="C226" s="176"/>
      <c r="D226" s="176"/>
      <c r="E226" s="166"/>
      <c r="F226" s="179"/>
      <c r="G226" s="2" t="s">
        <v>18</v>
      </c>
      <c r="H226" s="166"/>
      <c r="I226" s="166"/>
      <c r="J226" s="166"/>
      <c r="K226" s="11">
        <v>0</v>
      </c>
      <c r="L226" s="11">
        <v>0</v>
      </c>
      <c r="M226" s="11">
        <v>0</v>
      </c>
      <c r="N226" s="11">
        <f>K226-L226-M226</f>
        <v>0</v>
      </c>
      <c r="O226" s="10"/>
    </row>
    <row r="227" spans="1:15" x14ac:dyDescent="0.2">
      <c r="A227" s="170"/>
      <c r="B227" s="173"/>
      <c r="C227" s="176"/>
      <c r="D227" s="176"/>
      <c r="E227" s="166"/>
      <c r="F227" s="179"/>
      <c r="G227" s="2" t="s">
        <v>19</v>
      </c>
      <c r="H227" s="166"/>
      <c r="I227" s="166"/>
      <c r="J227" s="166"/>
      <c r="K227" s="11">
        <v>0</v>
      </c>
      <c r="L227" s="11">
        <v>0</v>
      </c>
      <c r="M227" s="11">
        <v>0</v>
      </c>
      <c r="N227" s="11">
        <f>K227-L227-M227</f>
        <v>0</v>
      </c>
      <c r="O227" s="10"/>
    </row>
    <row r="228" spans="1:15" ht="40.15" customHeight="1" x14ac:dyDescent="0.2">
      <c r="A228" s="171"/>
      <c r="B228" s="174"/>
      <c r="C228" s="177"/>
      <c r="D228" s="177"/>
      <c r="E228" s="167"/>
      <c r="F228" s="180"/>
      <c r="G228" s="3" t="s">
        <v>15</v>
      </c>
      <c r="H228" s="167"/>
      <c r="I228" s="167"/>
      <c r="J228" s="167"/>
      <c r="K228" s="11">
        <f>SUM(K224:K227)</f>
        <v>5175</v>
      </c>
      <c r="L228" s="11">
        <f t="shared" ref="L228:M228" si="29">SUM(L224:L227)</f>
        <v>2587.5</v>
      </c>
      <c r="M228" s="18">
        <f t="shared" si="29"/>
        <v>2587.5</v>
      </c>
      <c r="N228" s="11">
        <v>0</v>
      </c>
      <c r="O228" s="10"/>
    </row>
    <row r="229" spans="1:15" x14ac:dyDescent="0.2">
      <c r="A229" s="169">
        <v>45</v>
      </c>
      <c r="B229" s="172" t="s">
        <v>25</v>
      </c>
      <c r="C229" s="175" t="s">
        <v>121</v>
      </c>
      <c r="D229" s="175" t="s">
        <v>124</v>
      </c>
      <c r="E229" s="165" t="s">
        <v>39</v>
      </c>
      <c r="F229" s="178">
        <v>49.9</v>
      </c>
      <c r="G229" s="2" t="s">
        <v>16</v>
      </c>
      <c r="H229" s="165">
        <v>46.69</v>
      </c>
      <c r="I229" s="168">
        <v>42460</v>
      </c>
      <c r="J229" s="168">
        <v>44286</v>
      </c>
      <c r="K229" s="11">
        <v>6990</v>
      </c>
      <c r="L229" s="11">
        <f>K229/2</f>
        <v>3495</v>
      </c>
      <c r="M229" s="11">
        <f>K229/2</f>
        <v>3495</v>
      </c>
      <c r="N229" s="11">
        <v>0</v>
      </c>
      <c r="O229" s="10"/>
    </row>
    <row r="230" spans="1:15" x14ac:dyDescent="0.2">
      <c r="A230" s="170"/>
      <c r="B230" s="173"/>
      <c r="C230" s="176"/>
      <c r="D230" s="176"/>
      <c r="E230" s="166"/>
      <c r="F230" s="179"/>
      <c r="G230" s="2" t="s">
        <v>17</v>
      </c>
      <c r="H230" s="166"/>
      <c r="I230" s="166"/>
      <c r="J230" s="166"/>
      <c r="K230" s="4">
        <v>0</v>
      </c>
      <c r="L230" s="11">
        <v>0</v>
      </c>
      <c r="M230" s="11">
        <v>0</v>
      </c>
      <c r="N230" s="11">
        <f>K230-L230-M230</f>
        <v>0</v>
      </c>
      <c r="O230" s="10"/>
    </row>
    <row r="231" spans="1:15" x14ac:dyDescent="0.2">
      <c r="A231" s="170"/>
      <c r="B231" s="173"/>
      <c r="C231" s="176"/>
      <c r="D231" s="176"/>
      <c r="E231" s="166"/>
      <c r="F231" s="179"/>
      <c r="G231" s="2" t="s">
        <v>18</v>
      </c>
      <c r="H231" s="166"/>
      <c r="I231" s="166"/>
      <c r="J231" s="166"/>
      <c r="K231" s="11">
        <v>0</v>
      </c>
      <c r="L231" s="11">
        <v>0</v>
      </c>
      <c r="M231" s="11">
        <v>0</v>
      </c>
      <c r="N231" s="11">
        <v>0</v>
      </c>
      <c r="O231" s="10"/>
    </row>
    <row r="232" spans="1:15" x14ac:dyDescent="0.2">
      <c r="A232" s="170"/>
      <c r="B232" s="173"/>
      <c r="C232" s="176"/>
      <c r="D232" s="176"/>
      <c r="E232" s="166"/>
      <c r="F232" s="179"/>
      <c r="G232" s="2" t="s">
        <v>19</v>
      </c>
      <c r="H232" s="166"/>
      <c r="I232" s="166"/>
      <c r="J232" s="166"/>
      <c r="K232" s="11">
        <v>0</v>
      </c>
      <c r="L232" s="11">
        <v>0</v>
      </c>
      <c r="M232" s="11">
        <v>0</v>
      </c>
      <c r="N232" s="11">
        <f>K232-L232-M232</f>
        <v>0</v>
      </c>
      <c r="O232" s="10"/>
    </row>
    <row r="233" spans="1:15" ht="76.900000000000006" customHeight="1" x14ac:dyDescent="0.2">
      <c r="A233" s="171"/>
      <c r="B233" s="174"/>
      <c r="C233" s="177"/>
      <c r="D233" s="177"/>
      <c r="E233" s="167"/>
      <c r="F233" s="180"/>
      <c r="G233" s="3" t="s">
        <v>15</v>
      </c>
      <c r="H233" s="167"/>
      <c r="I233" s="167"/>
      <c r="J233" s="167"/>
      <c r="K233" s="11">
        <f>SUM(K229:K232)</f>
        <v>6990</v>
      </c>
      <c r="L233" s="11">
        <f t="shared" ref="L233:M233" si="30">SUM(L229:L232)</f>
        <v>3495</v>
      </c>
      <c r="M233" s="18">
        <f t="shared" si="30"/>
        <v>3495</v>
      </c>
      <c r="N233" s="11">
        <v>0</v>
      </c>
      <c r="O233" s="10"/>
    </row>
    <row r="234" spans="1:15" x14ac:dyDescent="0.2">
      <c r="A234" s="169">
        <v>46</v>
      </c>
      <c r="B234" s="172" t="s">
        <v>25</v>
      </c>
      <c r="C234" s="175" t="s">
        <v>125</v>
      </c>
      <c r="D234" s="175" t="s">
        <v>138</v>
      </c>
      <c r="E234" s="165" t="s">
        <v>128</v>
      </c>
      <c r="F234" s="178">
        <v>10.8</v>
      </c>
      <c r="G234" s="2" t="s">
        <v>16</v>
      </c>
      <c r="H234" s="165">
        <v>21.81</v>
      </c>
      <c r="I234" s="168">
        <v>42461</v>
      </c>
      <c r="J234" s="168">
        <v>44287</v>
      </c>
      <c r="K234" s="11">
        <v>834.47</v>
      </c>
      <c r="L234" s="11">
        <v>681</v>
      </c>
      <c r="M234" s="11">
        <v>681</v>
      </c>
      <c r="N234" s="11">
        <v>-527.53</v>
      </c>
      <c r="O234" s="10"/>
    </row>
    <row r="235" spans="1:15" x14ac:dyDescent="0.2">
      <c r="A235" s="170"/>
      <c r="B235" s="173"/>
      <c r="C235" s="176"/>
      <c r="D235" s="176"/>
      <c r="E235" s="166"/>
      <c r="F235" s="179"/>
      <c r="G235" s="2" t="s">
        <v>17</v>
      </c>
      <c r="H235" s="166"/>
      <c r="I235" s="166"/>
      <c r="J235" s="166"/>
      <c r="K235" s="11">
        <v>0</v>
      </c>
      <c r="L235" s="11">
        <v>0</v>
      </c>
      <c r="M235" s="11">
        <v>0</v>
      </c>
      <c r="N235" s="11">
        <f>K235-L235-M235</f>
        <v>0</v>
      </c>
      <c r="O235" s="10"/>
    </row>
    <row r="236" spans="1:15" x14ac:dyDescent="0.2">
      <c r="A236" s="170"/>
      <c r="B236" s="173"/>
      <c r="C236" s="176"/>
      <c r="D236" s="176"/>
      <c r="E236" s="166"/>
      <c r="F236" s="179"/>
      <c r="G236" s="2" t="s">
        <v>18</v>
      </c>
      <c r="H236" s="166"/>
      <c r="I236" s="166"/>
      <c r="J236" s="166"/>
      <c r="K236" s="11">
        <v>0</v>
      </c>
      <c r="L236" s="11">
        <v>0</v>
      </c>
      <c r="M236" s="11">
        <v>0</v>
      </c>
      <c r="N236" s="11">
        <f>K236-L236-M236</f>
        <v>0</v>
      </c>
      <c r="O236" s="10"/>
    </row>
    <row r="237" spans="1:15" x14ac:dyDescent="0.2">
      <c r="A237" s="170"/>
      <c r="B237" s="173"/>
      <c r="C237" s="176"/>
      <c r="D237" s="176"/>
      <c r="E237" s="166"/>
      <c r="F237" s="179"/>
      <c r="G237" s="2" t="s">
        <v>19</v>
      </c>
      <c r="H237" s="166"/>
      <c r="I237" s="166"/>
      <c r="J237" s="166"/>
      <c r="K237" s="11">
        <v>0</v>
      </c>
      <c r="L237" s="11">
        <v>0</v>
      </c>
      <c r="M237" s="11">
        <v>0</v>
      </c>
      <c r="N237" s="11">
        <f>K237-L237-M237</f>
        <v>0</v>
      </c>
      <c r="O237" s="10"/>
    </row>
    <row r="238" spans="1:15" ht="45.6" customHeight="1" x14ac:dyDescent="0.2">
      <c r="A238" s="171"/>
      <c r="B238" s="174"/>
      <c r="C238" s="177"/>
      <c r="D238" s="177"/>
      <c r="E238" s="167"/>
      <c r="F238" s="180"/>
      <c r="G238" s="3" t="s">
        <v>15</v>
      </c>
      <c r="H238" s="167"/>
      <c r="I238" s="167"/>
      <c r="J238" s="167"/>
      <c r="K238" s="11">
        <f>SUM(K234:K237)</f>
        <v>834.47</v>
      </c>
      <c r="L238" s="11">
        <f t="shared" ref="L238:N238" si="31">SUM(L234:L237)</f>
        <v>681</v>
      </c>
      <c r="M238" s="18">
        <f t="shared" si="31"/>
        <v>681</v>
      </c>
      <c r="N238" s="11">
        <f t="shared" si="31"/>
        <v>-527.53</v>
      </c>
      <c r="O238" s="10"/>
    </row>
    <row r="239" spans="1:15" x14ac:dyDescent="0.2">
      <c r="A239" s="169">
        <v>47</v>
      </c>
      <c r="B239" s="172" t="s">
        <v>25</v>
      </c>
      <c r="C239" s="175" t="s">
        <v>126</v>
      </c>
      <c r="D239" s="175" t="s">
        <v>127</v>
      </c>
      <c r="E239" s="165" t="s">
        <v>60</v>
      </c>
      <c r="F239" s="178">
        <v>23.3</v>
      </c>
      <c r="G239" s="2" t="s">
        <v>16</v>
      </c>
      <c r="H239" s="165">
        <v>13.3</v>
      </c>
      <c r="I239" s="168">
        <v>42461</v>
      </c>
      <c r="J239" s="168">
        <v>44287</v>
      </c>
      <c r="K239" s="11">
        <v>930</v>
      </c>
      <c r="L239" s="11">
        <v>775</v>
      </c>
      <c r="M239" s="11">
        <v>775</v>
      </c>
      <c r="N239" s="11">
        <v>-620</v>
      </c>
      <c r="O239" s="10"/>
    </row>
    <row r="240" spans="1:15" x14ac:dyDescent="0.2">
      <c r="A240" s="170"/>
      <c r="B240" s="173"/>
      <c r="C240" s="176"/>
      <c r="D240" s="176"/>
      <c r="E240" s="166"/>
      <c r="F240" s="179"/>
      <c r="G240" s="2" t="s">
        <v>17</v>
      </c>
      <c r="H240" s="166"/>
      <c r="I240" s="166"/>
      <c r="J240" s="166"/>
      <c r="K240" s="11">
        <v>0</v>
      </c>
      <c r="L240" s="11">
        <v>0</v>
      </c>
      <c r="M240" s="11">
        <v>0</v>
      </c>
      <c r="N240" s="11">
        <f>K240-L240-M240</f>
        <v>0</v>
      </c>
      <c r="O240" s="10"/>
    </row>
    <row r="241" spans="1:15" x14ac:dyDescent="0.2">
      <c r="A241" s="170"/>
      <c r="B241" s="173"/>
      <c r="C241" s="176"/>
      <c r="D241" s="176"/>
      <c r="E241" s="166"/>
      <c r="F241" s="179"/>
      <c r="G241" s="2" t="s">
        <v>18</v>
      </c>
      <c r="H241" s="166"/>
      <c r="I241" s="166"/>
      <c r="J241" s="166"/>
      <c r="K241" s="11">
        <v>0</v>
      </c>
      <c r="L241" s="11">
        <v>0</v>
      </c>
      <c r="M241" s="11">
        <v>0</v>
      </c>
      <c r="N241" s="11">
        <f>K241-L241-M241</f>
        <v>0</v>
      </c>
      <c r="O241" s="10"/>
    </row>
    <row r="242" spans="1:15" x14ac:dyDescent="0.2">
      <c r="A242" s="170"/>
      <c r="B242" s="173"/>
      <c r="C242" s="176"/>
      <c r="D242" s="176"/>
      <c r="E242" s="166"/>
      <c r="F242" s="179"/>
      <c r="G242" s="2" t="s">
        <v>19</v>
      </c>
      <c r="H242" s="166"/>
      <c r="I242" s="166"/>
      <c r="J242" s="166"/>
      <c r="K242" s="11">
        <v>0</v>
      </c>
      <c r="L242" s="11">
        <v>0</v>
      </c>
      <c r="M242" s="11">
        <v>0</v>
      </c>
      <c r="N242" s="11">
        <f>K242-L242-M242</f>
        <v>0</v>
      </c>
      <c r="O242" s="10"/>
    </row>
    <row r="243" spans="1:15" ht="35.450000000000003" customHeight="1" x14ac:dyDescent="0.2">
      <c r="A243" s="171"/>
      <c r="B243" s="174"/>
      <c r="C243" s="177"/>
      <c r="D243" s="177"/>
      <c r="E243" s="167"/>
      <c r="F243" s="180"/>
      <c r="G243" s="3" t="s">
        <v>15</v>
      </c>
      <c r="H243" s="167"/>
      <c r="I243" s="167"/>
      <c r="J243" s="167"/>
      <c r="K243" s="11">
        <f>SUM(K239:K242)</f>
        <v>930</v>
      </c>
      <c r="L243" s="11">
        <f t="shared" ref="L243:N243" si="32">SUM(L239:L242)</f>
        <v>775</v>
      </c>
      <c r="M243" s="18">
        <f t="shared" si="32"/>
        <v>775</v>
      </c>
      <c r="N243" s="11">
        <f t="shared" si="32"/>
        <v>-620</v>
      </c>
      <c r="O243" s="10"/>
    </row>
    <row r="244" spans="1:15" x14ac:dyDescent="0.2">
      <c r="A244" s="169">
        <v>48</v>
      </c>
      <c r="B244" s="172" t="s">
        <v>25</v>
      </c>
      <c r="C244" s="175" t="s">
        <v>129</v>
      </c>
      <c r="D244" s="175" t="s">
        <v>139</v>
      </c>
      <c r="E244" s="165" t="s">
        <v>130</v>
      </c>
      <c r="F244" s="178">
        <v>12.6</v>
      </c>
      <c r="G244" s="2" t="s">
        <v>16</v>
      </c>
      <c r="H244" s="165">
        <v>15.18</v>
      </c>
      <c r="I244" s="168">
        <v>42461</v>
      </c>
      <c r="J244" s="168">
        <v>44287</v>
      </c>
      <c r="K244" s="11">
        <v>665.58</v>
      </c>
      <c r="L244" s="11">
        <v>529.5</v>
      </c>
      <c r="M244" s="11">
        <v>529.5</v>
      </c>
      <c r="N244" s="11">
        <v>-393.42</v>
      </c>
      <c r="O244" s="10"/>
    </row>
    <row r="245" spans="1:15" x14ac:dyDescent="0.2">
      <c r="A245" s="170"/>
      <c r="B245" s="173"/>
      <c r="C245" s="176"/>
      <c r="D245" s="176"/>
      <c r="E245" s="166"/>
      <c r="F245" s="179"/>
      <c r="G245" s="2" t="s">
        <v>17</v>
      </c>
      <c r="H245" s="166"/>
      <c r="I245" s="166"/>
      <c r="J245" s="166"/>
      <c r="K245" s="11">
        <v>0</v>
      </c>
      <c r="L245" s="11">
        <v>0</v>
      </c>
      <c r="M245" s="11">
        <v>0</v>
      </c>
      <c r="N245" s="11">
        <f>K245-L245-M245</f>
        <v>0</v>
      </c>
      <c r="O245" s="10"/>
    </row>
    <row r="246" spans="1:15" x14ac:dyDescent="0.2">
      <c r="A246" s="170"/>
      <c r="B246" s="173"/>
      <c r="C246" s="176"/>
      <c r="D246" s="176"/>
      <c r="E246" s="166"/>
      <c r="F246" s="179"/>
      <c r="G246" s="2" t="s">
        <v>18</v>
      </c>
      <c r="H246" s="166"/>
      <c r="I246" s="166"/>
      <c r="J246" s="166"/>
      <c r="K246" s="11">
        <v>0</v>
      </c>
      <c r="L246" s="11">
        <v>0</v>
      </c>
      <c r="M246" s="11">
        <v>0</v>
      </c>
      <c r="N246" s="11">
        <f>K246-L246-M246</f>
        <v>0</v>
      </c>
      <c r="O246" s="10"/>
    </row>
    <row r="247" spans="1:15" x14ac:dyDescent="0.2">
      <c r="A247" s="170"/>
      <c r="B247" s="173"/>
      <c r="C247" s="176"/>
      <c r="D247" s="176"/>
      <c r="E247" s="166"/>
      <c r="F247" s="179"/>
      <c r="G247" s="2" t="s">
        <v>19</v>
      </c>
      <c r="H247" s="166"/>
      <c r="I247" s="166"/>
      <c r="J247" s="166"/>
      <c r="K247" s="11">
        <v>0</v>
      </c>
      <c r="L247" s="11">
        <v>0</v>
      </c>
      <c r="M247" s="11">
        <v>0</v>
      </c>
      <c r="N247" s="11">
        <f>K247-L247-M247</f>
        <v>0</v>
      </c>
      <c r="O247" s="10"/>
    </row>
    <row r="248" spans="1:15" ht="40.15" customHeight="1" x14ac:dyDescent="0.2">
      <c r="A248" s="171"/>
      <c r="B248" s="174"/>
      <c r="C248" s="177"/>
      <c r="D248" s="177"/>
      <c r="E248" s="167"/>
      <c r="F248" s="180"/>
      <c r="G248" s="3" t="s">
        <v>15</v>
      </c>
      <c r="H248" s="167"/>
      <c r="I248" s="167"/>
      <c r="J248" s="167"/>
      <c r="K248" s="11">
        <f>SUM(K244:K247)</f>
        <v>665.58</v>
      </c>
      <c r="L248" s="11">
        <v>529.5</v>
      </c>
      <c r="M248" s="18">
        <v>529.5</v>
      </c>
      <c r="N248" s="11">
        <v>-393.42</v>
      </c>
      <c r="O248" s="10"/>
    </row>
    <row r="249" spans="1:15" x14ac:dyDescent="0.2">
      <c r="A249" s="19"/>
      <c r="B249" s="20" t="s">
        <v>135</v>
      </c>
      <c r="C249" s="19"/>
      <c r="D249" s="19"/>
      <c r="E249" s="19"/>
      <c r="F249" s="19"/>
      <c r="G249" s="19"/>
      <c r="H249" s="19"/>
      <c r="I249" s="19"/>
      <c r="J249" s="19"/>
      <c r="K249" s="21">
        <f>SUM(K14:K248)</f>
        <v>373066.18</v>
      </c>
      <c r="L249" s="21">
        <f>SUM(L14:L248)</f>
        <v>172035.56499999997</v>
      </c>
      <c r="M249" s="21">
        <f>SUM(M14:M248)</f>
        <v>172035.49</v>
      </c>
      <c r="N249" s="21">
        <f>SUM(N14:N248)</f>
        <v>28891.960000000006</v>
      </c>
      <c r="O249" s="19"/>
    </row>
    <row r="252" spans="1:15" x14ac:dyDescent="0.2">
      <c r="C252" s="182" t="s">
        <v>141</v>
      </c>
      <c r="D252" s="182"/>
      <c r="E252" s="182"/>
      <c r="F252" s="182"/>
      <c r="G252" s="182"/>
      <c r="H252" s="182"/>
      <c r="I252" s="182"/>
      <c r="J252" s="182"/>
      <c r="K252" s="182"/>
      <c r="L252" s="182"/>
    </row>
    <row r="253" spans="1:15" x14ac:dyDescent="0.2"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</row>
    <row r="256" spans="1:15" x14ac:dyDescent="0.2">
      <c r="C256" s="8" t="s">
        <v>140</v>
      </c>
    </row>
  </sheetData>
  <mergeCells count="446">
    <mergeCell ref="C252:L253"/>
    <mergeCell ref="H239:H243"/>
    <mergeCell ref="I239:I243"/>
    <mergeCell ref="J239:J243"/>
    <mergeCell ref="A244:A248"/>
    <mergeCell ref="B244:B248"/>
    <mergeCell ref="C244:C248"/>
    <mergeCell ref="D244:D248"/>
    <mergeCell ref="E244:E248"/>
    <mergeCell ref="F244:F248"/>
    <mergeCell ref="H244:H248"/>
    <mergeCell ref="A239:A243"/>
    <mergeCell ref="B239:B243"/>
    <mergeCell ref="C239:C243"/>
    <mergeCell ref="D239:D243"/>
    <mergeCell ref="E239:E243"/>
    <mergeCell ref="F239:F243"/>
    <mergeCell ref="I244:I248"/>
    <mergeCell ref="J244:J248"/>
    <mergeCell ref="A234:A238"/>
    <mergeCell ref="B234:B238"/>
    <mergeCell ref="C234:C238"/>
    <mergeCell ref="D234:D238"/>
    <mergeCell ref="E234:E238"/>
    <mergeCell ref="F234:F238"/>
    <mergeCell ref="H234:H238"/>
    <mergeCell ref="I234:I238"/>
    <mergeCell ref="J234:J238"/>
    <mergeCell ref="A229:A233"/>
    <mergeCell ref="B229:B233"/>
    <mergeCell ref="C229:C233"/>
    <mergeCell ref="D229:D233"/>
    <mergeCell ref="E229:E233"/>
    <mergeCell ref="F229:F233"/>
    <mergeCell ref="H229:H233"/>
    <mergeCell ref="I229:I233"/>
    <mergeCell ref="J229:J233"/>
    <mergeCell ref="H219:H223"/>
    <mergeCell ref="I219:I223"/>
    <mergeCell ref="J219:J223"/>
    <mergeCell ref="A224:A228"/>
    <mergeCell ref="B224:B228"/>
    <mergeCell ref="C224:C228"/>
    <mergeCell ref="D224:D228"/>
    <mergeCell ref="E224:E228"/>
    <mergeCell ref="F224:F228"/>
    <mergeCell ref="H224:H228"/>
    <mergeCell ref="A219:A223"/>
    <mergeCell ref="B219:B223"/>
    <mergeCell ref="C219:C223"/>
    <mergeCell ref="D219:D223"/>
    <mergeCell ref="E219:E223"/>
    <mergeCell ref="F219:F223"/>
    <mergeCell ref="I224:I228"/>
    <mergeCell ref="J224:J228"/>
    <mergeCell ref="A214:A218"/>
    <mergeCell ref="B214:B218"/>
    <mergeCell ref="C214:C218"/>
    <mergeCell ref="D214:D218"/>
    <mergeCell ref="E214:E218"/>
    <mergeCell ref="F214:F218"/>
    <mergeCell ref="H214:H218"/>
    <mergeCell ref="I214:I218"/>
    <mergeCell ref="J214:J218"/>
    <mergeCell ref="A209:A213"/>
    <mergeCell ref="B209:B213"/>
    <mergeCell ref="C209:C213"/>
    <mergeCell ref="D209:D213"/>
    <mergeCell ref="E209:E213"/>
    <mergeCell ref="F209:F213"/>
    <mergeCell ref="H209:H213"/>
    <mergeCell ref="I209:I213"/>
    <mergeCell ref="J209:J213"/>
    <mergeCell ref="H204:H208"/>
    <mergeCell ref="I204:I208"/>
    <mergeCell ref="J204:J208"/>
    <mergeCell ref="A204:A208"/>
    <mergeCell ref="B204:B208"/>
    <mergeCell ref="C204:C208"/>
    <mergeCell ref="D204:D208"/>
    <mergeCell ref="E204:E208"/>
    <mergeCell ref="F204:F208"/>
    <mergeCell ref="A199:A203"/>
    <mergeCell ref="B199:B203"/>
    <mergeCell ref="C199:C203"/>
    <mergeCell ref="D199:D203"/>
    <mergeCell ref="E199:E203"/>
    <mergeCell ref="F199:F203"/>
    <mergeCell ref="H199:H203"/>
    <mergeCell ref="I199:I203"/>
    <mergeCell ref="J199:J203"/>
    <mergeCell ref="A194:A198"/>
    <mergeCell ref="B194:B198"/>
    <mergeCell ref="C194:C198"/>
    <mergeCell ref="D194:D198"/>
    <mergeCell ref="E194:E198"/>
    <mergeCell ref="F194:F198"/>
    <mergeCell ref="H194:H198"/>
    <mergeCell ref="I194:I198"/>
    <mergeCell ref="J194:J198"/>
    <mergeCell ref="H184:H188"/>
    <mergeCell ref="I184:I188"/>
    <mergeCell ref="J184:J188"/>
    <mergeCell ref="A189:A193"/>
    <mergeCell ref="B189:B193"/>
    <mergeCell ref="C189:C193"/>
    <mergeCell ref="D189:D193"/>
    <mergeCell ref="E189:E193"/>
    <mergeCell ref="F189:F193"/>
    <mergeCell ref="H189:H193"/>
    <mergeCell ref="A184:A188"/>
    <mergeCell ref="B184:B188"/>
    <mergeCell ref="C184:C188"/>
    <mergeCell ref="D184:D188"/>
    <mergeCell ref="E184:E188"/>
    <mergeCell ref="F184:F188"/>
    <mergeCell ref="I189:I193"/>
    <mergeCell ref="J189:J193"/>
    <mergeCell ref="A179:A183"/>
    <mergeCell ref="B179:B183"/>
    <mergeCell ref="C179:C183"/>
    <mergeCell ref="D179:D183"/>
    <mergeCell ref="E179:E183"/>
    <mergeCell ref="F179:F183"/>
    <mergeCell ref="H179:H183"/>
    <mergeCell ref="I179:I183"/>
    <mergeCell ref="J179:J183"/>
    <mergeCell ref="H174:H178"/>
    <mergeCell ref="I174:I178"/>
    <mergeCell ref="J174:J178"/>
    <mergeCell ref="A174:A178"/>
    <mergeCell ref="B174:B178"/>
    <mergeCell ref="C174:C178"/>
    <mergeCell ref="D174:D178"/>
    <mergeCell ref="E174:E178"/>
    <mergeCell ref="F174:F178"/>
    <mergeCell ref="A169:A173"/>
    <mergeCell ref="B169:B173"/>
    <mergeCell ref="C169:C173"/>
    <mergeCell ref="D169:D173"/>
    <mergeCell ref="E169:E173"/>
    <mergeCell ref="F169:F173"/>
    <mergeCell ref="H169:H173"/>
    <mergeCell ref="I169:I173"/>
    <mergeCell ref="J169:J173"/>
    <mergeCell ref="H159:H163"/>
    <mergeCell ref="I159:I163"/>
    <mergeCell ref="J159:J163"/>
    <mergeCell ref="A164:A168"/>
    <mergeCell ref="B164:B168"/>
    <mergeCell ref="C164:C168"/>
    <mergeCell ref="D164:D168"/>
    <mergeCell ref="E164:E168"/>
    <mergeCell ref="F164:F168"/>
    <mergeCell ref="H164:H168"/>
    <mergeCell ref="A159:A163"/>
    <mergeCell ref="B159:B163"/>
    <mergeCell ref="C159:C163"/>
    <mergeCell ref="D159:D163"/>
    <mergeCell ref="E159:E163"/>
    <mergeCell ref="F159:F163"/>
    <mergeCell ref="I164:I168"/>
    <mergeCell ref="J164:J168"/>
    <mergeCell ref="A154:A158"/>
    <mergeCell ref="B154:B158"/>
    <mergeCell ref="C154:C158"/>
    <mergeCell ref="D154:D158"/>
    <mergeCell ref="E154:E158"/>
    <mergeCell ref="F154:F158"/>
    <mergeCell ref="H154:H158"/>
    <mergeCell ref="I154:I158"/>
    <mergeCell ref="J154:J158"/>
    <mergeCell ref="A149:A153"/>
    <mergeCell ref="B149:B153"/>
    <mergeCell ref="C149:C153"/>
    <mergeCell ref="D149:D153"/>
    <mergeCell ref="E149:E153"/>
    <mergeCell ref="F149:F153"/>
    <mergeCell ref="H149:H153"/>
    <mergeCell ref="I149:I153"/>
    <mergeCell ref="J149:J153"/>
    <mergeCell ref="H139:H143"/>
    <mergeCell ref="I139:I143"/>
    <mergeCell ref="J139:J143"/>
    <mergeCell ref="A144:A148"/>
    <mergeCell ref="B144:B148"/>
    <mergeCell ref="C144:C148"/>
    <mergeCell ref="D144:D148"/>
    <mergeCell ref="E144:E148"/>
    <mergeCell ref="F144:F148"/>
    <mergeCell ref="H144:H148"/>
    <mergeCell ref="A139:A143"/>
    <mergeCell ref="B139:B143"/>
    <mergeCell ref="C139:C143"/>
    <mergeCell ref="D139:D143"/>
    <mergeCell ref="E139:E143"/>
    <mergeCell ref="F139:F143"/>
    <mergeCell ref="I144:I148"/>
    <mergeCell ref="J144:J148"/>
    <mergeCell ref="A134:A138"/>
    <mergeCell ref="B134:B138"/>
    <mergeCell ref="C134:C138"/>
    <mergeCell ref="D134:D138"/>
    <mergeCell ref="E134:E138"/>
    <mergeCell ref="F134:F138"/>
    <mergeCell ref="H134:H138"/>
    <mergeCell ref="I134:I138"/>
    <mergeCell ref="J134:J138"/>
    <mergeCell ref="A129:A133"/>
    <mergeCell ref="B129:B133"/>
    <mergeCell ref="C129:C133"/>
    <mergeCell ref="D129:D133"/>
    <mergeCell ref="E129:E133"/>
    <mergeCell ref="F129:F133"/>
    <mergeCell ref="H129:H133"/>
    <mergeCell ref="I129:I133"/>
    <mergeCell ref="J129:J133"/>
    <mergeCell ref="H119:H123"/>
    <mergeCell ref="I119:I123"/>
    <mergeCell ref="J119:J123"/>
    <mergeCell ref="A124:A128"/>
    <mergeCell ref="B124:B128"/>
    <mergeCell ref="C124:C128"/>
    <mergeCell ref="D124:D128"/>
    <mergeCell ref="E124:E128"/>
    <mergeCell ref="F124:F128"/>
    <mergeCell ref="H124:H128"/>
    <mergeCell ref="A119:A123"/>
    <mergeCell ref="B119:B123"/>
    <mergeCell ref="C119:C123"/>
    <mergeCell ref="D119:D123"/>
    <mergeCell ref="E119:E123"/>
    <mergeCell ref="F119:F123"/>
    <mergeCell ref="I124:I128"/>
    <mergeCell ref="J124:J128"/>
    <mergeCell ref="A114:A118"/>
    <mergeCell ref="B114:B118"/>
    <mergeCell ref="C114:C118"/>
    <mergeCell ref="D114:D118"/>
    <mergeCell ref="E114:E118"/>
    <mergeCell ref="F114:F118"/>
    <mergeCell ref="H114:H118"/>
    <mergeCell ref="I114:I118"/>
    <mergeCell ref="J114:J118"/>
    <mergeCell ref="A109:A113"/>
    <mergeCell ref="B109:B113"/>
    <mergeCell ref="C109:C113"/>
    <mergeCell ref="D109:D113"/>
    <mergeCell ref="E109:E113"/>
    <mergeCell ref="F109:F113"/>
    <mergeCell ref="H109:H113"/>
    <mergeCell ref="I109:I113"/>
    <mergeCell ref="J109:J113"/>
    <mergeCell ref="H99:H103"/>
    <mergeCell ref="I99:I103"/>
    <mergeCell ref="J99:J103"/>
    <mergeCell ref="A104:A108"/>
    <mergeCell ref="B104:B108"/>
    <mergeCell ref="C104:C108"/>
    <mergeCell ref="D104:D108"/>
    <mergeCell ref="E104:E108"/>
    <mergeCell ref="F104:F108"/>
    <mergeCell ref="H104:H108"/>
    <mergeCell ref="A99:A103"/>
    <mergeCell ref="B99:B103"/>
    <mergeCell ref="C99:C103"/>
    <mergeCell ref="D99:D103"/>
    <mergeCell ref="E99:E103"/>
    <mergeCell ref="F99:F103"/>
    <mergeCell ref="I104:I108"/>
    <mergeCell ref="J104:J108"/>
    <mergeCell ref="A94:A98"/>
    <mergeCell ref="B94:B98"/>
    <mergeCell ref="C94:C98"/>
    <mergeCell ref="D94:D98"/>
    <mergeCell ref="E94:E98"/>
    <mergeCell ref="F94:F98"/>
    <mergeCell ref="H94:H98"/>
    <mergeCell ref="I94:I98"/>
    <mergeCell ref="J94:J98"/>
    <mergeCell ref="A89:A93"/>
    <mergeCell ref="B89:B93"/>
    <mergeCell ref="C89:C93"/>
    <mergeCell ref="D89:D93"/>
    <mergeCell ref="E89:E93"/>
    <mergeCell ref="F89:F93"/>
    <mergeCell ref="H89:H93"/>
    <mergeCell ref="I89:I93"/>
    <mergeCell ref="J89:J93"/>
    <mergeCell ref="H79:H83"/>
    <mergeCell ref="I79:I83"/>
    <mergeCell ref="J79:J83"/>
    <mergeCell ref="A84:A88"/>
    <mergeCell ref="B84:B88"/>
    <mergeCell ref="C84:C88"/>
    <mergeCell ref="D84:D88"/>
    <mergeCell ref="E84:E88"/>
    <mergeCell ref="F84:F88"/>
    <mergeCell ref="H84:H88"/>
    <mergeCell ref="A79:A83"/>
    <mergeCell ref="B79:B83"/>
    <mergeCell ref="C79:C83"/>
    <mergeCell ref="D79:D83"/>
    <mergeCell ref="E79:E83"/>
    <mergeCell ref="F79:F83"/>
    <mergeCell ref="I84:I88"/>
    <mergeCell ref="J84:J88"/>
    <mergeCell ref="A74:A78"/>
    <mergeCell ref="B74:B78"/>
    <mergeCell ref="C74:C78"/>
    <mergeCell ref="D74:D78"/>
    <mergeCell ref="E74:E78"/>
    <mergeCell ref="F74:F78"/>
    <mergeCell ref="H74:H78"/>
    <mergeCell ref="I74:I78"/>
    <mergeCell ref="J74:J78"/>
    <mergeCell ref="A69:A73"/>
    <mergeCell ref="B69:B73"/>
    <mergeCell ref="C69:C73"/>
    <mergeCell ref="D69:D73"/>
    <mergeCell ref="E69:E73"/>
    <mergeCell ref="F69:F73"/>
    <mergeCell ref="H69:H73"/>
    <mergeCell ref="I69:I73"/>
    <mergeCell ref="J69:J73"/>
    <mergeCell ref="H59:H63"/>
    <mergeCell ref="I59:I63"/>
    <mergeCell ref="J59:J63"/>
    <mergeCell ref="A64:A68"/>
    <mergeCell ref="B64:B68"/>
    <mergeCell ref="C64:C68"/>
    <mergeCell ref="D64:D68"/>
    <mergeCell ref="E64:E68"/>
    <mergeCell ref="F64:F68"/>
    <mergeCell ref="H64:H68"/>
    <mergeCell ref="A59:A63"/>
    <mergeCell ref="B59:B63"/>
    <mergeCell ref="C59:C63"/>
    <mergeCell ref="D59:D63"/>
    <mergeCell ref="E59:E63"/>
    <mergeCell ref="F59:F63"/>
    <mergeCell ref="I64:I68"/>
    <mergeCell ref="J64:J68"/>
    <mergeCell ref="A54:A58"/>
    <mergeCell ref="B54:B58"/>
    <mergeCell ref="C54:C58"/>
    <mergeCell ref="D54:D58"/>
    <mergeCell ref="E54:E58"/>
    <mergeCell ref="F54:F58"/>
    <mergeCell ref="H54:H58"/>
    <mergeCell ref="I54:I58"/>
    <mergeCell ref="J54:J58"/>
    <mergeCell ref="A49:A53"/>
    <mergeCell ref="B49:B53"/>
    <mergeCell ref="C49:C53"/>
    <mergeCell ref="D49:D53"/>
    <mergeCell ref="E49:E53"/>
    <mergeCell ref="F49:F53"/>
    <mergeCell ref="H49:H53"/>
    <mergeCell ref="I49:I53"/>
    <mergeCell ref="J49:J53"/>
    <mergeCell ref="H44:H48"/>
    <mergeCell ref="I44:I48"/>
    <mergeCell ref="J44:J48"/>
    <mergeCell ref="A44:A48"/>
    <mergeCell ref="B44:B48"/>
    <mergeCell ref="C44:C48"/>
    <mergeCell ref="D44:D48"/>
    <mergeCell ref="E44:E48"/>
    <mergeCell ref="F44:F48"/>
    <mergeCell ref="A39:A43"/>
    <mergeCell ref="B39:B43"/>
    <mergeCell ref="C39:C43"/>
    <mergeCell ref="D39:D43"/>
    <mergeCell ref="E39:E43"/>
    <mergeCell ref="F39:F43"/>
    <mergeCell ref="H39:H43"/>
    <mergeCell ref="I39:I43"/>
    <mergeCell ref="J39:J43"/>
    <mergeCell ref="A34:A38"/>
    <mergeCell ref="B34:B38"/>
    <mergeCell ref="C34:C38"/>
    <mergeCell ref="D34:D38"/>
    <mergeCell ref="E34:E38"/>
    <mergeCell ref="F34:F38"/>
    <mergeCell ref="H34:H38"/>
    <mergeCell ref="I34:I38"/>
    <mergeCell ref="J34:J38"/>
    <mergeCell ref="H24:H28"/>
    <mergeCell ref="I24:I28"/>
    <mergeCell ref="J24:J28"/>
    <mergeCell ref="A29:A33"/>
    <mergeCell ref="B29:B33"/>
    <mergeCell ref="C29:C33"/>
    <mergeCell ref="D29:D33"/>
    <mergeCell ref="E29:E33"/>
    <mergeCell ref="F29:F33"/>
    <mergeCell ref="H29:H33"/>
    <mergeCell ref="A24:A28"/>
    <mergeCell ref="B24:B28"/>
    <mergeCell ref="C24:C28"/>
    <mergeCell ref="D24:D28"/>
    <mergeCell ref="E24:E28"/>
    <mergeCell ref="F24:F28"/>
    <mergeCell ref="I29:I33"/>
    <mergeCell ref="J29:J33"/>
    <mergeCell ref="A19:A23"/>
    <mergeCell ref="B19:B23"/>
    <mergeCell ref="C19:C23"/>
    <mergeCell ref="D19:D23"/>
    <mergeCell ref="E19:E23"/>
    <mergeCell ref="F19:F23"/>
    <mergeCell ref="H19:H23"/>
    <mergeCell ref="I19:I23"/>
    <mergeCell ref="J19:J23"/>
    <mergeCell ref="H9:H13"/>
    <mergeCell ref="I9:I13"/>
    <mergeCell ref="J9:J13"/>
    <mergeCell ref="A14:A18"/>
    <mergeCell ref="B14:B18"/>
    <mergeCell ref="C14:C18"/>
    <mergeCell ref="D14:D18"/>
    <mergeCell ref="E14:E18"/>
    <mergeCell ref="F14:F18"/>
    <mergeCell ref="H14:H18"/>
    <mergeCell ref="A9:A13"/>
    <mergeCell ref="B9:B13"/>
    <mergeCell ref="C9:C13"/>
    <mergeCell ref="D9:D13"/>
    <mergeCell ref="E9:E13"/>
    <mergeCell ref="F9:F13"/>
    <mergeCell ref="I14:I18"/>
    <mergeCell ref="J14:J18"/>
    <mergeCell ref="O6:O7"/>
    <mergeCell ref="G6:G7"/>
    <mergeCell ref="H6:H7"/>
    <mergeCell ref="I6:J6"/>
    <mergeCell ref="K6:K7"/>
    <mergeCell ref="L6:M6"/>
    <mergeCell ref="N6:N7"/>
    <mergeCell ref="A6:A7"/>
    <mergeCell ref="B6:B7"/>
    <mergeCell ref="C6:C7"/>
    <mergeCell ref="D6:D7"/>
    <mergeCell ref="E6:E7"/>
    <mergeCell ref="F6:F7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8"/>
  <sheetViews>
    <sheetView view="pageLayout" topLeftCell="A73" zoomScaleSheetLayoutView="120" workbookViewId="0">
      <selection activeCell="C84" sqref="C84:C88"/>
    </sheetView>
  </sheetViews>
  <sheetFormatPr defaultRowHeight="12.75" x14ac:dyDescent="0.2"/>
  <cols>
    <col min="1" max="1" width="4" customWidth="1"/>
    <col min="2" max="2" width="13.5703125" customWidth="1"/>
    <col min="3" max="3" width="15.7109375" customWidth="1"/>
    <col min="4" max="4" width="17" customWidth="1"/>
    <col min="5" max="5" width="12.42578125" customWidth="1"/>
    <col min="8" max="8" width="8" customWidth="1"/>
    <col min="11" max="11" width="10.140625" customWidth="1"/>
    <col min="15" max="15" width="12.28515625" customWidth="1"/>
  </cols>
  <sheetData>
    <row r="1" spans="1:1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1" t="s">
        <v>20</v>
      </c>
      <c r="L1" s="1"/>
      <c r="M1" s="1"/>
      <c r="N1" s="1"/>
      <c r="O1" s="8"/>
    </row>
    <row r="2" spans="1:1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1" t="s">
        <v>21</v>
      </c>
      <c r="L2" s="1"/>
      <c r="M2" s="1"/>
      <c r="N2" s="1"/>
      <c r="O2" s="8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1" t="s">
        <v>22</v>
      </c>
      <c r="L3" s="1"/>
      <c r="M3" s="1"/>
      <c r="N3" s="1"/>
      <c r="O3" s="8"/>
    </row>
    <row r="4" spans="1:1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1" t="s">
        <v>23</v>
      </c>
      <c r="L4" s="1"/>
      <c r="M4" s="1"/>
      <c r="N4" s="1"/>
      <c r="O4" s="8"/>
    </row>
    <row r="5" spans="1:15" x14ac:dyDescent="0.2">
      <c r="A5" s="8"/>
      <c r="B5" s="8"/>
      <c r="C5" s="8"/>
      <c r="D5" s="9" t="s">
        <v>142</v>
      </c>
      <c r="E5" s="9"/>
      <c r="F5" s="9"/>
      <c r="G5" s="9"/>
      <c r="H5" s="9"/>
      <c r="I5" s="9"/>
      <c r="J5" s="9"/>
      <c r="K5" s="8"/>
      <c r="L5" s="8"/>
      <c r="M5" s="8"/>
      <c r="N5" s="8" t="s">
        <v>24</v>
      </c>
      <c r="O5" s="8"/>
    </row>
    <row r="6" spans="1:15" x14ac:dyDescent="0.2">
      <c r="A6" s="164" t="s">
        <v>0</v>
      </c>
      <c r="B6" s="164" t="s">
        <v>1</v>
      </c>
      <c r="C6" s="164" t="s">
        <v>2</v>
      </c>
      <c r="D6" s="164" t="s">
        <v>3</v>
      </c>
      <c r="E6" s="164" t="s">
        <v>4</v>
      </c>
      <c r="F6" s="164" t="s">
        <v>5</v>
      </c>
      <c r="G6" s="164" t="s">
        <v>6</v>
      </c>
      <c r="H6" s="164" t="s">
        <v>7</v>
      </c>
      <c r="I6" s="164" t="s">
        <v>10</v>
      </c>
      <c r="J6" s="164"/>
      <c r="K6" s="164" t="s">
        <v>11</v>
      </c>
      <c r="L6" s="164" t="s">
        <v>134</v>
      </c>
      <c r="M6" s="164"/>
      <c r="N6" s="164" t="s">
        <v>13</v>
      </c>
      <c r="O6" s="164" t="s">
        <v>14</v>
      </c>
    </row>
    <row r="7" spans="1:15" ht="60" x14ac:dyDescent="0.2">
      <c r="A7" s="164"/>
      <c r="B7" s="164"/>
      <c r="C7" s="164"/>
      <c r="D7" s="164"/>
      <c r="E7" s="164"/>
      <c r="F7" s="164"/>
      <c r="G7" s="164"/>
      <c r="H7" s="164"/>
      <c r="I7" s="22" t="s">
        <v>8</v>
      </c>
      <c r="J7" s="22" t="s">
        <v>9</v>
      </c>
      <c r="K7" s="164"/>
      <c r="L7" s="22" t="s">
        <v>136</v>
      </c>
      <c r="M7" s="22" t="s">
        <v>12</v>
      </c>
      <c r="N7" s="164"/>
      <c r="O7" s="164"/>
    </row>
    <row r="8" spans="1:15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</row>
    <row r="9" spans="1:15" x14ac:dyDescent="0.2">
      <c r="A9" s="169">
        <v>1</v>
      </c>
      <c r="B9" s="172" t="s">
        <v>25</v>
      </c>
      <c r="C9" s="175" t="s">
        <v>28</v>
      </c>
      <c r="D9" s="175" t="s">
        <v>29</v>
      </c>
      <c r="E9" s="165" t="s">
        <v>30</v>
      </c>
      <c r="F9" s="178">
        <v>32.5</v>
      </c>
      <c r="G9" s="2" t="s">
        <v>16</v>
      </c>
      <c r="H9" s="165">
        <v>15.07</v>
      </c>
      <c r="I9" s="168">
        <v>42861</v>
      </c>
      <c r="J9" s="168">
        <v>43196</v>
      </c>
      <c r="K9" s="10">
        <v>1469.01</v>
      </c>
      <c r="L9" s="11">
        <v>734.5</v>
      </c>
      <c r="M9" s="10">
        <v>734.51</v>
      </c>
      <c r="N9" s="11">
        <v>0</v>
      </c>
      <c r="O9" s="10"/>
    </row>
    <row r="10" spans="1:15" x14ac:dyDescent="0.2">
      <c r="A10" s="170"/>
      <c r="B10" s="173"/>
      <c r="C10" s="176"/>
      <c r="D10" s="176"/>
      <c r="E10" s="166"/>
      <c r="F10" s="179"/>
      <c r="G10" s="2" t="s">
        <v>17</v>
      </c>
      <c r="H10" s="166"/>
      <c r="I10" s="166"/>
      <c r="J10" s="166"/>
      <c r="K10" s="10">
        <v>2028.89</v>
      </c>
      <c r="L10" s="11">
        <v>1270.3</v>
      </c>
      <c r="M10" s="11">
        <v>1270.3</v>
      </c>
      <c r="N10" s="11">
        <f>K10-L10-M10</f>
        <v>-511.70999999999981</v>
      </c>
      <c r="O10" s="10"/>
    </row>
    <row r="11" spans="1:15" x14ac:dyDescent="0.2">
      <c r="A11" s="170"/>
      <c r="B11" s="173"/>
      <c r="C11" s="176"/>
      <c r="D11" s="176"/>
      <c r="E11" s="166"/>
      <c r="F11" s="179"/>
      <c r="G11" s="2" t="s">
        <v>18</v>
      </c>
      <c r="H11" s="166"/>
      <c r="I11" s="166"/>
      <c r="J11" s="166"/>
      <c r="K11" s="10">
        <v>0</v>
      </c>
      <c r="L11" s="10">
        <v>0</v>
      </c>
      <c r="M11" s="11">
        <v>0</v>
      </c>
      <c r="N11" s="11">
        <f t="shared" ref="N11:N12" si="0">K11-L11-M11</f>
        <v>0</v>
      </c>
      <c r="O11" s="10"/>
    </row>
    <row r="12" spans="1:15" x14ac:dyDescent="0.2">
      <c r="A12" s="170"/>
      <c r="B12" s="173"/>
      <c r="C12" s="176"/>
      <c r="D12" s="176"/>
      <c r="E12" s="166"/>
      <c r="F12" s="179"/>
      <c r="G12" s="2" t="s">
        <v>19</v>
      </c>
      <c r="H12" s="166"/>
      <c r="I12" s="166"/>
      <c r="J12" s="166"/>
      <c r="K12" s="10">
        <v>0</v>
      </c>
      <c r="L12" s="10">
        <v>0</v>
      </c>
      <c r="M12" s="10">
        <v>0</v>
      </c>
      <c r="N12" s="11">
        <f t="shared" si="0"/>
        <v>0</v>
      </c>
      <c r="O12" s="10"/>
    </row>
    <row r="13" spans="1:15" ht="34.5" customHeight="1" x14ac:dyDescent="0.2">
      <c r="A13" s="171"/>
      <c r="B13" s="174"/>
      <c r="C13" s="177"/>
      <c r="D13" s="177"/>
      <c r="E13" s="167"/>
      <c r="F13" s="180"/>
      <c r="G13" s="3" t="s">
        <v>15</v>
      </c>
      <c r="H13" s="167"/>
      <c r="I13" s="167"/>
      <c r="J13" s="167"/>
      <c r="K13" s="28">
        <f>SUM(K9:K12)</f>
        <v>3497.9</v>
      </c>
      <c r="L13" s="28">
        <f>SUM(L9:L12)</f>
        <v>2004.8</v>
      </c>
      <c r="M13" s="28">
        <f>SUM(M9:M12)</f>
        <v>2004.81</v>
      </c>
      <c r="N13" s="29">
        <f>K13-L13-M13</f>
        <v>-511.70999999999981</v>
      </c>
      <c r="O13" s="10"/>
    </row>
    <row r="14" spans="1:15" x14ac:dyDescent="0.2">
      <c r="A14" s="169">
        <v>2</v>
      </c>
      <c r="B14" s="172" t="s">
        <v>25</v>
      </c>
      <c r="C14" s="175" t="s">
        <v>31</v>
      </c>
      <c r="D14" s="175" t="s">
        <v>32</v>
      </c>
      <c r="E14" s="165" t="s">
        <v>33</v>
      </c>
      <c r="F14" s="178">
        <v>84.9</v>
      </c>
      <c r="G14" s="2" t="s">
        <v>16</v>
      </c>
      <c r="H14" s="165">
        <v>19.88</v>
      </c>
      <c r="I14" s="168">
        <v>40829</v>
      </c>
      <c r="J14" s="168">
        <v>42656</v>
      </c>
      <c r="K14" s="10">
        <v>5062.5600000000004</v>
      </c>
      <c r="L14" s="11">
        <v>2531.2800000000002</v>
      </c>
      <c r="M14" s="10">
        <v>2531.2800000000002</v>
      </c>
      <c r="N14" s="11">
        <v>0</v>
      </c>
      <c r="O14" s="10"/>
    </row>
    <row r="15" spans="1:15" x14ac:dyDescent="0.2">
      <c r="A15" s="170"/>
      <c r="B15" s="173"/>
      <c r="C15" s="176"/>
      <c r="D15" s="176"/>
      <c r="E15" s="166"/>
      <c r="F15" s="179"/>
      <c r="G15" s="2" t="s">
        <v>17</v>
      </c>
      <c r="H15" s="166"/>
      <c r="I15" s="166"/>
      <c r="J15" s="166"/>
      <c r="K15" s="10">
        <v>5062.5600000000004</v>
      </c>
      <c r="L15" s="10">
        <f>K15/2</f>
        <v>2531.2800000000002</v>
      </c>
      <c r="M15" s="10">
        <f>K15/2</f>
        <v>2531.2800000000002</v>
      </c>
      <c r="N15" s="11">
        <f>K15-L15-M15</f>
        <v>0</v>
      </c>
      <c r="O15" s="10"/>
    </row>
    <row r="16" spans="1:15" x14ac:dyDescent="0.2">
      <c r="A16" s="170"/>
      <c r="B16" s="173"/>
      <c r="C16" s="176"/>
      <c r="D16" s="176"/>
      <c r="E16" s="166"/>
      <c r="F16" s="179"/>
      <c r="G16" s="2" t="s">
        <v>18</v>
      </c>
      <c r="H16" s="166"/>
      <c r="I16" s="166"/>
      <c r="J16" s="166"/>
      <c r="K16" s="10">
        <v>0</v>
      </c>
      <c r="L16" s="10">
        <v>0</v>
      </c>
      <c r="M16" s="10">
        <v>0</v>
      </c>
      <c r="N16" s="11">
        <f>K16-L16-M16</f>
        <v>0</v>
      </c>
      <c r="O16" s="10"/>
    </row>
    <row r="17" spans="1:15" x14ac:dyDescent="0.2">
      <c r="A17" s="170"/>
      <c r="B17" s="173"/>
      <c r="C17" s="176"/>
      <c r="D17" s="176"/>
      <c r="E17" s="166"/>
      <c r="F17" s="179"/>
      <c r="G17" s="2" t="s">
        <v>19</v>
      </c>
      <c r="H17" s="166"/>
      <c r="I17" s="166"/>
      <c r="J17" s="166"/>
      <c r="K17" s="10">
        <v>0</v>
      </c>
      <c r="L17" s="10">
        <v>0</v>
      </c>
      <c r="M17" s="10">
        <v>0</v>
      </c>
      <c r="N17" s="11">
        <f>K17-L17-M17</f>
        <v>0</v>
      </c>
      <c r="O17" s="10"/>
    </row>
    <row r="18" spans="1:15" ht="19.5" customHeight="1" x14ac:dyDescent="0.2">
      <c r="A18" s="171"/>
      <c r="B18" s="174"/>
      <c r="C18" s="177"/>
      <c r="D18" s="177"/>
      <c r="E18" s="167"/>
      <c r="F18" s="180"/>
      <c r="G18" s="3" t="s">
        <v>15</v>
      </c>
      <c r="H18" s="167"/>
      <c r="I18" s="167"/>
      <c r="J18" s="167"/>
      <c r="K18" s="29">
        <f>SUM(K14:K17)</f>
        <v>10125.120000000001</v>
      </c>
      <c r="L18" s="28">
        <f t="shared" ref="L18:N18" si="1">SUM(L14:L17)</f>
        <v>5062.5600000000004</v>
      </c>
      <c r="M18" s="29">
        <f t="shared" si="1"/>
        <v>5062.5600000000004</v>
      </c>
      <c r="N18" s="29">
        <f t="shared" si="1"/>
        <v>0</v>
      </c>
      <c r="O18" s="10"/>
    </row>
    <row r="19" spans="1:15" x14ac:dyDescent="0.2">
      <c r="A19" s="169">
        <v>3</v>
      </c>
      <c r="B19" s="172" t="s">
        <v>25</v>
      </c>
      <c r="C19" s="175" t="s">
        <v>34</v>
      </c>
      <c r="D19" s="175" t="s">
        <v>35</v>
      </c>
      <c r="E19" s="165" t="s">
        <v>36</v>
      </c>
      <c r="F19" s="178">
        <v>38.299999999999997</v>
      </c>
      <c r="G19" s="2" t="s">
        <v>16</v>
      </c>
      <c r="H19" s="165">
        <v>21.07</v>
      </c>
      <c r="I19" s="168">
        <v>41493</v>
      </c>
      <c r="J19" s="168">
        <v>43319</v>
      </c>
      <c r="K19" s="10">
        <v>2420.5500000000002</v>
      </c>
      <c r="L19" s="11">
        <f>K19/2</f>
        <v>1210.2750000000001</v>
      </c>
      <c r="M19" s="11">
        <f>K19/2</f>
        <v>1210.2750000000001</v>
      </c>
      <c r="N19" s="11">
        <v>0</v>
      </c>
      <c r="O19" s="10"/>
    </row>
    <row r="20" spans="1:15" x14ac:dyDescent="0.2">
      <c r="A20" s="170"/>
      <c r="B20" s="173"/>
      <c r="C20" s="176"/>
      <c r="D20" s="176"/>
      <c r="E20" s="166"/>
      <c r="F20" s="179"/>
      <c r="G20" s="2" t="s">
        <v>17</v>
      </c>
      <c r="H20" s="166"/>
      <c r="I20" s="166"/>
      <c r="J20" s="166"/>
      <c r="K20" s="10">
        <v>2420.5500000000002</v>
      </c>
      <c r="L20" s="11">
        <v>1210.27</v>
      </c>
      <c r="M20" s="11">
        <v>1210.28</v>
      </c>
      <c r="N20" s="11">
        <f>K20-L20-M20</f>
        <v>0</v>
      </c>
      <c r="O20" s="10"/>
    </row>
    <row r="21" spans="1:15" x14ac:dyDescent="0.2">
      <c r="A21" s="170"/>
      <c r="B21" s="173"/>
      <c r="C21" s="176"/>
      <c r="D21" s="176"/>
      <c r="E21" s="166"/>
      <c r="F21" s="179"/>
      <c r="G21" s="2" t="s">
        <v>18</v>
      </c>
      <c r="H21" s="166"/>
      <c r="I21" s="166"/>
      <c r="J21" s="166"/>
      <c r="K21" s="10">
        <v>0</v>
      </c>
      <c r="L21" s="10">
        <v>0</v>
      </c>
      <c r="M21" s="10">
        <v>0</v>
      </c>
      <c r="N21" s="11">
        <f t="shared" ref="N21" si="2">K21-L21-M21</f>
        <v>0</v>
      </c>
      <c r="O21" s="10"/>
    </row>
    <row r="22" spans="1:15" x14ac:dyDescent="0.2">
      <c r="A22" s="170"/>
      <c r="B22" s="173"/>
      <c r="C22" s="176"/>
      <c r="D22" s="176"/>
      <c r="E22" s="166"/>
      <c r="F22" s="179"/>
      <c r="G22" s="2" t="s">
        <v>19</v>
      </c>
      <c r="H22" s="166"/>
      <c r="I22" s="166"/>
      <c r="J22" s="166"/>
      <c r="K22" s="10">
        <v>0</v>
      </c>
      <c r="L22" s="10">
        <v>0</v>
      </c>
      <c r="M22" s="10">
        <v>0</v>
      </c>
      <c r="N22" s="11">
        <v>0</v>
      </c>
      <c r="O22" s="10"/>
    </row>
    <row r="23" spans="1:15" ht="37.5" customHeight="1" x14ac:dyDescent="0.2">
      <c r="A23" s="171"/>
      <c r="B23" s="174"/>
      <c r="C23" s="177"/>
      <c r="D23" s="177"/>
      <c r="E23" s="167"/>
      <c r="F23" s="180"/>
      <c r="G23" s="3" t="s">
        <v>15</v>
      </c>
      <c r="H23" s="167"/>
      <c r="I23" s="167"/>
      <c r="J23" s="167"/>
      <c r="K23" s="29">
        <f>SUM(K19:K22)</f>
        <v>4841.1000000000004</v>
      </c>
      <c r="L23" s="28">
        <f>SUM(L19:L22)</f>
        <v>2420.5450000000001</v>
      </c>
      <c r="M23" s="28">
        <f>SUM(M19:M22)</f>
        <v>2420.5550000000003</v>
      </c>
      <c r="N23" s="28">
        <f t="shared" ref="N23" si="3">SUM(N19:N22)</f>
        <v>0</v>
      </c>
      <c r="O23" s="10"/>
    </row>
    <row r="24" spans="1:15" x14ac:dyDescent="0.2">
      <c r="A24" s="169">
        <v>4</v>
      </c>
      <c r="B24" s="172" t="s">
        <v>25</v>
      </c>
      <c r="C24" s="175" t="s">
        <v>37</v>
      </c>
      <c r="D24" s="175" t="s">
        <v>41</v>
      </c>
      <c r="E24" s="165" t="s">
        <v>40</v>
      </c>
      <c r="F24" s="178">
        <v>39.799999999999997</v>
      </c>
      <c r="G24" s="2" t="s">
        <v>16</v>
      </c>
      <c r="H24" s="165">
        <v>28.27</v>
      </c>
      <c r="I24" s="168">
        <v>41752</v>
      </c>
      <c r="J24" s="168">
        <v>43578</v>
      </c>
      <c r="K24" s="10">
        <v>3375.03</v>
      </c>
      <c r="L24" s="10">
        <v>1687.52</v>
      </c>
      <c r="M24" s="10">
        <v>1687.51</v>
      </c>
      <c r="N24" s="11">
        <f>K24-L24-M24</f>
        <v>0</v>
      </c>
      <c r="O24" s="10"/>
    </row>
    <row r="25" spans="1:15" x14ac:dyDescent="0.2">
      <c r="A25" s="170"/>
      <c r="B25" s="173"/>
      <c r="C25" s="176"/>
      <c r="D25" s="176"/>
      <c r="E25" s="166"/>
      <c r="F25" s="179"/>
      <c r="G25" s="2" t="s">
        <v>17</v>
      </c>
      <c r="H25" s="166"/>
      <c r="I25" s="166"/>
      <c r="J25" s="166"/>
      <c r="K25" s="10">
        <v>3375.03</v>
      </c>
      <c r="L25" s="10">
        <v>1687.52</v>
      </c>
      <c r="M25" s="10">
        <v>1687.51</v>
      </c>
      <c r="N25" s="11">
        <f>K25-L25-M25</f>
        <v>0</v>
      </c>
      <c r="O25" s="10"/>
    </row>
    <row r="26" spans="1:15" x14ac:dyDescent="0.2">
      <c r="A26" s="170"/>
      <c r="B26" s="173"/>
      <c r="C26" s="176"/>
      <c r="D26" s="176"/>
      <c r="E26" s="166"/>
      <c r="F26" s="179"/>
      <c r="G26" s="2" t="s">
        <v>18</v>
      </c>
      <c r="H26" s="166"/>
      <c r="I26" s="166"/>
      <c r="J26" s="166"/>
      <c r="K26" s="10">
        <v>0</v>
      </c>
      <c r="L26" s="10">
        <v>0</v>
      </c>
      <c r="M26" s="10">
        <v>0</v>
      </c>
      <c r="N26" s="11">
        <f t="shared" ref="N26:N27" si="4">K26-L26-M26</f>
        <v>0</v>
      </c>
      <c r="O26" s="10"/>
    </row>
    <row r="27" spans="1:15" x14ac:dyDescent="0.2">
      <c r="A27" s="170"/>
      <c r="B27" s="173"/>
      <c r="C27" s="176"/>
      <c r="D27" s="176"/>
      <c r="E27" s="166"/>
      <c r="F27" s="179"/>
      <c r="G27" s="2" t="s">
        <v>19</v>
      </c>
      <c r="H27" s="166"/>
      <c r="I27" s="166"/>
      <c r="J27" s="166"/>
      <c r="K27" s="10">
        <v>0</v>
      </c>
      <c r="L27" s="10">
        <v>0</v>
      </c>
      <c r="M27" s="10">
        <v>0</v>
      </c>
      <c r="N27" s="11">
        <f t="shared" si="4"/>
        <v>0</v>
      </c>
      <c r="O27" s="10"/>
    </row>
    <row r="28" spans="1:15" ht="37.5" customHeight="1" x14ac:dyDescent="0.2">
      <c r="A28" s="171"/>
      <c r="B28" s="174"/>
      <c r="C28" s="177"/>
      <c r="D28" s="177"/>
      <c r="E28" s="167"/>
      <c r="F28" s="180"/>
      <c r="G28" s="3" t="s">
        <v>15</v>
      </c>
      <c r="H28" s="167"/>
      <c r="I28" s="167"/>
      <c r="J28" s="167"/>
      <c r="K28" s="29">
        <f>SUM(K24:K27)</f>
        <v>6750.06</v>
      </c>
      <c r="L28" s="29">
        <f>SUM(L24:L27)</f>
        <v>3375.04</v>
      </c>
      <c r="M28" s="29">
        <f>SUM(M24:M27)</f>
        <v>3375.02</v>
      </c>
      <c r="N28" s="28">
        <f>SUM(N24:N27)</f>
        <v>0</v>
      </c>
      <c r="O28" s="10"/>
    </row>
    <row r="29" spans="1:15" x14ac:dyDescent="0.2">
      <c r="A29" s="169">
        <v>5</v>
      </c>
      <c r="B29" s="172" t="s">
        <v>25</v>
      </c>
      <c r="C29" s="175" t="s">
        <v>37</v>
      </c>
      <c r="D29" s="175" t="s">
        <v>38</v>
      </c>
      <c r="E29" s="165" t="s">
        <v>42</v>
      </c>
      <c r="F29" s="178">
        <v>46.9</v>
      </c>
      <c r="G29" s="2" t="s">
        <v>16</v>
      </c>
      <c r="H29" s="165">
        <v>21.07</v>
      </c>
      <c r="I29" s="168">
        <v>41374</v>
      </c>
      <c r="J29" s="168">
        <v>43200</v>
      </c>
      <c r="K29" s="10">
        <v>2964.09</v>
      </c>
      <c r="L29" s="11">
        <v>1482.05</v>
      </c>
      <c r="M29" s="11">
        <v>1482.04</v>
      </c>
      <c r="N29" s="11">
        <v>0</v>
      </c>
      <c r="O29" s="10"/>
    </row>
    <row r="30" spans="1:15" x14ac:dyDescent="0.2">
      <c r="A30" s="170"/>
      <c r="B30" s="173"/>
      <c r="C30" s="176"/>
      <c r="D30" s="176"/>
      <c r="E30" s="166"/>
      <c r="F30" s="179"/>
      <c r="G30" s="2" t="s">
        <v>17</v>
      </c>
      <c r="H30" s="166"/>
      <c r="I30" s="166"/>
      <c r="J30" s="166"/>
      <c r="K30" s="10">
        <v>2964.09</v>
      </c>
      <c r="L30" s="11">
        <v>1482.05</v>
      </c>
      <c r="M30" s="11">
        <v>1482.04</v>
      </c>
      <c r="N30" s="11">
        <f>K30-L30-M30</f>
        <v>0</v>
      </c>
      <c r="O30" s="10"/>
    </row>
    <row r="31" spans="1:15" x14ac:dyDescent="0.2">
      <c r="A31" s="170"/>
      <c r="B31" s="173"/>
      <c r="C31" s="176"/>
      <c r="D31" s="176"/>
      <c r="E31" s="166"/>
      <c r="F31" s="179"/>
      <c r="G31" s="2" t="s">
        <v>18</v>
      </c>
      <c r="H31" s="166"/>
      <c r="I31" s="166"/>
      <c r="J31" s="166"/>
      <c r="K31" s="10">
        <v>0</v>
      </c>
      <c r="L31" s="13">
        <v>0</v>
      </c>
      <c r="M31" s="13">
        <v>0</v>
      </c>
      <c r="N31" s="11">
        <f t="shared" ref="N31:N32" si="5">K31-L31-M31</f>
        <v>0</v>
      </c>
      <c r="O31" s="10"/>
    </row>
    <row r="32" spans="1:15" x14ac:dyDescent="0.2">
      <c r="A32" s="170"/>
      <c r="B32" s="173"/>
      <c r="C32" s="176"/>
      <c r="D32" s="176"/>
      <c r="E32" s="166"/>
      <c r="F32" s="179"/>
      <c r="G32" s="2" t="s">
        <v>19</v>
      </c>
      <c r="H32" s="166"/>
      <c r="I32" s="166"/>
      <c r="J32" s="166"/>
      <c r="K32" s="10">
        <v>0</v>
      </c>
      <c r="L32" s="13">
        <v>0</v>
      </c>
      <c r="M32" s="13">
        <v>0</v>
      </c>
      <c r="N32" s="11">
        <f t="shared" si="5"/>
        <v>0</v>
      </c>
      <c r="O32" s="10"/>
    </row>
    <row r="33" spans="1:15" ht="24.75" customHeight="1" x14ac:dyDescent="0.2">
      <c r="A33" s="171"/>
      <c r="B33" s="174"/>
      <c r="C33" s="177"/>
      <c r="D33" s="177"/>
      <c r="E33" s="167"/>
      <c r="F33" s="180"/>
      <c r="G33" s="3" t="s">
        <v>15</v>
      </c>
      <c r="H33" s="167"/>
      <c r="I33" s="167"/>
      <c r="J33" s="167"/>
      <c r="K33" s="29">
        <f>SUM(K29:K32)</f>
        <v>5928.18</v>
      </c>
      <c r="L33" s="28">
        <f>SUM(L29:L32)</f>
        <v>2964.1</v>
      </c>
      <c r="M33" s="28">
        <f>SUM(M29:M32)</f>
        <v>2964.08</v>
      </c>
      <c r="N33" s="28">
        <f t="shared" ref="N33" si="6">SUM(N29:N32)</f>
        <v>0</v>
      </c>
      <c r="O33" s="10"/>
    </row>
    <row r="34" spans="1:15" ht="11.25" customHeight="1" x14ac:dyDescent="0.2">
      <c r="A34" s="169">
        <v>6</v>
      </c>
      <c r="B34" s="172" t="s">
        <v>25</v>
      </c>
      <c r="C34" s="175" t="s">
        <v>43</v>
      </c>
      <c r="D34" s="175" t="s">
        <v>44</v>
      </c>
      <c r="E34" s="165" t="s">
        <v>40</v>
      </c>
      <c r="F34" s="178">
        <v>50</v>
      </c>
      <c r="G34" s="2" t="s">
        <v>16</v>
      </c>
      <c r="H34" s="165">
        <v>88</v>
      </c>
      <c r="I34" s="168">
        <v>41569</v>
      </c>
      <c r="J34" s="168">
        <v>43395</v>
      </c>
      <c r="K34" s="11">
        <v>13200</v>
      </c>
      <c r="L34" s="11">
        <f>K34/2</f>
        <v>6600</v>
      </c>
      <c r="M34" s="11">
        <f>K34/2</f>
        <v>6600</v>
      </c>
      <c r="N34" s="11">
        <v>0</v>
      </c>
      <c r="O34" s="10"/>
    </row>
    <row r="35" spans="1:15" ht="12" customHeight="1" x14ac:dyDescent="0.2">
      <c r="A35" s="170"/>
      <c r="B35" s="173"/>
      <c r="C35" s="176"/>
      <c r="D35" s="176"/>
      <c r="E35" s="166"/>
      <c r="F35" s="179"/>
      <c r="G35" s="2" t="s">
        <v>17</v>
      </c>
      <c r="H35" s="166"/>
      <c r="I35" s="166"/>
      <c r="J35" s="166"/>
      <c r="K35" s="11">
        <v>13200</v>
      </c>
      <c r="L35" s="11">
        <f>K35/2</f>
        <v>6600</v>
      </c>
      <c r="M35" s="11">
        <f>K35/2</f>
        <v>6600</v>
      </c>
      <c r="N35" s="11">
        <f>K35-L35-M35</f>
        <v>0</v>
      </c>
      <c r="O35" s="10"/>
    </row>
    <row r="36" spans="1:15" ht="13.5" customHeight="1" x14ac:dyDescent="0.2">
      <c r="A36" s="170"/>
      <c r="B36" s="173"/>
      <c r="C36" s="176"/>
      <c r="D36" s="176"/>
      <c r="E36" s="166"/>
      <c r="F36" s="179"/>
      <c r="G36" s="2" t="s">
        <v>18</v>
      </c>
      <c r="H36" s="166"/>
      <c r="I36" s="166"/>
      <c r="J36" s="166"/>
      <c r="K36" s="11">
        <v>0</v>
      </c>
      <c r="L36" s="11">
        <v>0</v>
      </c>
      <c r="M36" s="11">
        <v>0</v>
      </c>
      <c r="N36" s="11">
        <f t="shared" ref="N36" si="7">K36-L36-M36</f>
        <v>0</v>
      </c>
      <c r="O36" s="10"/>
    </row>
    <row r="37" spans="1:15" x14ac:dyDescent="0.2">
      <c r="A37" s="170"/>
      <c r="B37" s="173"/>
      <c r="C37" s="176"/>
      <c r="D37" s="176"/>
      <c r="E37" s="166"/>
      <c r="F37" s="179"/>
      <c r="G37" s="2" t="s">
        <v>19</v>
      </c>
      <c r="H37" s="166"/>
      <c r="I37" s="166"/>
      <c r="J37" s="166"/>
      <c r="K37" s="11">
        <v>0</v>
      </c>
      <c r="L37" s="11">
        <v>0</v>
      </c>
      <c r="M37" s="11">
        <v>0</v>
      </c>
      <c r="N37" s="10">
        <v>0</v>
      </c>
      <c r="O37" s="10"/>
    </row>
    <row r="38" spans="1:15" ht="17.25" customHeight="1" x14ac:dyDescent="0.2">
      <c r="A38" s="171"/>
      <c r="B38" s="174"/>
      <c r="C38" s="177"/>
      <c r="D38" s="177"/>
      <c r="E38" s="167"/>
      <c r="F38" s="180"/>
      <c r="G38" s="3" t="s">
        <v>15</v>
      </c>
      <c r="H38" s="167"/>
      <c r="I38" s="167"/>
      <c r="J38" s="167"/>
      <c r="K38" s="28">
        <f>SUM(K34:K37)</f>
        <v>26400</v>
      </c>
      <c r="L38" s="28">
        <f>SUM(L34:L37)</f>
        <v>13200</v>
      </c>
      <c r="M38" s="28">
        <f>SUM(M34:M37)</f>
        <v>13200</v>
      </c>
      <c r="N38" s="28">
        <v>0</v>
      </c>
      <c r="O38" s="10"/>
    </row>
    <row r="39" spans="1:15" x14ac:dyDescent="0.2">
      <c r="A39" s="169">
        <v>7</v>
      </c>
      <c r="B39" s="172" t="s">
        <v>25</v>
      </c>
      <c r="C39" s="175" t="s">
        <v>45</v>
      </c>
      <c r="D39" s="175" t="s">
        <v>47</v>
      </c>
      <c r="E39" s="165" t="s">
        <v>46</v>
      </c>
      <c r="F39" s="178">
        <v>10.5</v>
      </c>
      <c r="G39" s="2" t="s">
        <v>16</v>
      </c>
      <c r="H39" s="165">
        <v>24.4</v>
      </c>
      <c r="I39" s="168">
        <v>42444</v>
      </c>
      <c r="J39" s="168">
        <v>44270</v>
      </c>
      <c r="K39" s="11">
        <v>768.6</v>
      </c>
      <c r="L39" s="11">
        <v>384.3</v>
      </c>
      <c r="M39" s="11">
        <v>384.3</v>
      </c>
      <c r="N39" s="11">
        <v>0</v>
      </c>
      <c r="O39" s="10"/>
    </row>
    <row r="40" spans="1:15" x14ac:dyDescent="0.2">
      <c r="A40" s="170"/>
      <c r="B40" s="173"/>
      <c r="C40" s="176"/>
      <c r="D40" s="176"/>
      <c r="E40" s="166"/>
      <c r="F40" s="179"/>
      <c r="G40" s="2" t="s">
        <v>17</v>
      </c>
      <c r="H40" s="166"/>
      <c r="I40" s="166"/>
      <c r="J40" s="166"/>
      <c r="K40" s="11">
        <v>768.6</v>
      </c>
      <c r="L40" s="11">
        <v>384.3</v>
      </c>
      <c r="M40" s="11">
        <v>384.3</v>
      </c>
      <c r="N40" s="11">
        <f>K40-L40-M40</f>
        <v>0</v>
      </c>
      <c r="O40" s="10"/>
    </row>
    <row r="41" spans="1:15" x14ac:dyDescent="0.2">
      <c r="A41" s="170"/>
      <c r="B41" s="173"/>
      <c r="C41" s="176"/>
      <c r="D41" s="176"/>
      <c r="E41" s="166"/>
      <c r="F41" s="179"/>
      <c r="G41" s="2" t="s">
        <v>18</v>
      </c>
      <c r="H41" s="166"/>
      <c r="I41" s="166"/>
      <c r="J41" s="166"/>
      <c r="K41" s="11">
        <v>0</v>
      </c>
      <c r="L41" s="11">
        <v>0</v>
      </c>
      <c r="M41" s="11">
        <v>0</v>
      </c>
      <c r="N41" s="11">
        <f t="shared" ref="N41:N42" si="8">K41-L41-M41</f>
        <v>0</v>
      </c>
      <c r="O41" s="10"/>
    </row>
    <row r="42" spans="1:15" x14ac:dyDescent="0.2">
      <c r="A42" s="170"/>
      <c r="B42" s="173"/>
      <c r="C42" s="176"/>
      <c r="D42" s="176"/>
      <c r="E42" s="166"/>
      <c r="F42" s="179"/>
      <c r="G42" s="2" t="s">
        <v>19</v>
      </c>
      <c r="H42" s="166"/>
      <c r="I42" s="166"/>
      <c r="J42" s="166"/>
      <c r="K42" s="11">
        <v>0</v>
      </c>
      <c r="L42" s="11">
        <v>0</v>
      </c>
      <c r="M42" s="11">
        <v>0</v>
      </c>
      <c r="N42" s="11">
        <f t="shared" si="8"/>
        <v>0</v>
      </c>
      <c r="O42" s="10"/>
    </row>
    <row r="43" spans="1:15" x14ac:dyDescent="0.2">
      <c r="A43" s="171"/>
      <c r="B43" s="174"/>
      <c r="C43" s="177"/>
      <c r="D43" s="177"/>
      <c r="E43" s="167"/>
      <c r="F43" s="180"/>
      <c r="G43" s="3" t="s">
        <v>15</v>
      </c>
      <c r="H43" s="167"/>
      <c r="I43" s="167"/>
      <c r="J43" s="167"/>
      <c r="K43" s="28">
        <f>SUM(K39:K42)</f>
        <v>1537.2</v>
      </c>
      <c r="L43" s="28">
        <f>SUM(L39:L42)</f>
        <v>768.6</v>
      </c>
      <c r="M43" s="28">
        <f>SUM(M39:M42)</f>
        <v>768.6</v>
      </c>
      <c r="N43" s="28">
        <f>SUM(N39:N42)</f>
        <v>0</v>
      </c>
      <c r="O43" s="10"/>
    </row>
    <row r="44" spans="1:15" x14ac:dyDescent="0.2">
      <c r="A44" s="169">
        <v>8</v>
      </c>
      <c r="B44" s="172" t="s">
        <v>25</v>
      </c>
      <c r="C44" s="175" t="s">
        <v>48</v>
      </c>
      <c r="D44" s="175" t="s">
        <v>49</v>
      </c>
      <c r="E44" s="165" t="s">
        <v>131</v>
      </c>
      <c r="F44" s="178">
        <v>280.8</v>
      </c>
      <c r="G44" s="2" t="s">
        <v>16</v>
      </c>
      <c r="H44" s="165">
        <v>12.93</v>
      </c>
      <c r="I44" s="168">
        <v>41431</v>
      </c>
      <c r="J44" s="168">
        <v>43106</v>
      </c>
      <c r="K44" s="10">
        <v>10895.04</v>
      </c>
      <c r="L44" s="11">
        <f>K44/2</f>
        <v>5447.52</v>
      </c>
      <c r="M44" s="11">
        <f>K44/2</f>
        <v>5447.52</v>
      </c>
      <c r="N44" s="11">
        <v>0</v>
      </c>
      <c r="O44" s="10"/>
    </row>
    <row r="45" spans="1:15" x14ac:dyDescent="0.2">
      <c r="A45" s="170"/>
      <c r="B45" s="173"/>
      <c r="C45" s="176"/>
      <c r="D45" s="176"/>
      <c r="E45" s="166"/>
      <c r="F45" s="179"/>
      <c r="G45" s="2" t="s">
        <v>17</v>
      </c>
      <c r="H45" s="166"/>
      <c r="I45" s="166"/>
      <c r="J45" s="166"/>
      <c r="K45" s="10">
        <v>10895.04</v>
      </c>
      <c r="L45" s="10">
        <v>7263.36</v>
      </c>
      <c r="M45" s="10">
        <v>7263.36</v>
      </c>
      <c r="N45" s="11">
        <v>0</v>
      </c>
      <c r="O45" s="10"/>
    </row>
    <row r="46" spans="1:15" x14ac:dyDescent="0.2">
      <c r="A46" s="170"/>
      <c r="B46" s="173"/>
      <c r="C46" s="176"/>
      <c r="D46" s="176"/>
      <c r="E46" s="166"/>
      <c r="F46" s="179"/>
      <c r="G46" s="2" t="s">
        <v>18</v>
      </c>
      <c r="H46" s="166"/>
      <c r="I46" s="166"/>
      <c r="J46" s="166"/>
      <c r="K46" s="10">
        <v>0</v>
      </c>
      <c r="L46" s="10">
        <v>0</v>
      </c>
      <c r="M46" s="10">
        <v>0</v>
      </c>
      <c r="N46" s="11">
        <f t="shared" ref="N46" si="9">K46-L46-M46</f>
        <v>0</v>
      </c>
      <c r="O46" s="10"/>
    </row>
    <row r="47" spans="1:15" x14ac:dyDescent="0.2">
      <c r="A47" s="170"/>
      <c r="B47" s="173"/>
      <c r="C47" s="176"/>
      <c r="D47" s="176"/>
      <c r="E47" s="166"/>
      <c r="F47" s="179"/>
      <c r="G47" s="2" t="s">
        <v>19</v>
      </c>
      <c r="H47" s="166"/>
      <c r="I47" s="166"/>
      <c r="J47" s="166"/>
      <c r="K47" s="10">
        <v>0</v>
      </c>
      <c r="L47" s="10">
        <v>0</v>
      </c>
      <c r="M47" s="10">
        <v>0</v>
      </c>
      <c r="N47" s="11">
        <v>0</v>
      </c>
      <c r="O47" s="10"/>
    </row>
    <row r="48" spans="1:15" ht="21" customHeight="1" x14ac:dyDescent="0.2">
      <c r="A48" s="171"/>
      <c r="B48" s="174"/>
      <c r="C48" s="177"/>
      <c r="D48" s="177"/>
      <c r="E48" s="167"/>
      <c r="F48" s="180"/>
      <c r="G48" s="3" t="s">
        <v>15</v>
      </c>
      <c r="H48" s="167"/>
      <c r="I48" s="167"/>
      <c r="J48" s="167"/>
      <c r="K48" s="29">
        <f>SUM(K44:K47)</f>
        <v>21790.080000000002</v>
      </c>
      <c r="L48" s="28">
        <f>SUM(L44:L47)</f>
        <v>12710.880000000001</v>
      </c>
      <c r="M48" s="28">
        <f>SUM(M44:M47)</f>
        <v>12710.880000000001</v>
      </c>
      <c r="N48" s="29">
        <v>0</v>
      </c>
      <c r="O48" s="10"/>
    </row>
    <row r="49" spans="1:15" x14ac:dyDescent="0.2">
      <c r="A49" s="169">
        <v>9</v>
      </c>
      <c r="B49" s="172" t="s">
        <v>25</v>
      </c>
      <c r="C49" s="175" t="s">
        <v>51</v>
      </c>
      <c r="D49" s="175" t="s">
        <v>52</v>
      </c>
      <c r="E49" s="165" t="s">
        <v>50</v>
      </c>
      <c r="F49" s="178">
        <v>31.9</v>
      </c>
      <c r="G49" s="2" t="s">
        <v>16</v>
      </c>
      <c r="H49" s="165">
        <v>14.87</v>
      </c>
      <c r="I49" s="168">
        <v>41610</v>
      </c>
      <c r="J49" s="168">
        <v>43436</v>
      </c>
      <c r="K49" s="10">
        <v>1422.75</v>
      </c>
      <c r="L49" s="11">
        <f>K49/2</f>
        <v>711.375</v>
      </c>
      <c r="M49" s="11">
        <f>K49/2</f>
        <v>711.375</v>
      </c>
      <c r="N49" s="11">
        <v>0</v>
      </c>
      <c r="O49" s="10"/>
    </row>
    <row r="50" spans="1:15" x14ac:dyDescent="0.2">
      <c r="A50" s="170"/>
      <c r="B50" s="173"/>
      <c r="C50" s="176"/>
      <c r="D50" s="176"/>
      <c r="E50" s="166"/>
      <c r="F50" s="179"/>
      <c r="G50" s="2" t="s">
        <v>17</v>
      </c>
      <c r="H50" s="166"/>
      <c r="I50" s="166"/>
      <c r="J50" s="166"/>
      <c r="K50" s="10">
        <v>1422.75</v>
      </c>
      <c r="L50" s="11">
        <f>K50/2</f>
        <v>711.375</v>
      </c>
      <c r="M50" s="11">
        <v>711.37</v>
      </c>
      <c r="N50" s="11">
        <f>K50-L50-M50</f>
        <v>4.9999999999954525E-3</v>
      </c>
      <c r="O50" s="10"/>
    </row>
    <row r="51" spans="1:15" x14ac:dyDescent="0.2">
      <c r="A51" s="170"/>
      <c r="B51" s="173"/>
      <c r="C51" s="176"/>
      <c r="D51" s="176"/>
      <c r="E51" s="166"/>
      <c r="F51" s="179"/>
      <c r="G51" s="2" t="s">
        <v>18</v>
      </c>
      <c r="H51" s="166"/>
      <c r="I51" s="166"/>
      <c r="J51" s="166"/>
      <c r="K51" s="10">
        <v>0</v>
      </c>
      <c r="L51" s="10">
        <v>0</v>
      </c>
      <c r="M51" s="10">
        <v>0</v>
      </c>
      <c r="N51" s="11">
        <f t="shared" ref="N51:N52" si="10">K51-L51-M51</f>
        <v>0</v>
      </c>
      <c r="O51" s="10"/>
    </row>
    <row r="52" spans="1:15" x14ac:dyDescent="0.2">
      <c r="A52" s="170"/>
      <c r="B52" s="173"/>
      <c r="C52" s="176"/>
      <c r="D52" s="176"/>
      <c r="E52" s="166"/>
      <c r="F52" s="179"/>
      <c r="G52" s="2" t="s">
        <v>19</v>
      </c>
      <c r="H52" s="166"/>
      <c r="I52" s="166"/>
      <c r="J52" s="166"/>
      <c r="K52" s="10">
        <v>0</v>
      </c>
      <c r="L52" s="10">
        <v>0</v>
      </c>
      <c r="M52" s="10">
        <v>0</v>
      </c>
      <c r="N52" s="11">
        <f t="shared" si="10"/>
        <v>0</v>
      </c>
      <c r="O52" s="10"/>
    </row>
    <row r="53" spans="1:15" x14ac:dyDescent="0.2">
      <c r="A53" s="171"/>
      <c r="B53" s="174"/>
      <c r="C53" s="177"/>
      <c r="D53" s="177"/>
      <c r="E53" s="167"/>
      <c r="F53" s="180"/>
      <c r="G53" s="3" t="s">
        <v>15</v>
      </c>
      <c r="H53" s="167"/>
      <c r="I53" s="167"/>
      <c r="J53" s="167"/>
      <c r="K53" s="29">
        <f>SUM(K49:K52)</f>
        <v>2845.5</v>
      </c>
      <c r="L53" s="28">
        <f>SUM(L49:L52)</f>
        <v>1422.75</v>
      </c>
      <c r="M53" s="28">
        <f>SUM(M49:M52)</f>
        <v>1422.7449999999999</v>
      </c>
      <c r="N53" s="28">
        <f>SUM(N49:N52)</f>
        <v>4.9999999999954525E-3</v>
      </c>
      <c r="O53" s="10"/>
    </row>
    <row r="54" spans="1:15" x14ac:dyDescent="0.2">
      <c r="A54" s="169">
        <v>10</v>
      </c>
      <c r="B54" s="172" t="s">
        <v>25</v>
      </c>
      <c r="C54" s="175" t="s">
        <v>53</v>
      </c>
      <c r="D54" s="175" t="s">
        <v>54</v>
      </c>
      <c r="E54" s="165" t="s">
        <v>50</v>
      </c>
      <c r="F54" s="178">
        <v>32.299999999999997</v>
      </c>
      <c r="G54" s="2" t="s">
        <v>16</v>
      </c>
      <c r="H54" s="165">
        <v>16.87</v>
      </c>
      <c r="I54" s="168">
        <v>41614</v>
      </c>
      <c r="J54" s="168">
        <v>43440</v>
      </c>
      <c r="K54" s="2">
        <v>1634.37</v>
      </c>
      <c r="L54" s="11">
        <v>816</v>
      </c>
      <c r="M54" s="11">
        <v>816</v>
      </c>
      <c r="N54" s="11">
        <f>K54-L54-M54</f>
        <v>2.3699999999998909</v>
      </c>
      <c r="O54" s="10"/>
    </row>
    <row r="55" spans="1:15" x14ac:dyDescent="0.2">
      <c r="A55" s="170"/>
      <c r="B55" s="173"/>
      <c r="C55" s="176"/>
      <c r="D55" s="176"/>
      <c r="E55" s="166"/>
      <c r="F55" s="179"/>
      <c r="G55" s="2" t="s">
        <v>17</v>
      </c>
      <c r="H55" s="166"/>
      <c r="I55" s="166"/>
      <c r="J55" s="166"/>
      <c r="K55" s="11">
        <v>1634.37</v>
      </c>
      <c r="L55" s="11">
        <v>816</v>
      </c>
      <c r="M55" s="11">
        <v>816</v>
      </c>
      <c r="N55" s="11">
        <f>K55-L55-M55</f>
        <v>2.3699999999998909</v>
      </c>
      <c r="O55" s="10"/>
    </row>
    <row r="56" spans="1:15" x14ac:dyDescent="0.2">
      <c r="A56" s="170"/>
      <c r="B56" s="173"/>
      <c r="C56" s="176"/>
      <c r="D56" s="176"/>
      <c r="E56" s="166"/>
      <c r="F56" s="179"/>
      <c r="G56" s="2" t="s">
        <v>18</v>
      </c>
      <c r="H56" s="166"/>
      <c r="I56" s="166"/>
      <c r="J56" s="166"/>
      <c r="K56" s="11">
        <v>0</v>
      </c>
      <c r="L56" s="11">
        <v>0</v>
      </c>
      <c r="M56" s="11">
        <v>0</v>
      </c>
      <c r="N56" s="11">
        <f t="shared" ref="N56:N57" si="11">K56-L56-M56</f>
        <v>0</v>
      </c>
      <c r="O56" s="10"/>
    </row>
    <row r="57" spans="1:15" x14ac:dyDescent="0.2">
      <c r="A57" s="170"/>
      <c r="B57" s="173"/>
      <c r="C57" s="176"/>
      <c r="D57" s="176"/>
      <c r="E57" s="166"/>
      <c r="F57" s="179"/>
      <c r="G57" s="2" t="s">
        <v>19</v>
      </c>
      <c r="H57" s="166"/>
      <c r="I57" s="166"/>
      <c r="J57" s="166"/>
      <c r="K57" s="10">
        <v>0</v>
      </c>
      <c r="L57" s="11">
        <v>0</v>
      </c>
      <c r="M57" s="11">
        <v>0</v>
      </c>
      <c r="N57" s="10">
        <f t="shared" si="11"/>
        <v>0</v>
      </c>
      <c r="O57" s="10"/>
    </row>
    <row r="58" spans="1:15" x14ac:dyDescent="0.2">
      <c r="A58" s="171"/>
      <c r="B58" s="174"/>
      <c r="C58" s="177"/>
      <c r="D58" s="177"/>
      <c r="E58" s="167"/>
      <c r="F58" s="180"/>
      <c r="G58" s="3" t="s">
        <v>15</v>
      </c>
      <c r="H58" s="167"/>
      <c r="I58" s="167"/>
      <c r="J58" s="167"/>
      <c r="K58" s="29">
        <f>SUM(K54:K57)</f>
        <v>3268.74</v>
      </c>
      <c r="L58" s="28">
        <f>SUM(L54:L57)</f>
        <v>1632</v>
      </c>
      <c r="M58" s="28">
        <f>SUM(M54:M57)</f>
        <v>1632</v>
      </c>
      <c r="N58" s="28">
        <f>SUM(N54:N57)</f>
        <v>4.7399999999997817</v>
      </c>
      <c r="O58" s="10"/>
    </row>
    <row r="59" spans="1:15" x14ac:dyDescent="0.2">
      <c r="A59" s="169">
        <v>11</v>
      </c>
      <c r="B59" s="172" t="s">
        <v>25</v>
      </c>
      <c r="C59" s="175" t="s">
        <v>55</v>
      </c>
      <c r="D59" s="175" t="s">
        <v>56</v>
      </c>
      <c r="E59" s="165" t="s">
        <v>57</v>
      </c>
      <c r="F59" s="178">
        <v>73.599999999999994</v>
      </c>
      <c r="G59" s="2" t="s">
        <v>16</v>
      </c>
      <c r="H59" s="165">
        <v>22.09</v>
      </c>
      <c r="I59" s="168">
        <v>42545</v>
      </c>
      <c r="J59" s="168">
        <v>44371</v>
      </c>
      <c r="K59" s="2">
        <v>4877.46</v>
      </c>
      <c r="L59" s="11">
        <v>2050</v>
      </c>
      <c r="M59" s="11">
        <v>2050</v>
      </c>
      <c r="N59" s="11">
        <f>K59-L59-M59</f>
        <v>777.46</v>
      </c>
      <c r="O59" s="10"/>
    </row>
    <row r="60" spans="1:15" x14ac:dyDescent="0.2">
      <c r="A60" s="170"/>
      <c r="B60" s="173"/>
      <c r="C60" s="176"/>
      <c r="D60" s="176"/>
      <c r="E60" s="166"/>
      <c r="F60" s="179"/>
      <c r="G60" s="2" t="s">
        <v>17</v>
      </c>
      <c r="H60" s="166"/>
      <c r="I60" s="166"/>
      <c r="J60" s="166"/>
      <c r="K60" s="11">
        <v>4877.46</v>
      </c>
      <c r="L60" s="11">
        <v>4050</v>
      </c>
      <c r="M60" s="11">
        <v>4050</v>
      </c>
      <c r="N60" s="11">
        <f>K60-L60-M60</f>
        <v>-3222.54</v>
      </c>
      <c r="O60" s="10"/>
    </row>
    <row r="61" spans="1:15" x14ac:dyDescent="0.2">
      <c r="A61" s="170"/>
      <c r="B61" s="173"/>
      <c r="C61" s="176"/>
      <c r="D61" s="176"/>
      <c r="E61" s="166"/>
      <c r="F61" s="179"/>
      <c r="G61" s="2" t="s">
        <v>18</v>
      </c>
      <c r="H61" s="166"/>
      <c r="I61" s="166"/>
      <c r="J61" s="166"/>
      <c r="K61" s="11">
        <v>0</v>
      </c>
      <c r="L61" s="11">
        <v>0</v>
      </c>
      <c r="M61" s="11">
        <v>0</v>
      </c>
      <c r="N61" s="11">
        <f t="shared" ref="N61:N62" si="12">K61-L61-M61</f>
        <v>0</v>
      </c>
      <c r="O61" s="10"/>
    </row>
    <row r="62" spans="1:15" x14ac:dyDescent="0.2">
      <c r="A62" s="170"/>
      <c r="B62" s="173"/>
      <c r="C62" s="176"/>
      <c r="D62" s="176"/>
      <c r="E62" s="166"/>
      <c r="F62" s="179"/>
      <c r="G62" s="2" t="s">
        <v>19</v>
      </c>
      <c r="H62" s="166"/>
      <c r="I62" s="166"/>
      <c r="J62" s="166"/>
      <c r="K62" s="10">
        <v>0</v>
      </c>
      <c r="L62" s="11">
        <v>0</v>
      </c>
      <c r="M62" s="11">
        <v>0</v>
      </c>
      <c r="N62" s="10">
        <f t="shared" si="12"/>
        <v>0</v>
      </c>
      <c r="O62" s="10"/>
    </row>
    <row r="63" spans="1:15" x14ac:dyDescent="0.2">
      <c r="A63" s="171"/>
      <c r="B63" s="174"/>
      <c r="C63" s="177"/>
      <c r="D63" s="177"/>
      <c r="E63" s="167"/>
      <c r="F63" s="180"/>
      <c r="G63" s="3" t="s">
        <v>15</v>
      </c>
      <c r="H63" s="167"/>
      <c r="I63" s="167"/>
      <c r="J63" s="167"/>
      <c r="K63" s="29">
        <f>SUM(K59:K62)</f>
        <v>9754.92</v>
      </c>
      <c r="L63" s="28">
        <f>SUM(L59:L62)</f>
        <v>6100</v>
      </c>
      <c r="M63" s="28">
        <f>SUM(M59:M62)</f>
        <v>6100</v>
      </c>
      <c r="N63" s="28">
        <f>SUM(N59:N62)</f>
        <v>-2445.08</v>
      </c>
      <c r="O63" s="10"/>
    </row>
    <row r="64" spans="1:15" x14ac:dyDescent="0.2">
      <c r="A64" s="169">
        <v>12</v>
      </c>
      <c r="B64" s="172" t="s">
        <v>25</v>
      </c>
      <c r="C64" s="175" t="s">
        <v>58</v>
      </c>
      <c r="D64" s="175" t="s">
        <v>59</v>
      </c>
      <c r="E64" s="165" t="s">
        <v>60</v>
      </c>
      <c r="F64" s="178">
        <v>23.5</v>
      </c>
      <c r="G64" s="2" t="s">
        <v>16</v>
      </c>
      <c r="H64" s="165">
        <v>0.85</v>
      </c>
      <c r="I64" s="168">
        <v>42310</v>
      </c>
      <c r="J64" s="168">
        <v>42644</v>
      </c>
      <c r="K64" s="4">
        <v>60</v>
      </c>
      <c r="L64" s="11">
        <v>20</v>
      </c>
      <c r="M64" s="11">
        <v>20</v>
      </c>
      <c r="N64" s="11">
        <f>K64-L64-M64</f>
        <v>20</v>
      </c>
      <c r="O64" s="10"/>
    </row>
    <row r="65" spans="1:15" x14ac:dyDescent="0.2">
      <c r="A65" s="170"/>
      <c r="B65" s="173"/>
      <c r="C65" s="176"/>
      <c r="D65" s="176"/>
      <c r="E65" s="166"/>
      <c r="F65" s="179"/>
      <c r="G65" s="2" t="s">
        <v>17</v>
      </c>
      <c r="H65" s="166"/>
      <c r="I65" s="166"/>
      <c r="J65" s="166"/>
      <c r="K65" s="11">
        <v>26</v>
      </c>
      <c r="L65" s="11">
        <v>33</v>
      </c>
      <c r="M65" s="11">
        <v>33</v>
      </c>
      <c r="N65" s="11">
        <f>K65-L65-M65</f>
        <v>-40</v>
      </c>
      <c r="O65" s="10" t="s">
        <v>148</v>
      </c>
    </row>
    <row r="66" spans="1:15" x14ac:dyDescent="0.2">
      <c r="A66" s="170"/>
      <c r="B66" s="173"/>
      <c r="C66" s="176"/>
      <c r="D66" s="176"/>
      <c r="E66" s="166"/>
      <c r="F66" s="179"/>
      <c r="G66" s="2" t="s">
        <v>18</v>
      </c>
      <c r="H66" s="166"/>
      <c r="I66" s="166"/>
      <c r="J66" s="166"/>
      <c r="K66" s="11">
        <v>0</v>
      </c>
      <c r="L66" s="11">
        <v>0</v>
      </c>
      <c r="M66" s="11">
        <v>0</v>
      </c>
      <c r="N66" s="11">
        <f t="shared" ref="N66:N67" si="13">K66-L66-M66</f>
        <v>0</v>
      </c>
      <c r="O66" s="10"/>
    </row>
    <row r="67" spans="1:15" x14ac:dyDescent="0.2">
      <c r="A67" s="170"/>
      <c r="B67" s="173"/>
      <c r="C67" s="176"/>
      <c r="D67" s="176"/>
      <c r="E67" s="166"/>
      <c r="F67" s="179"/>
      <c r="G67" s="2" t="s">
        <v>19</v>
      </c>
      <c r="H67" s="166"/>
      <c r="I67" s="166"/>
      <c r="J67" s="166"/>
      <c r="K67" s="11">
        <v>0</v>
      </c>
      <c r="L67" s="11">
        <v>0</v>
      </c>
      <c r="M67" s="11">
        <v>0</v>
      </c>
      <c r="N67" s="11">
        <f t="shared" si="13"/>
        <v>0</v>
      </c>
      <c r="O67" s="10"/>
    </row>
    <row r="68" spans="1:15" x14ac:dyDescent="0.2">
      <c r="A68" s="171"/>
      <c r="B68" s="174"/>
      <c r="C68" s="177"/>
      <c r="D68" s="177"/>
      <c r="E68" s="167"/>
      <c r="F68" s="180"/>
      <c r="G68" s="3" t="s">
        <v>15</v>
      </c>
      <c r="H68" s="167"/>
      <c r="I68" s="167"/>
      <c r="J68" s="167"/>
      <c r="K68" s="28">
        <f>SUM(K64:K67)</f>
        <v>86</v>
      </c>
      <c r="L68" s="28">
        <f>SUM(L64:L67)</f>
        <v>53</v>
      </c>
      <c r="M68" s="28">
        <f>SUM(M64:M67)</f>
        <v>53</v>
      </c>
      <c r="N68" s="28">
        <v>20</v>
      </c>
      <c r="O68" s="10"/>
    </row>
    <row r="69" spans="1:15" x14ac:dyDescent="0.2">
      <c r="A69" s="169">
        <v>13</v>
      </c>
      <c r="B69" s="172" t="s">
        <v>25</v>
      </c>
      <c r="C69" s="175" t="s">
        <v>58</v>
      </c>
      <c r="D69" s="175" t="s">
        <v>61</v>
      </c>
      <c r="E69" s="165" t="s">
        <v>60</v>
      </c>
      <c r="F69" s="178">
        <v>45</v>
      </c>
      <c r="G69" s="2" t="s">
        <v>16</v>
      </c>
      <c r="H69" s="165">
        <v>0.84</v>
      </c>
      <c r="I69" s="168">
        <v>42307</v>
      </c>
      <c r="J69" s="168">
        <v>42642</v>
      </c>
      <c r="K69" s="4">
        <v>114</v>
      </c>
      <c r="L69" s="11">
        <v>38</v>
      </c>
      <c r="M69" s="11">
        <v>38</v>
      </c>
      <c r="N69" s="11">
        <v>38</v>
      </c>
      <c r="O69" s="10"/>
    </row>
    <row r="70" spans="1:15" x14ac:dyDescent="0.2">
      <c r="A70" s="170"/>
      <c r="B70" s="173"/>
      <c r="C70" s="176"/>
      <c r="D70" s="176"/>
      <c r="E70" s="166"/>
      <c r="F70" s="179"/>
      <c r="G70" s="2" t="s">
        <v>17</v>
      </c>
      <c r="H70" s="166"/>
      <c r="I70" s="166"/>
      <c r="J70" s="166"/>
      <c r="K70" s="11">
        <v>38</v>
      </c>
      <c r="L70" s="11">
        <v>57</v>
      </c>
      <c r="M70" s="11">
        <v>57</v>
      </c>
      <c r="N70" s="11">
        <f>K70-L70-M70</f>
        <v>-76</v>
      </c>
      <c r="O70" s="10" t="s">
        <v>148</v>
      </c>
    </row>
    <row r="71" spans="1:15" x14ac:dyDescent="0.2">
      <c r="A71" s="170"/>
      <c r="B71" s="173"/>
      <c r="C71" s="176"/>
      <c r="D71" s="176"/>
      <c r="E71" s="166"/>
      <c r="F71" s="179"/>
      <c r="G71" s="2" t="s">
        <v>18</v>
      </c>
      <c r="H71" s="166"/>
      <c r="I71" s="166"/>
      <c r="J71" s="166"/>
      <c r="K71" s="11">
        <v>0</v>
      </c>
      <c r="L71" s="11">
        <v>0</v>
      </c>
      <c r="M71" s="11">
        <v>0</v>
      </c>
      <c r="N71" s="11">
        <f t="shared" ref="N71:N72" si="14">K71-L71-M71</f>
        <v>0</v>
      </c>
      <c r="O71" s="10"/>
    </row>
    <row r="72" spans="1:15" x14ac:dyDescent="0.2">
      <c r="A72" s="170"/>
      <c r="B72" s="173"/>
      <c r="C72" s="176"/>
      <c r="D72" s="176"/>
      <c r="E72" s="166"/>
      <c r="F72" s="179"/>
      <c r="G72" s="2" t="s">
        <v>19</v>
      </c>
      <c r="H72" s="166"/>
      <c r="I72" s="166"/>
      <c r="J72" s="166"/>
      <c r="K72" s="11">
        <v>0</v>
      </c>
      <c r="L72" s="11">
        <v>0</v>
      </c>
      <c r="M72" s="11">
        <v>0</v>
      </c>
      <c r="N72" s="11">
        <f t="shared" si="14"/>
        <v>0</v>
      </c>
      <c r="O72" s="10"/>
    </row>
    <row r="73" spans="1:15" x14ac:dyDescent="0.2">
      <c r="A73" s="171"/>
      <c r="B73" s="174"/>
      <c r="C73" s="177"/>
      <c r="D73" s="177"/>
      <c r="E73" s="167"/>
      <c r="F73" s="180"/>
      <c r="G73" s="3" t="s">
        <v>15</v>
      </c>
      <c r="H73" s="167"/>
      <c r="I73" s="167"/>
      <c r="J73" s="167"/>
      <c r="K73" s="28">
        <f>SUM(K69:K72)</f>
        <v>152</v>
      </c>
      <c r="L73" s="28">
        <f>SUM(L69:L72)</f>
        <v>95</v>
      </c>
      <c r="M73" s="28">
        <f>SUM(M69:M72)</f>
        <v>95</v>
      </c>
      <c r="N73" s="28">
        <f>SUM(N69:N72)</f>
        <v>-38</v>
      </c>
      <c r="O73" s="29"/>
    </row>
    <row r="74" spans="1:15" x14ac:dyDescent="0.2">
      <c r="A74" s="169">
        <v>14</v>
      </c>
      <c r="B74" s="172" t="s">
        <v>25</v>
      </c>
      <c r="C74" s="175" t="s">
        <v>62</v>
      </c>
      <c r="D74" s="175" t="s">
        <v>63</v>
      </c>
      <c r="E74" s="165" t="s">
        <v>64</v>
      </c>
      <c r="F74" s="178">
        <v>209.2</v>
      </c>
      <c r="G74" s="2" t="s">
        <v>16</v>
      </c>
      <c r="H74" s="165">
        <v>27.07</v>
      </c>
      <c r="I74" s="168">
        <v>41263</v>
      </c>
      <c r="J74" s="168">
        <v>43089</v>
      </c>
      <c r="K74" s="2">
        <v>16987.05</v>
      </c>
      <c r="L74" s="11">
        <v>4500</v>
      </c>
      <c r="M74" s="11">
        <v>4500</v>
      </c>
      <c r="N74" s="11">
        <f>K74-L74-M74</f>
        <v>7987.0499999999993</v>
      </c>
      <c r="O74" s="10"/>
    </row>
    <row r="75" spans="1:15" x14ac:dyDescent="0.2">
      <c r="A75" s="170"/>
      <c r="B75" s="173"/>
      <c r="C75" s="176"/>
      <c r="D75" s="176"/>
      <c r="E75" s="166"/>
      <c r="F75" s="179"/>
      <c r="G75" s="2" t="s">
        <v>17</v>
      </c>
      <c r="H75" s="166"/>
      <c r="I75" s="166"/>
      <c r="J75" s="166"/>
      <c r="K75" s="10">
        <v>16987.05</v>
      </c>
      <c r="L75" s="11">
        <v>3000</v>
      </c>
      <c r="M75" s="11">
        <v>3000</v>
      </c>
      <c r="N75" s="11">
        <f>K75-L75-M75</f>
        <v>10987.05</v>
      </c>
      <c r="O75" s="10"/>
    </row>
    <row r="76" spans="1:15" x14ac:dyDescent="0.2">
      <c r="A76" s="170"/>
      <c r="B76" s="173"/>
      <c r="C76" s="176"/>
      <c r="D76" s="176"/>
      <c r="E76" s="166"/>
      <c r="F76" s="179"/>
      <c r="G76" s="2" t="s">
        <v>18</v>
      </c>
      <c r="H76" s="166"/>
      <c r="I76" s="166"/>
      <c r="J76" s="166"/>
      <c r="K76" s="10">
        <v>0</v>
      </c>
      <c r="L76" s="11">
        <v>0</v>
      </c>
      <c r="M76" s="11">
        <v>0</v>
      </c>
      <c r="N76" s="11">
        <f>K76-L76-M76</f>
        <v>0</v>
      </c>
      <c r="O76" s="10"/>
    </row>
    <row r="77" spans="1:15" x14ac:dyDescent="0.2">
      <c r="A77" s="170"/>
      <c r="B77" s="173"/>
      <c r="C77" s="176"/>
      <c r="D77" s="176"/>
      <c r="E77" s="166"/>
      <c r="F77" s="179"/>
      <c r="G77" s="2" t="s">
        <v>19</v>
      </c>
      <c r="H77" s="166"/>
      <c r="I77" s="166"/>
      <c r="J77" s="166"/>
      <c r="K77" s="10">
        <v>0</v>
      </c>
      <c r="L77" s="11">
        <v>0</v>
      </c>
      <c r="M77" s="11">
        <v>0</v>
      </c>
      <c r="N77" s="10">
        <f>K77-L77-M77</f>
        <v>0</v>
      </c>
      <c r="O77" s="10"/>
    </row>
    <row r="78" spans="1:15" x14ac:dyDescent="0.2">
      <c r="A78" s="171"/>
      <c r="B78" s="174"/>
      <c r="C78" s="177"/>
      <c r="D78" s="177"/>
      <c r="E78" s="167"/>
      <c r="F78" s="180"/>
      <c r="G78" s="3" t="s">
        <v>15</v>
      </c>
      <c r="H78" s="167"/>
      <c r="I78" s="167"/>
      <c r="J78" s="167"/>
      <c r="K78" s="28">
        <f>SUM(K74:K77)</f>
        <v>33974.1</v>
      </c>
      <c r="L78" s="28">
        <f>SUM(L74:L77)</f>
        <v>7500</v>
      </c>
      <c r="M78" s="28">
        <f>SUM(M74:M77)</f>
        <v>7500</v>
      </c>
      <c r="N78" s="28">
        <f>SUM(N74:N77)</f>
        <v>18974.099999999999</v>
      </c>
      <c r="O78" s="10"/>
    </row>
    <row r="79" spans="1:15" x14ac:dyDescent="0.2">
      <c r="A79" s="169">
        <v>15</v>
      </c>
      <c r="B79" s="172" t="s">
        <v>25</v>
      </c>
      <c r="C79" s="175" t="s">
        <v>65</v>
      </c>
      <c r="D79" s="175" t="s">
        <v>66</v>
      </c>
      <c r="E79" s="165" t="s">
        <v>67</v>
      </c>
      <c r="F79" s="178">
        <v>255.8</v>
      </c>
      <c r="G79" s="2" t="s">
        <v>16</v>
      </c>
      <c r="H79" s="165">
        <v>12.28</v>
      </c>
      <c r="I79" s="168">
        <v>40829</v>
      </c>
      <c r="J79" s="168">
        <v>42656</v>
      </c>
      <c r="K79" s="2">
        <v>9427.5</v>
      </c>
      <c r="L79" s="11">
        <v>6250</v>
      </c>
      <c r="M79" s="11">
        <v>6250</v>
      </c>
      <c r="N79" s="11">
        <f>K79-L79-M79</f>
        <v>-3072.5</v>
      </c>
      <c r="O79" s="10"/>
    </row>
    <row r="80" spans="1:15" x14ac:dyDescent="0.2">
      <c r="A80" s="170"/>
      <c r="B80" s="173"/>
      <c r="C80" s="176"/>
      <c r="D80" s="176"/>
      <c r="E80" s="166"/>
      <c r="F80" s="179"/>
      <c r="G80" s="2" t="s">
        <v>17</v>
      </c>
      <c r="H80" s="166"/>
      <c r="I80" s="166"/>
      <c r="J80" s="166"/>
      <c r="K80" s="11">
        <v>9427.5</v>
      </c>
      <c r="L80" s="11">
        <v>4000</v>
      </c>
      <c r="M80" s="11">
        <v>4000</v>
      </c>
      <c r="N80" s="11">
        <f>K80-L80-M80</f>
        <v>1427.5</v>
      </c>
      <c r="O80" s="10"/>
    </row>
    <row r="81" spans="1:15" x14ac:dyDescent="0.2">
      <c r="A81" s="170"/>
      <c r="B81" s="173"/>
      <c r="C81" s="176"/>
      <c r="D81" s="176"/>
      <c r="E81" s="166"/>
      <c r="F81" s="179"/>
      <c r="G81" s="2" t="s">
        <v>18</v>
      </c>
      <c r="H81" s="166"/>
      <c r="I81" s="166"/>
      <c r="J81" s="166"/>
      <c r="K81" s="11">
        <v>0</v>
      </c>
      <c r="L81" s="11">
        <v>0</v>
      </c>
      <c r="M81" s="11">
        <v>0</v>
      </c>
      <c r="N81" s="11">
        <f>K81-L81-M81</f>
        <v>0</v>
      </c>
      <c r="O81" s="10"/>
    </row>
    <row r="82" spans="1:15" x14ac:dyDescent="0.2">
      <c r="A82" s="170"/>
      <c r="B82" s="173"/>
      <c r="C82" s="176"/>
      <c r="D82" s="176"/>
      <c r="E82" s="166"/>
      <c r="F82" s="179"/>
      <c r="G82" s="2" t="s">
        <v>19</v>
      </c>
      <c r="H82" s="166"/>
      <c r="I82" s="166"/>
      <c r="J82" s="166"/>
      <c r="K82" s="11">
        <v>0</v>
      </c>
      <c r="L82" s="10">
        <v>0</v>
      </c>
      <c r="M82" s="10">
        <v>0</v>
      </c>
      <c r="N82" s="10">
        <f>K82-L82-M82</f>
        <v>0</v>
      </c>
      <c r="O82" s="10"/>
    </row>
    <row r="83" spans="1:15" x14ac:dyDescent="0.2">
      <c r="A83" s="171"/>
      <c r="B83" s="174"/>
      <c r="C83" s="177"/>
      <c r="D83" s="177"/>
      <c r="E83" s="167"/>
      <c r="F83" s="180"/>
      <c r="G83" s="3" t="s">
        <v>15</v>
      </c>
      <c r="H83" s="167"/>
      <c r="I83" s="167"/>
      <c r="J83" s="167"/>
      <c r="K83" s="28">
        <f>SUM(K79:K82)</f>
        <v>18855</v>
      </c>
      <c r="L83" s="28">
        <f>SUM(L79:L82)</f>
        <v>10250</v>
      </c>
      <c r="M83" s="28">
        <f>SUM(M79:M82)</f>
        <v>10250</v>
      </c>
      <c r="N83" s="28">
        <f>SUM(N79:N82)</f>
        <v>-1645</v>
      </c>
      <c r="O83" s="10"/>
    </row>
    <row r="84" spans="1:15" x14ac:dyDescent="0.2">
      <c r="A84" s="169">
        <v>16</v>
      </c>
      <c r="B84" s="172" t="s">
        <v>25</v>
      </c>
      <c r="C84" s="175" t="s">
        <v>68</v>
      </c>
      <c r="D84" s="175" t="s">
        <v>69</v>
      </c>
      <c r="E84" s="165" t="s">
        <v>70</v>
      </c>
      <c r="F84" s="178">
        <v>48.4</v>
      </c>
      <c r="G84" s="2" t="s">
        <v>16</v>
      </c>
      <c r="H84" s="165">
        <v>16.73</v>
      </c>
      <c r="I84" s="168">
        <v>41754</v>
      </c>
      <c r="J84" s="168">
        <v>43429</v>
      </c>
      <c r="K84" s="4">
        <v>2429.67</v>
      </c>
      <c r="L84" s="11">
        <v>1215</v>
      </c>
      <c r="M84" s="11">
        <v>1215</v>
      </c>
      <c r="N84" s="11">
        <v>-0.33</v>
      </c>
      <c r="O84" s="10"/>
    </row>
    <row r="85" spans="1:15" x14ac:dyDescent="0.2">
      <c r="A85" s="170"/>
      <c r="B85" s="173"/>
      <c r="C85" s="176"/>
      <c r="D85" s="176"/>
      <c r="E85" s="166"/>
      <c r="F85" s="179"/>
      <c r="G85" s="2" t="s">
        <v>17</v>
      </c>
      <c r="H85" s="166"/>
      <c r="I85" s="166"/>
      <c r="J85" s="166"/>
      <c r="K85" s="11">
        <v>2429.67</v>
      </c>
      <c r="L85" s="11">
        <v>1215</v>
      </c>
      <c r="M85" s="11">
        <v>1215</v>
      </c>
      <c r="N85" s="11">
        <f>K85-L85-M85</f>
        <v>-0.32999999999992724</v>
      </c>
      <c r="O85" s="10"/>
    </row>
    <row r="86" spans="1:15" x14ac:dyDescent="0.2">
      <c r="A86" s="170"/>
      <c r="B86" s="173"/>
      <c r="C86" s="176"/>
      <c r="D86" s="176"/>
      <c r="E86" s="166"/>
      <c r="F86" s="179"/>
      <c r="G86" s="2" t="s">
        <v>18</v>
      </c>
      <c r="H86" s="166"/>
      <c r="I86" s="166"/>
      <c r="J86" s="166"/>
      <c r="K86" s="11">
        <v>0</v>
      </c>
      <c r="L86" s="11">
        <v>0</v>
      </c>
      <c r="M86" s="11">
        <v>0</v>
      </c>
      <c r="N86" s="11">
        <f>K86-L86-M86</f>
        <v>0</v>
      </c>
      <c r="O86" s="10"/>
    </row>
    <row r="87" spans="1:15" x14ac:dyDescent="0.2">
      <c r="A87" s="170"/>
      <c r="B87" s="173"/>
      <c r="C87" s="176"/>
      <c r="D87" s="176"/>
      <c r="E87" s="166"/>
      <c r="F87" s="179"/>
      <c r="G87" s="2" t="s">
        <v>19</v>
      </c>
      <c r="H87" s="166"/>
      <c r="I87" s="166"/>
      <c r="J87" s="166"/>
      <c r="K87" s="11">
        <v>0</v>
      </c>
      <c r="L87" s="11">
        <v>0</v>
      </c>
      <c r="M87" s="11">
        <v>0</v>
      </c>
      <c r="N87" s="11">
        <f>K87-L87-M87</f>
        <v>0</v>
      </c>
      <c r="O87" s="10"/>
    </row>
    <row r="88" spans="1:15" x14ac:dyDescent="0.2">
      <c r="A88" s="171"/>
      <c r="B88" s="174"/>
      <c r="C88" s="177"/>
      <c r="D88" s="177"/>
      <c r="E88" s="167"/>
      <c r="F88" s="180"/>
      <c r="G88" s="3" t="s">
        <v>15</v>
      </c>
      <c r="H88" s="167"/>
      <c r="I88" s="167"/>
      <c r="J88" s="167"/>
      <c r="K88" s="28">
        <f>SUM(K84:K87)</f>
        <v>4859.34</v>
      </c>
      <c r="L88" s="28">
        <f>SUM(L84:L87)</f>
        <v>2430</v>
      </c>
      <c r="M88" s="28">
        <f>SUM(M84:M87)</f>
        <v>2430</v>
      </c>
      <c r="N88" s="28">
        <f>SUM(N84:N87)</f>
        <v>-0.65999999999992731</v>
      </c>
      <c r="O88" s="10"/>
    </row>
    <row r="89" spans="1:15" x14ac:dyDescent="0.2">
      <c r="A89" s="169">
        <v>17</v>
      </c>
      <c r="B89" s="172" t="s">
        <v>25</v>
      </c>
      <c r="C89" s="175" t="s">
        <v>71</v>
      </c>
      <c r="D89" s="175" t="s">
        <v>72</v>
      </c>
      <c r="E89" s="165" t="s">
        <v>46</v>
      </c>
      <c r="F89" s="178">
        <v>21.5</v>
      </c>
      <c r="G89" s="2" t="s">
        <v>16</v>
      </c>
      <c r="H89" s="165">
        <v>15.07</v>
      </c>
      <c r="I89" s="168">
        <v>40828</v>
      </c>
      <c r="J89" s="168">
        <v>42655</v>
      </c>
      <c r="K89" s="4">
        <v>971.79</v>
      </c>
      <c r="L89" s="11">
        <v>563.79999999999995</v>
      </c>
      <c r="M89" s="11">
        <v>563.79999999999995</v>
      </c>
      <c r="N89" s="11">
        <f>K89-L89-M89</f>
        <v>-155.80999999999995</v>
      </c>
      <c r="O89" s="10"/>
    </row>
    <row r="90" spans="1:15" x14ac:dyDescent="0.2">
      <c r="A90" s="170"/>
      <c r="B90" s="173"/>
      <c r="C90" s="176"/>
      <c r="D90" s="176"/>
      <c r="E90" s="166"/>
      <c r="F90" s="179"/>
      <c r="G90" s="2" t="s">
        <v>17</v>
      </c>
      <c r="H90" s="166"/>
      <c r="I90" s="166"/>
      <c r="J90" s="166"/>
      <c r="K90" s="11">
        <v>1069.3399999999999</v>
      </c>
      <c r="L90" s="11">
        <v>534.79</v>
      </c>
      <c r="M90" s="11">
        <v>534.79</v>
      </c>
      <c r="N90" s="11">
        <f>K90-L90-M90</f>
        <v>-0.24000000000000909</v>
      </c>
      <c r="O90" s="10"/>
    </row>
    <row r="91" spans="1:15" x14ac:dyDescent="0.2">
      <c r="A91" s="170"/>
      <c r="B91" s="173"/>
      <c r="C91" s="176"/>
      <c r="D91" s="176"/>
      <c r="E91" s="166"/>
      <c r="F91" s="179"/>
      <c r="G91" s="2" t="s">
        <v>18</v>
      </c>
      <c r="H91" s="166"/>
      <c r="I91" s="166"/>
      <c r="J91" s="166"/>
      <c r="K91" s="11">
        <v>0</v>
      </c>
      <c r="L91" s="11">
        <v>0</v>
      </c>
      <c r="M91" s="11">
        <v>0</v>
      </c>
      <c r="N91" s="11">
        <f>K91-L91-M91</f>
        <v>0</v>
      </c>
      <c r="O91" s="10"/>
    </row>
    <row r="92" spans="1:15" x14ac:dyDescent="0.2">
      <c r="A92" s="170"/>
      <c r="B92" s="173"/>
      <c r="C92" s="176"/>
      <c r="D92" s="176"/>
      <c r="E92" s="166"/>
      <c r="F92" s="179"/>
      <c r="G92" s="2" t="s">
        <v>19</v>
      </c>
      <c r="H92" s="166"/>
      <c r="I92" s="166"/>
      <c r="J92" s="166"/>
      <c r="K92" s="11">
        <v>0</v>
      </c>
      <c r="L92" s="11">
        <v>0</v>
      </c>
      <c r="M92" s="11">
        <v>0</v>
      </c>
      <c r="N92" s="11">
        <f>K92-L92-M92</f>
        <v>0</v>
      </c>
      <c r="O92" s="10"/>
    </row>
    <row r="93" spans="1:15" x14ac:dyDescent="0.2">
      <c r="A93" s="170"/>
      <c r="B93" s="173"/>
      <c r="C93" s="176"/>
      <c r="D93" s="176"/>
      <c r="E93" s="166"/>
      <c r="F93" s="179"/>
      <c r="G93" s="6" t="s">
        <v>15</v>
      </c>
      <c r="H93" s="166"/>
      <c r="I93" s="166"/>
      <c r="J93" s="166"/>
      <c r="K93" s="30">
        <f>SUM(K89:K92)</f>
        <v>2041.1299999999999</v>
      </c>
      <c r="L93" s="30">
        <f>SUM(L89:L92)</f>
        <v>1098.5899999999999</v>
      </c>
      <c r="M93" s="30">
        <f>SUM(M89:M92)</f>
        <v>1098.5899999999999</v>
      </c>
      <c r="N93" s="30">
        <f>SUM(N89:N92)</f>
        <v>-156.04999999999995</v>
      </c>
      <c r="O93" s="23"/>
    </row>
    <row r="94" spans="1:15" x14ac:dyDescent="0.2">
      <c r="A94" s="169">
        <v>18</v>
      </c>
      <c r="B94" s="172" t="s">
        <v>25</v>
      </c>
      <c r="C94" s="175" t="s">
        <v>73</v>
      </c>
      <c r="D94" s="175" t="s">
        <v>74</v>
      </c>
      <c r="E94" s="165" t="s">
        <v>75</v>
      </c>
      <c r="F94" s="178">
        <v>14.3</v>
      </c>
      <c r="G94" s="2" t="s">
        <v>16</v>
      </c>
      <c r="H94" s="165">
        <v>19.579999999999998</v>
      </c>
      <c r="I94" s="168">
        <v>42545</v>
      </c>
      <c r="J94" s="168">
        <v>44371</v>
      </c>
      <c r="K94" s="4">
        <v>840</v>
      </c>
      <c r="L94" s="11">
        <v>1152</v>
      </c>
      <c r="M94" s="11">
        <v>1152</v>
      </c>
      <c r="N94" s="11">
        <f>K94-L94-M94</f>
        <v>-1464</v>
      </c>
      <c r="O94" s="10"/>
    </row>
    <row r="95" spans="1:15" x14ac:dyDescent="0.2">
      <c r="A95" s="170"/>
      <c r="B95" s="173"/>
      <c r="C95" s="176"/>
      <c r="D95" s="176"/>
      <c r="E95" s="166"/>
      <c r="F95" s="179"/>
      <c r="G95" s="2" t="s">
        <v>17</v>
      </c>
      <c r="H95" s="166"/>
      <c r="I95" s="166"/>
      <c r="J95" s="166"/>
      <c r="K95" s="11">
        <v>840</v>
      </c>
      <c r="L95" s="11">
        <v>420</v>
      </c>
      <c r="M95" s="11">
        <v>420</v>
      </c>
      <c r="N95" s="11">
        <f>K95-L95-M95</f>
        <v>0</v>
      </c>
      <c r="O95" s="10"/>
    </row>
    <row r="96" spans="1:15" x14ac:dyDescent="0.2">
      <c r="A96" s="170"/>
      <c r="B96" s="173"/>
      <c r="C96" s="176"/>
      <c r="D96" s="176"/>
      <c r="E96" s="166"/>
      <c r="F96" s="179"/>
      <c r="G96" s="2" t="s">
        <v>18</v>
      </c>
      <c r="H96" s="166"/>
      <c r="I96" s="166"/>
      <c r="J96" s="166"/>
      <c r="K96" s="11">
        <v>0</v>
      </c>
      <c r="L96" s="11">
        <v>0</v>
      </c>
      <c r="M96" s="11">
        <v>0</v>
      </c>
      <c r="N96" s="11">
        <f>K96-L96-M96</f>
        <v>0</v>
      </c>
      <c r="O96" s="10"/>
    </row>
    <row r="97" spans="1:15" x14ac:dyDescent="0.2">
      <c r="A97" s="170"/>
      <c r="B97" s="173"/>
      <c r="C97" s="176"/>
      <c r="D97" s="176"/>
      <c r="E97" s="166"/>
      <c r="F97" s="179"/>
      <c r="G97" s="2" t="s">
        <v>19</v>
      </c>
      <c r="H97" s="166"/>
      <c r="I97" s="166"/>
      <c r="J97" s="166"/>
      <c r="K97" s="11">
        <v>0</v>
      </c>
      <c r="L97" s="11">
        <v>0</v>
      </c>
      <c r="M97" s="11">
        <v>0</v>
      </c>
      <c r="N97" s="11">
        <v>0</v>
      </c>
      <c r="O97" s="10"/>
    </row>
    <row r="98" spans="1:15" x14ac:dyDescent="0.2">
      <c r="A98" s="170"/>
      <c r="B98" s="173"/>
      <c r="C98" s="176"/>
      <c r="D98" s="176"/>
      <c r="E98" s="166"/>
      <c r="F98" s="179"/>
      <c r="G98" s="6" t="s">
        <v>15</v>
      </c>
      <c r="H98" s="166"/>
      <c r="I98" s="166"/>
      <c r="J98" s="166"/>
      <c r="K98" s="30">
        <f>SUM(K94:K97)</f>
        <v>1680</v>
      </c>
      <c r="L98" s="30">
        <f>SUM(L94:L97)</f>
        <v>1572</v>
      </c>
      <c r="M98" s="30">
        <f>SUM(M94:M97)</f>
        <v>1572</v>
      </c>
      <c r="N98" s="30">
        <f>SUM(N94:N97)</f>
        <v>-1464</v>
      </c>
      <c r="O98" s="23"/>
    </row>
    <row r="99" spans="1:15" x14ac:dyDescent="0.2">
      <c r="A99" s="169">
        <v>19</v>
      </c>
      <c r="B99" s="172" t="s">
        <v>25</v>
      </c>
      <c r="C99" s="175" t="s">
        <v>77</v>
      </c>
      <c r="D99" s="175" t="s">
        <v>78</v>
      </c>
      <c r="E99" s="165" t="s">
        <v>79</v>
      </c>
      <c r="F99" s="178">
        <v>150.80000000000001</v>
      </c>
      <c r="G99" s="2" t="s">
        <v>16</v>
      </c>
      <c r="H99" s="165">
        <v>35.33</v>
      </c>
      <c r="I99" s="168">
        <v>41613</v>
      </c>
      <c r="J99" s="168">
        <v>43439</v>
      </c>
      <c r="K99" s="4">
        <v>15984.81</v>
      </c>
      <c r="L99" s="11">
        <v>7950</v>
      </c>
      <c r="M99" s="11">
        <v>7950</v>
      </c>
      <c r="N99" s="11">
        <f>K99-L99-M99</f>
        <v>84.809999999999491</v>
      </c>
      <c r="O99" s="10"/>
    </row>
    <row r="100" spans="1:15" x14ac:dyDescent="0.2">
      <c r="A100" s="170"/>
      <c r="B100" s="173"/>
      <c r="C100" s="176"/>
      <c r="D100" s="176"/>
      <c r="E100" s="166"/>
      <c r="F100" s="179"/>
      <c r="G100" s="2" t="s">
        <v>17</v>
      </c>
      <c r="H100" s="166"/>
      <c r="I100" s="166"/>
      <c r="J100" s="166"/>
      <c r="K100" s="11">
        <v>15984.81</v>
      </c>
      <c r="L100" s="11">
        <v>7128</v>
      </c>
      <c r="M100" s="11">
        <v>7128</v>
      </c>
      <c r="N100" s="11">
        <f>K100-L100-M100</f>
        <v>1728.8099999999995</v>
      </c>
      <c r="O100" s="10"/>
    </row>
    <row r="101" spans="1:15" x14ac:dyDescent="0.2">
      <c r="A101" s="170"/>
      <c r="B101" s="173"/>
      <c r="C101" s="176"/>
      <c r="D101" s="176"/>
      <c r="E101" s="166"/>
      <c r="F101" s="179"/>
      <c r="G101" s="2" t="s">
        <v>18</v>
      </c>
      <c r="H101" s="166"/>
      <c r="I101" s="166"/>
      <c r="J101" s="166"/>
      <c r="K101" s="11">
        <v>0</v>
      </c>
      <c r="L101" s="11">
        <v>0</v>
      </c>
      <c r="M101" s="11">
        <v>0</v>
      </c>
      <c r="N101" s="11">
        <f>K101-L101-M101</f>
        <v>0</v>
      </c>
      <c r="O101" s="10"/>
    </row>
    <row r="102" spans="1:15" x14ac:dyDescent="0.2">
      <c r="A102" s="170"/>
      <c r="B102" s="173"/>
      <c r="C102" s="176"/>
      <c r="D102" s="176"/>
      <c r="E102" s="166"/>
      <c r="F102" s="179"/>
      <c r="G102" s="2" t="s">
        <v>19</v>
      </c>
      <c r="H102" s="166"/>
      <c r="I102" s="166"/>
      <c r="J102" s="166"/>
      <c r="K102" s="11">
        <v>0</v>
      </c>
      <c r="L102" s="11">
        <v>0</v>
      </c>
      <c r="M102" s="11">
        <v>0</v>
      </c>
      <c r="N102" s="11">
        <f>K102-L102-M102</f>
        <v>0</v>
      </c>
      <c r="O102" s="10"/>
    </row>
    <row r="103" spans="1:15" x14ac:dyDescent="0.2">
      <c r="A103" s="171"/>
      <c r="B103" s="174"/>
      <c r="C103" s="177"/>
      <c r="D103" s="177"/>
      <c r="E103" s="167"/>
      <c r="F103" s="180"/>
      <c r="G103" s="3" t="s">
        <v>15</v>
      </c>
      <c r="H103" s="167"/>
      <c r="I103" s="167"/>
      <c r="J103" s="167"/>
      <c r="K103" s="28">
        <f>SUM(K99:K102)</f>
        <v>31969.62</v>
      </c>
      <c r="L103" s="28">
        <f>SUM(L99:L102)</f>
        <v>15078</v>
      </c>
      <c r="M103" s="28">
        <f>SUM(M99:M102)</f>
        <v>15078</v>
      </c>
      <c r="N103" s="28">
        <f>SUM(N99:N102)</f>
        <v>1813.619999999999</v>
      </c>
      <c r="O103" s="11"/>
    </row>
    <row r="104" spans="1:15" x14ac:dyDescent="0.2">
      <c r="A104" s="169">
        <v>20</v>
      </c>
      <c r="B104" s="172" t="s">
        <v>25</v>
      </c>
      <c r="C104" s="175" t="s">
        <v>80</v>
      </c>
      <c r="D104" s="175" t="s">
        <v>81</v>
      </c>
      <c r="E104" s="165" t="s">
        <v>82</v>
      </c>
      <c r="F104" s="178">
        <v>186.4</v>
      </c>
      <c r="G104" s="2" t="s">
        <v>16</v>
      </c>
      <c r="H104" s="165">
        <v>22.42</v>
      </c>
      <c r="I104" s="168">
        <v>42272</v>
      </c>
      <c r="J104" s="168">
        <v>44099</v>
      </c>
      <c r="K104" s="4">
        <v>12540</v>
      </c>
      <c r="L104" s="11">
        <v>2153.34</v>
      </c>
      <c r="M104" s="11">
        <v>2153.34</v>
      </c>
      <c r="N104" s="11">
        <f>K104-L104-M104</f>
        <v>8233.32</v>
      </c>
      <c r="O104" s="10"/>
    </row>
    <row r="105" spans="1:15" x14ac:dyDescent="0.2">
      <c r="A105" s="170"/>
      <c r="B105" s="173"/>
      <c r="C105" s="176"/>
      <c r="D105" s="176"/>
      <c r="E105" s="166"/>
      <c r="F105" s="179"/>
      <c r="G105" s="2" t="s">
        <v>17</v>
      </c>
      <c r="H105" s="166"/>
      <c r="I105" s="166"/>
      <c r="J105" s="166"/>
      <c r="K105" s="11">
        <v>12540</v>
      </c>
      <c r="L105" s="11">
        <v>0</v>
      </c>
      <c r="M105" s="11">
        <v>0</v>
      </c>
      <c r="N105" s="11">
        <f>K105-L105-M105</f>
        <v>12540</v>
      </c>
      <c r="O105" s="10"/>
    </row>
    <row r="106" spans="1:15" x14ac:dyDescent="0.2">
      <c r="A106" s="170"/>
      <c r="B106" s="173"/>
      <c r="C106" s="176"/>
      <c r="D106" s="176"/>
      <c r="E106" s="166"/>
      <c r="F106" s="179"/>
      <c r="G106" s="2" t="s">
        <v>18</v>
      </c>
      <c r="H106" s="166"/>
      <c r="I106" s="166"/>
      <c r="J106" s="166"/>
      <c r="K106" s="11">
        <v>0</v>
      </c>
      <c r="L106" s="11">
        <v>0</v>
      </c>
      <c r="M106" s="11">
        <v>0</v>
      </c>
      <c r="N106" s="11">
        <f>K106-L106-M106</f>
        <v>0</v>
      </c>
      <c r="O106" s="10"/>
    </row>
    <row r="107" spans="1:15" x14ac:dyDescent="0.2">
      <c r="A107" s="170"/>
      <c r="B107" s="173"/>
      <c r="C107" s="176"/>
      <c r="D107" s="176"/>
      <c r="E107" s="166"/>
      <c r="F107" s="179"/>
      <c r="G107" s="2" t="s">
        <v>19</v>
      </c>
      <c r="H107" s="166"/>
      <c r="I107" s="166"/>
      <c r="J107" s="166"/>
      <c r="K107" s="11">
        <v>0</v>
      </c>
      <c r="L107" s="11">
        <v>0</v>
      </c>
      <c r="M107" s="11">
        <v>0</v>
      </c>
      <c r="N107" s="11">
        <f>K107-L107-M107</f>
        <v>0</v>
      </c>
      <c r="O107" s="10"/>
    </row>
    <row r="108" spans="1:15" x14ac:dyDescent="0.2">
      <c r="A108" s="171"/>
      <c r="B108" s="174"/>
      <c r="C108" s="177"/>
      <c r="D108" s="177"/>
      <c r="E108" s="167"/>
      <c r="F108" s="180"/>
      <c r="G108" s="3" t="s">
        <v>15</v>
      </c>
      <c r="H108" s="167"/>
      <c r="I108" s="167"/>
      <c r="J108" s="167"/>
      <c r="K108" s="28">
        <f>SUM(K104:K107)</f>
        <v>25080</v>
      </c>
      <c r="L108" s="28">
        <f>SUM(L104:L107)</f>
        <v>2153.34</v>
      </c>
      <c r="M108" s="28">
        <f>SUM(M104:M107)</f>
        <v>2153.34</v>
      </c>
      <c r="N108" s="28">
        <f>SUM(N104:N107)</f>
        <v>20773.32</v>
      </c>
      <c r="O108" s="11"/>
    </row>
    <row r="109" spans="1:15" x14ac:dyDescent="0.2">
      <c r="A109" s="169">
        <v>21</v>
      </c>
      <c r="B109" s="172" t="s">
        <v>25</v>
      </c>
      <c r="C109" s="175" t="s">
        <v>83</v>
      </c>
      <c r="D109" s="175" t="s">
        <v>85</v>
      </c>
      <c r="E109" s="165" t="s">
        <v>84</v>
      </c>
      <c r="F109" s="178">
        <v>43.1</v>
      </c>
      <c r="G109" s="2" t="s">
        <v>16</v>
      </c>
      <c r="H109" s="165">
        <v>16.73</v>
      </c>
      <c r="I109" s="168">
        <v>42255</v>
      </c>
      <c r="J109" s="168">
        <v>44082</v>
      </c>
      <c r="K109" s="4">
        <v>2163.63</v>
      </c>
      <c r="L109" s="11">
        <v>1081.8</v>
      </c>
      <c r="M109" s="11">
        <v>1081.8</v>
      </c>
      <c r="N109" s="11">
        <v>0.03</v>
      </c>
      <c r="O109" s="10"/>
    </row>
    <row r="110" spans="1:15" x14ac:dyDescent="0.2">
      <c r="A110" s="170"/>
      <c r="B110" s="173"/>
      <c r="C110" s="176"/>
      <c r="D110" s="176"/>
      <c r="E110" s="166"/>
      <c r="F110" s="179"/>
      <c r="G110" s="2" t="s">
        <v>17</v>
      </c>
      <c r="H110" s="166"/>
      <c r="I110" s="166"/>
      <c r="J110" s="166"/>
      <c r="K110" s="11">
        <v>2163.63</v>
      </c>
      <c r="L110" s="11">
        <v>1081.8</v>
      </c>
      <c r="M110" s="11">
        <v>1081.8</v>
      </c>
      <c r="N110" s="11">
        <f>K110-L110-M110</f>
        <v>3.0000000000200089E-2</v>
      </c>
      <c r="O110" s="10"/>
    </row>
    <row r="111" spans="1:15" x14ac:dyDescent="0.2">
      <c r="A111" s="170"/>
      <c r="B111" s="173"/>
      <c r="C111" s="176"/>
      <c r="D111" s="176"/>
      <c r="E111" s="166"/>
      <c r="F111" s="179"/>
      <c r="G111" s="2" t="s">
        <v>18</v>
      </c>
      <c r="H111" s="166"/>
      <c r="I111" s="166"/>
      <c r="J111" s="166"/>
      <c r="K111" s="11">
        <v>0</v>
      </c>
      <c r="L111" s="11">
        <v>0</v>
      </c>
      <c r="M111" s="11">
        <v>0</v>
      </c>
      <c r="N111" s="11">
        <f>K111-L111-M111</f>
        <v>0</v>
      </c>
      <c r="O111" s="10"/>
    </row>
    <row r="112" spans="1:15" x14ac:dyDescent="0.2">
      <c r="A112" s="170"/>
      <c r="B112" s="173"/>
      <c r="C112" s="176"/>
      <c r="D112" s="176"/>
      <c r="E112" s="166"/>
      <c r="F112" s="179"/>
      <c r="G112" s="2" t="s">
        <v>19</v>
      </c>
      <c r="H112" s="166"/>
      <c r="I112" s="166"/>
      <c r="J112" s="166"/>
      <c r="K112" s="11">
        <v>0</v>
      </c>
      <c r="L112" s="11">
        <v>0</v>
      </c>
      <c r="M112" s="11">
        <v>0</v>
      </c>
      <c r="N112" s="11">
        <v>0</v>
      </c>
      <c r="O112" s="10"/>
    </row>
    <row r="113" spans="1:15" x14ac:dyDescent="0.2">
      <c r="A113" s="171"/>
      <c r="B113" s="174"/>
      <c r="C113" s="177"/>
      <c r="D113" s="177"/>
      <c r="E113" s="167"/>
      <c r="F113" s="180"/>
      <c r="G113" s="3" t="s">
        <v>15</v>
      </c>
      <c r="H113" s="167"/>
      <c r="I113" s="167"/>
      <c r="J113" s="167"/>
      <c r="K113" s="28">
        <f>SUM(K109:K112)</f>
        <v>4327.26</v>
      </c>
      <c r="L113" s="28">
        <f>SUM(L109:L112)</f>
        <v>2163.6</v>
      </c>
      <c r="M113" s="28">
        <f>SUM(M109:M112)</f>
        <v>2163.6</v>
      </c>
      <c r="N113" s="28">
        <f>SUM(N109:N112)</f>
        <v>6.0000000000200088E-2</v>
      </c>
      <c r="O113" s="10"/>
    </row>
    <row r="114" spans="1:15" x14ac:dyDescent="0.2">
      <c r="A114" s="169">
        <v>22</v>
      </c>
      <c r="B114" s="172" t="s">
        <v>25</v>
      </c>
      <c r="C114" s="175" t="s">
        <v>86</v>
      </c>
      <c r="D114" s="175" t="s">
        <v>87</v>
      </c>
      <c r="E114" s="165" t="s">
        <v>33</v>
      </c>
      <c r="F114" s="178">
        <v>45.4</v>
      </c>
      <c r="G114" s="2" t="s">
        <v>16</v>
      </c>
      <c r="H114" s="165">
        <v>28.67</v>
      </c>
      <c r="I114" s="168">
        <v>42444</v>
      </c>
      <c r="J114" s="168">
        <v>44270</v>
      </c>
      <c r="K114" s="4">
        <v>3904.41</v>
      </c>
      <c r="L114" s="11">
        <v>1960.74</v>
      </c>
      <c r="M114" s="11">
        <v>1960.74</v>
      </c>
      <c r="N114" s="11">
        <v>-17.07</v>
      </c>
      <c r="O114" s="10"/>
    </row>
    <row r="115" spans="1:15" x14ac:dyDescent="0.2">
      <c r="A115" s="170"/>
      <c r="B115" s="173"/>
      <c r="C115" s="176"/>
      <c r="D115" s="176"/>
      <c r="E115" s="166"/>
      <c r="F115" s="179"/>
      <c r="G115" s="2" t="s">
        <v>17</v>
      </c>
      <c r="H115" s="166"/>
      <c r="I115" s="166"/>
      <c r="J115" s="166"/>
      <c r="K115" s="11">
        <v>3904.41</v>
      </c>
      <c r="L115" s="11">
        <v>1301.48</v>
      </c>
      <c r="M115" s="11">
        <v>1301.49</v>
      </c>
      <c r="N115" s="11">
        <f>K115-L115-M115</f>
        <v>1301.4399999999998</v>
      </c>
      <c r="O115" s="10"/>
    </row>
    <row r="116" spans="1:15" x14ac:dyDescent="0.2">
      <c r="A116" s="170"/>
      <c r="B116" s="173"/>
      <c r="C116" s="176"/>
      <c r="D116" s="176"/>
      <c r="E116" s="166"/>
      <c r="F116" s="179"/>
      <c r="G116" s="2" t="s">
        <v>18</v>
      </c>
      <c r="H116" s="166"/>
      <c r="I116" s="166"/>
      <c r="J116" s="166"/>
      <c r="K116" s="11">
        <v>0</v>
      </c>
      <c r="L116" s="11">
        <v>0</v>
      </c>
      <c r="M116" s="11">
        <v>0</v>
      </c>
      <c r="N116" s="11">
        <f>K116-L116-M116</f>
        <v>0</v>
      </c>
      <c r="O116" s="10"/>
    </row>
    <row r="117" spans="1:15" x14ac:dyDescent="0.2">
      <c r="A117" s="170"/>
      <c r="B117" s="173"/>
      <c r="C117" s="176"/>
      <c r="D117" s="176"/>
      <c r="E117" s="166"/>
      <c r="F117" s="179"/>
      <c r="G117" s="2" t="s">
        <v>19</v>
      </c>
      <c r="H117" s="166"/>
      <c r="I117" s="166"/>
      <c r="J117" s="166"/>
      <c r="K117" s="11">
        <v>0</v>
      </c>
      <c r="L117" s="11">
        <v>0</v>
      </c>
      <c r="M117" s="11">
        <v>0</v>
      </c>
      <c r="N117" s="11">
        <f>K117-L117-M117</f>
        <v>0</v>
      </c>
      <c r="O117" s="10"/>
    </row>
    <row r="118" spans="1:15" x14ac:dyDescent="0.2">
      <c r="A118" s="171"/>
      <c r="B118" s="174"/>
      <c r="C118" s="177"/>
      <c r="D118" s="177"/>
      <c r="E118" s="167"/>
      <c r="F118" s="180"/>
      <c r="G118" s="3" t="s">
        <v>15</v>
      </c>
      <c r="H118" s="167"/>
      <c r="I118" s="167"/>
      <c r="J118" s="167"/>
      <c r="K118" s="28">
        <f>SUM(K114:K117)</f>
        <v>7808.82</v>
      </c>
      <c r="L118" s="28">
        <f>SUM(L114:L117)</f>
        <v>3262.2200000000003</v>
      </c>
      <c r="M118" s="28">
        <f>SUM(M114:M117)</f>
        <v>3262.23</v>
      </c>
      <c r="N118" s="28">
        <f>SUM(N114:N117)</f>
        <v>1284.3699999999999</v>
      </c>
      <c r="O118" s="10"/>
    </row>
    <row r="119" spans="1:15" x14ac:dyDescent="0.2">
      <c r="A119" s="170">
        <v>23</v>
      </c>
      <c r="B119" s="173" t="s">
        <v>25</v>
      </c>
      <c r="C119" s="176" t="s">
        <v>88</v>
      </c>
      <c r="D119" s="176" t="s">
        <v>89</v>
      </c>
      <c r="E119" s="166" t="s">
        <v>84</v>
      </c>
      <c r="F119" s="179">
        <v>10.1</v>
      </c>
      <c r="G119" s="7" t="s">
        <v>16</v>
      </c>
      <c r="H119" s="166">
        <v>21.06</v>
      </c>
      <c r="I119" s="181">
        <v>41627</v>
      </c>
      <c r="J119" s="181">
        <v>43453</v>
      </c>
      <c r="K119" s="16">
        <v>638.30999999999995</v>
      </c>
      <c r="L119" s="16">
        <v>636.62</v>
      </c>
      <c r="M119" s="16">
        <v>636.62</v>
      </c>
      <c r="N119" s="16">
        <f>K119-L119-M119</f>
        <v>-634.93000000000006</v>
      </c>
      <c r="O119" s="24"/>
    </row>
    <row r="120" spans="1:15" x14ac:dyDescent="0.2">
      <c r="A120" s="170"/>
      <c r="B120" s="173"/>
      <c r="C120" s="176"/>
      <c r="D120" s="176"/>
      <c r="E120" s="166"/>
      <c r="F120" s="179"/>
      <c r="G120" s="2" t="s">
        <v>17</v>
      </c>
      <c r="H120" s="166"/>
      <c r="I120" s="166"/>
      <c r="J120" s="166"/>
      <c r="K120" s="11">
        <v>638.30999999999995</v>
      </c>
      <c r="L120" s="11">
        <v>212.88</v>
      </c>
      <c r="M120" s="11">
        <v>212.89</v>
      </c>
      <c r="N120" s="11">
        <f>K120-L120-M120</f>
        <v>212.53999999999996</v>
      </c>
      <c r="O120" s="10"/>
    </row>
    <row r="121" spans="1:15" x14ac:dyDescent="0.2">
      <c r="A121" s="170"/>
      <c r="B121" s="173"/>
      <c r="C121" s="176"/>
      <c r="D121" s="176"/>
      <c r="E121" s="166"/>
      <c r="F121" s="179"/>
      <c r="G121" s="2" t="s">
        <v>18</v>
      </c>
      <c r="H121" s="166"/>
      <c r="I121" s="166"/>
      <c r="J121" s="166"/>
      <c r="K121" s="11">
        <v>0</v>
      </c>
      <c r="L121" s="11">
        <v>0</v>
      </c>
      <c r="M121" s="11">
        <v>0</v>
      </c>
      <c r="N121" s="11">
        <f>K121-L121-M121</f>
        <v>0</v>
      </c>
      <c r="O121" s="10"/>
    </row>
    <row r="122" spans="1:15" x14ac:dyDescent="0.2">
      <c r="A122" s="170"/>
      <c r="B122" s="173"/>
      <c r="C122" s="176"/>
      <c r="D122" s="176"/>
      <c r="E122" s="166"/>
      <c r="F122" s="179"/>
      <c r="G122" s="2" t="s">
        <v>19</v>
      </c>
      <c r="H122" s="166"/>
      <c r="I122" s="166"/>
      <c r="J122" s="166"/>
      <c r="K122" s="11">
        <v>0</v>
      </c>
      <c r="L122" s="11">
        <v>0</v>
      </c>
      <c r="M122" s="11">
        <v>0</v>
      </c>
      <c r="N122" s="11">
        <f>K122-L122-M122</f>
        <v>0</v>
      </c>
      <c r="O122" s="10"/>
    </row>
    <row r="123" spans="1:15" x14ac:dyDescent="0.2">
      <c r="A123" s="170"/>
      <c r="B123" s="173"/>
      <c r="C123" s="176"/>
      <c r="D123" s="176"/>
      <c r="E123" s="166"/>
      <c r="F123" s="179"/>
      <c r="G123" s="6" t="s">
        <v>15</v>
      </c>
      <c r="H123" s="166"/>
      <c r="I123" s="166"/>
      <c r="J123" s="166"/>
      <c r="K123" s="30">
        <f>SUM(K119:K122)</f>
        <v>1276.6199999999999</v>
      </c>
      <c r="L123" s="30">
        <f>SUM(L119:L122)</f>
        <v>849.5</v>
      </c>
      <c r="M123" s="30">
        <f>SUM(M119:M122)</f>
        <v>849.51</v>
      </c>
      <c r="N123" s="30">
        <f>SUM(N119:N122)</f>
        <v>-422.3900000000001</v>
      </c>
      <c r="O123" s="23"/>
    </row>
    <row r="124" spans="1:15" x14ac:dyDescent="0.2">
      <c r="A124" s="169">
        <v>24</v>
      </c>
      <c r="B124" s="172" t="s">
        <v>25</v>
      </c>
      <c r="C124" s="175" t="s">
        <v>90</v>
      </c>
      <c r="D124" s="175" t="s">
        <v>91</v>
      </c>
      <c r="E124" s="165" t="s">
        <v>40</v>
      </c>
      <c r="F124" s="178">
        <v>91</v>
      </c>
      <c r="G124" s="2" t="s">
        <v>16</v>
      </c>
      <c r="H124" s="165">
        <v>27.27</v>
      </c>
      <c r="I124" s="168">
        <v>41421</v>
      </c>
      <c r="J124" s="168">
        <v>43247</v>
      </c>
      <c r="K124" s="11">
        <v>7443.81</v>
      </c>
      <c r="L124" s="11">
        <v>5663.45</v>
      </c>
      <c r="M124" s="11">
        <v>5663.45</v>
      </c>
      <c r="N124" s="11">
        <v>-3883.09</v>
      </c>
      <c r="O124" s="10"/>
    </row>
    <row r="125" spans="1:15" ht="12.75" customHeight="1" x14ac:dyDescent="0.2">
      <c r="A125" s="170"/>
      <c r="B125" s="173"/>
      <c r="C125" s="176"/>
      <c r="D125" s="176"/>
      <c r="E125" s="166"/>
      <c r="F125" s="179"/>
      <c r="G125" s="2" t="s">
        <v>17</v>
      </c>
      <c r="H125" s="166"/>
      <c r="I125" s="166"/>
      <c r="J125" s="166"/>
      <c r="K125" s="11">
        <v>7443.81</v>
      </c>
      <c r="L125" s="11">
        <v>5663.44</v>
      </c>
      <c r="M125" s="11">
        <v>5663.45</v>
      </c>
      <c r="N125" s="11">
        <f>K125-L125-M125</f>
        <v>-3883.079999999999</v>
      </c>
      <c r="O125" s="10"/>
    </row>
    <row r="126" spans="1:15" x14ac:dyDescent="0.2">
      <c r="A126" s="170"/>
      <c r="B126" s="173"/>
      <c r="C126" s="176"/>
      <c r="D126" s="176"/>
      <c r="E126" s="166"/>
      <c r="F126" s="179"/>
      <c r="G126" s="2" t="s">
        <v>18</v>
      </c>
      <c r="H126" s="166"/>
      <c r="I126" s="166"/>
      <c r="J126" s="166"/>
      <c r="K126" s="11">
        <v>0</v>
      </c>
      <c r="L126" s="11">
        <v>0</v>
      </c>
      <c r="M126" s="11">
        <v>0</v>
      </c>
      <c r="N126" s="11">
        <f>K126-L126-M126</f>
        <v>0</v>
      </c>
      <c r="O126" s="10"/>
    </row>
    <row r="127" spans="1:15" x14ac:dyDescent="0.2">
      <c r="A127" s="170"/>
      <c r="B127" s="173"/>
      <c r="C127" s="176"/>
      <c r="D127" s="176"/>
      <c r="E127" s="166"/>
      <c r="F127" s="179"/>
      <c r="G127" s="2" t="s">
        <v>19</v>
      </c>
      <c r="H127" s="166"/>
      <c r="I127" s="166"/>
      <c r="J127" s="166"/>
      <c r="K127" s="11">
        <v>0</v>
      </c>
      <c r="L127" s="11">
        <v>0</v>
      </c>
      <c r="M127" s="11">
        <v>0</v>
      </c>
      <c r="N127" s="11">
        <f>K127-L127-M127</f>
        <v>0</v>
      </c>
      <c r="O127" s="10"/>
    </row>
    <row r="128" spans="1:15" ht="19.5" customHeight="1" x14ac:dyDescent="0.2">
      <c r="A128" s="171"/>
      <c r="B128" s="174"/>
      <c r="C128" s="177"/>
      <c r="D128" s="177"/>
      <c r="E128" s="167"/>
      <c r="F128" s="180"/>
      <c r="G128" s="3" t="s">
        <v>15</v>
      </c>
      <c r="H128" s="167"/>
      <c r="I128" s="167"/>
      <c r="J128" s="167"/>
      <c r="K128" s="28">
        <f>SUM(K124:K127)</f>
        <v>14887.62</v>
      </c>
      <c r="L128" s="28">
        <f>SUM(L124:L127)</f>
        <v>11326.89</v>
      </c>
      <c r="M128" s="28">
        <f>SUM(M124:M127)</f>
        <v>11326.9</v>
      </c>
      <c r="N128" s="28">
        <f>SUM(N124:N127)</f>
        <v>-7766.1699999999992</v>
      </c>
      <c r="O128" s="10"/>
    </row>
    <row r="129" spans="1:15" x14ac:dyDescent="0.2">
      <c r="A129" s="169">
        <v>25</v>
      </c>
      <c r="B129" s="172" t="s">
        <v>25</v>
      </c>
      <c r="C129" s="175" t="s">
        <v>92</v>
      </c>
      <c r="D129" s="175" t="s">
        <v>93</v>
      </c>
      <c r="E129" s="165" t="s">
        <v>40</v>
      </c>
      <c r="F129" s="178">
        <v>56.2</v>
      </c>
      <c r="G129" s="2" t="s">
        <v>16</v>
      </c>
      <c r="H129" s="165">
        <v>28.27</v>
      </c>
      <c r="I129" s="168">
        <v>41814</v>
      </c>
      <c r="J129" s="168">
        <v>43640</v>
      </c>
      <c r="K129" s="11">
        <v>4765.7700000000004</v>
      </c>
      <c r="L129" s="11">
        <f>K129/2</f>
        <v>2382.8850000000002</v>
      </c>
      <c r="M129" s="11">
        <v>2382.88</v>
      </c>
      <c r="N129" s="11">
        <v>0</v>
      </c>
      <c r="O129" s="10"/>
    </row>
    <row r="130" spans="1:15" x14ac:dyDescent="0.2">
      <c r="A130" s="170"/>
      <c r="B130" s="173"/>
      <c r="C130" s="176"/>
      <c r="D130" s="176"/>
      <c r="E130" s="166"/>
      <c r="F130" s="179"/>
      <c r="G130" s="2" t="s">
        <v>17</v>
      </c>
      <c r="H130" s="166"/>
      <c r="I130" s="166"/>
      <c r="J130" s="166"/>
      <c r="K130" s="11">
        <v>4765.7700000000004</v>
      </c>
      <c r="L130" s="11">
        <v>2382.89</v>
      </c>
      <c r="M130" s="11">
        <v>2382.88</v>
      </c>
      <c r="N130" s="11">
        <f>K130-L130-M130</f>
        <v>0</v>
      </c>
      <c r="O130" s="10"/>
    </row>
    <row r="131" spans="1:15" x14ac:dyDescent="0.2">
      <c r="A131" s="170"/>
      <c r="B131" s="173"/>
      <c r="C131" s="176"/>
      <c r="D131" s="176"/>
      <c r="E131" s="166"/>
      <c r="F131" s="179"/>
      <c r="G131" s="2" t="s">
        <v>18</v>
      </c>
      <c r="H131" s="166"/>
      <c r="I131" s="166"/>
      <c r="J131" s="166"/>
      <c r="K131" s="11">
        <v>0</v>
      </c>
      <c r="L131" s="11">
        <v>0</v>
      </c>
      <c r="M131" s="11">
        <v>0</v>
      </c>
      <c r="N131" s="11">
        <f>K131-L131-M131</f>
        <v>0</v>
      </c>
      <c r="O131" s="10"/>
    </row>
    <row r="132" spans="1:15" x14ac:dyDescent="0.2">
      <c r="A132" s="170"/>
      <c r="B132" s="173"/>
      <c r="C132" s="176"/>
      <c r="D132" s="176"/>
      <c r="E132" s="166"/>
      <c r="F132" s="179"/>
      <c r="G132" s="2" t="s">
        <v>19</v>
      </c>
      <c r="H132" s="166"/>
      <c r="I132" s="166"/>
      <c r="J132" s="166"/>
      <c r="K132" s="11">
        <v>0</v>
      </c>
      <c r="L132" s="11">
        <v>0</v>
      </c>
      <c r="M132" s="11">
        <v>0</v>
      </c>
      <c r="N132" s="11">
        <f>K132-L132-M132</f>
        <v>0</v>
      </c>
      <c r="O132" s="10"/>
    </row>
    <row r="133" spans="1:15" x14ac:dyDescent="0.2">
      <c r="A133" s="171"/>
      <c r="B133" s="174"/>
      <c r="C133" s="177"/>
      <c r="D133" s="177"/>
      <c r="E133" s="167"/>
      <c r="F133" s="180"/>
      <c r="G133" s="3" t="s">
        <v>15</v>
      </c>
      <c r="H133" s="167"/>
      <c r="I133" s="167"/>
      <c r="J133" s="167"/>
      <c r="K133" s="28">
        <f>SUM(K129:K132)</f>
        <v>9531.5400000000009</v>
      </c>
      <c r="L133" s="28">
        <f>SUM(L129:L132)</f>
        <v>4765.7749999999996</v>
      </c>
      <c r="M133" s="28">
        <f>SUM(M129:M132)</f>
        <v>4765.76</v>
      </c>
      <c r="N133" s="28">
        <f t="shared" ref="N133" si="15">SUM(N129:N132)</f>
        <v>0</v>
      </c>
      <c r="O133" s="10"/>
    </row>
    <row r="134" spans="1:15" x14ac:dyDescent="0.2">
      <c r="A134" s="169">
        <v>26</v>
      </c>
      <c r="B134" s="172" t="s">
        <v>25</v>
      </c>
      <c r="C134" s="175" t="s">
        <v>92</v>
      </c>
      <c r="D134" s="175" t="s">
        <v>94</v>
      </c>
      <c r="E134" s="165" t="s">
        <v>40</v>
      </c>
      <c r="F134" s="178">
        <v>46</v>
      </c>
      <c r="G134" s="2" t="s">
        <v>16</v>
      </c>
      <c r="H134" s="165">
        <v>31.6</v>
      </c>
      <c r="I134" s="168">
        <v>41814</v>
      </c>
      <c r="J134" s="168">
        <v>43640</v>
      </c>
      <c r="K134" s="11">
        <v>4360.8</v>
      </c>
      <c r="L134" s="11">
        <f>K134/2</f>
        <v>2180.4</v>
      </c>
      <c r="M134" s="11">
        <f>K134/2</f>
        <v>2180.4</v>
      </c>
      <c r="N134" s="11">
        <f>K134-L134-M134</f>
        <v>0</v>
      </c>
      <c r="O134" s="10"/>
    </row>
    <row r="135" spans="1:15" x14ac:dyDescent="0.2">
      <c r="A135" s="170"/>
      <c r="B135" s="173"/>
      <c r="C135" s="176"/>
      <c r="D135" s="176"/>
      <c r="E135" s="166"/>
      <c r="F135" s="179"/>
      <c r="G135" s="2" t="s">
        <v>17</v>
      </c>
      <c r="H135" s="166"/>
      <c r="I135" s="166"/>
      <c r="J135" s="166"/>
      <c r="K135" s="11">
        <v>4360.8</v>
      </c>
      <c r="L135" s="11">
        <v>2180.4</v>
      </c>
      <c r="M135" s="11">
        <v>2180.4</v>
      </c>
      <c r="N135" s="11">
        <f>K135-L135-M135</f>
        <v>0</v>
      </c>
      <c r="O135" s="10"/>
    </row>
    <row r="136" spans="1:15" x14ac:dyDescent="0.2">
      <c r="A136" s="170"/>
      <c r="B136" s="173"/>
      <c r="C136" s="176"/>
      <c r="D136" s="176"/>
      <c r="E136" s="166"/>
      <c r="F136" s="179"/>
      <c r="G136" s="2" t="s">
        <v>18</v>
      </c>
      <c r="H136" s="166"/>
      <c r="I136" s="166"/>
      <c r="J136" s="166"/>
      <c r="K136" s="11">
        <v>0</v>
      </c>
      <c r="L136" s="11">
        <v>0</v>
      </c>
      <c r="M136" s="11">
        <v>0</v>
      </c>
      <c r="N136" s="11">
        <f>K136-L136-M136</f>
        <v>0</v>
      </c>
      <c r="O136" s="10"/>
    </row>
    <row r="137" spans="1:15" x14ac:dyDescent="0.2">
      <c r="A137" s="170"/>
      <c r="B137" s="173"/>
      <c r="C137" s="176"/>
      <c r="D137" s="176"/>
      <c r="E137" s="166"/>
      <c r="F137" s="179"/>
      <c r="G137" s="2" t="s">
        <v>19</v>
      </c>
      <c r="H137" s="166"/>
      <c r="I137" s="166"/>
      <c r="J137" s="166"/>
      <c r="K137" s="11">
        <v>0</v>
      </c>
      <c r="L137" s="11">
        <v>0</v>
      </c>
      <c r="M137" s="11">
        <v>0</v>
      </c>
      <c r="N137" s="11">
        <f>K137-L137-M137</f>
        <v>0</v>
      </c>
      <c r="O137" s="10"/>
    </row>
    <row r="138" spans="1:15" x14ac:dyDescent="0.2">
      <c r="A138" s="171"/>
      <c r="B138" s="174"/>
      <c r="C138" s="177"/>
      <c r="D138" s="177"/>
      <c r="E138" s="167"/>
      <c r="F138" s="180"/>
      <c r="G138" s="3" t="s">
        <v>15</v>
      </c>
      <c r="H138" s="167"/>
      <c r="I138" s="167"/>
      <c r="J138" s="167"/>
      <c r="K138" s="28">
        <f>SUM(K134:K137)</f>
        <v>8721.6</v>
      </c>
      <c r="L138" s="28">
        <f>SUM(L134:L137)</f>
        <v>4360.8</v>
      </c>
      <c r="M138" s="28">
        <f>SUM(M134:M137)</f>
        <v>4360.8</v>
      </c>
      <c r="N138" s="28">
        <f t="shared" ref="N138" si="16">SUM(N134:N137)</f>
        <v>0</v>
      </c>
      <c r="O138" s="10"/>
    </row>
    <row r="139" spans="1:15" x14ac:dyDescent="0.2">
      <c r="A139" s="169">
        <v>27</v>
      </c>
      <c r="B139" s="172" t="s">
        <v>25</v>
      </c>
      <c r="C139" s="175" t="s">
        <v>95</v>
      </c>
      <c r="D139" s="175" t="s">
        <v>96</v>
      </c>
      <c r="E139" s="165" t="s">
        <v>33</v>
      </c>
      <c r="F139" s="178">
        <v>13.1</v>
      </c>
      <c r="G139" s="2" t="s">
        <v>16</v>
      </c>
      <c r="H139" s="165">
        <v>25.87</v>
      </c>
      <c r="I139" s="168">
        <v>42861</v>
      </c>
      <c r="J139" s="168">
        <v>43196</v>
      </c>
      <c r="K139" s="11">
        <v>1016.55</v>
      </c>
      <c r="L139" s="11">
        <v>338.35</v>
      </c>
      <c r="M139" s="11">
        <v>338.35</v>
      </c>
      <c r="N139" s="11">
        <v>339.85</v>
      </c>
      <c r="O139" s="10"/>
    </row>
    <row r="140" spans="1:15" x14ac:dyDescent="0.2">
      <c r="A140" s="170"/>
      <c r="B140" s="173"/>
      <c r="C140" s="176"/>
      <c r="D140" s="176"/>
      <c r="E140" s="166"/>
      <c r="F140" s="179"/>
      <c r="G140" s="2" t="s">
        <v>17</v>
      </c>
      <c r="H140" s="166"/>
      <c r="I140" s="166"/>
      <c r="J140" s="166"/>
      <c r="K140" s="11">
        <v>1525.12</v>
      </c>
      <c r="L140" s="11">
        <v>815.99</v>
      </c>
      <c r="M140" s="11">
        <v>816</v>
      </c>
      <c r="N140" s="11">
        <f>K140-L140-M140</f>
        <v>-106.87000000000012</v>
      </c>
      <c r="O140" s="10"/>
    </row>
    <row r="141" spans="1:15" x14ac:dyDescent="0.2">
      <c r="A141" s="170"/>
      <c r="B141" s="173"/>
      <c r="C141" s="176"/>
      <c r="D141" s="176"/>
      <c r="E141" s="166"/>
      <c r="F141" s="179"/>
      <c r="G141" s="2" t="s">
        <v>18</v>
      </c>
      <c r="H141" s="166"/>
      <c r="I141" s="166"/>
      <c r="J141" s="166"/>
      <c r="K141" s="11">
        <v>0</v>
      </c>
      <c r="L141" s="11">
        <v>0</v>
      </c>
      <c r="M141" s="11">
        <v>0</v>
      </c>
      <c r="N141" s="11">
        <f>K141-L141-M141</f>
        <v>0</v>
      </c>
      <c r="O141" s="10"/>
    </row>
    <row r="142" spans="1:15" x14ac:dyDescent="0.2">
      <c r="A142" s="170"/>
      <c r="B142" s="173"/>
      <c r="C142" s="176"/>
      <c r="D142" s="176"/>
      <c r="E142" s="166"/>
      <c r="F142" s="179"/>
      <c r="G142" s="2" t="s">
        <v>19</v>
      </c>
      <c r="H142" s="166"/>
      <c r="I142" s="166"/>
      <c r="J142" s="166"/>
      <c r="K142" s="11">
        <v>0</v>
      </c>
      <c r="L142" s="11">
        <v>0</v>
      </c>
      <c r="M142" s="11">
        <v>0</v>
      </c>
      <c r="N142" s="11">
        <f>K142-L142-M142</f>
        <v>0</v>
      </c>
      <c r="O142" s="10"/>
    </row>
    <row r="143" spans="1:15" x14ac:dyDescent="0.2">
      <c r="A143" s="171"/>
      <c r="B143" s="174"/>
      <c r="C143" s="177"/>
      <c r="D143" s="177"/>
      <c r="E143" s="167"/>
      <c r="F143" s="180"/>
      <c r="G143" s="3" t="s">
        <v>15</v>
      </c>
      <c r="H143" s="167"/>
      <c r="I143" s="167"/>
      <c r="J143" s="167"/>
      <c r="K143" s="28">
        <f>SUM(K139:K142)</f>
        <v>2541.67</v>
      </c>
      <c r="L143" s="28">
        <f>SUM(L139:L142)</f>
        <v>1154.3400000000001</v>
      </c>
      <c r="M143" s="28">
        <f>SUM(M139:M142)</f>
        <v>1154.3499999999999</v>
      </c>
      <c r="N143" s="28">
        <f>SUM(N139:N142)</f>
        <v>232.9799999999999</v>
      </c>
      <c r="O143" s="10"/>
    </row>
    <row r="144" spans="1:15" x14ac:dyDescent="0.2">
      <c r="A144" s="169">
        <v>28</v>
      </c>
      <c r="B144" s="172" t="s">
        <v>25</v>
      </c>
      <c r="C144" s="175" t="s">
        <v>97</v>
      </c>
      <c r="D144" s="175" t="s">
        <v>98</v>
      </c>
      <c r="E144" s="165" t="s">
        <v>33</v>
      </c>
      <c r="F144" s="178">
        <v>16.2</v>
      </c>
      <c r="G144" s="2" t="s">
        <v>16</v>
      </c>
      <c r="H144" s="165">
        <v>23.53</v>
      </c>
      <c r="I144" s="168">
        <v>41663</v>
      </c>
      <c r="J144" s="168">
        <v>43489</v>
      </c>
      <c r="K144" s="11">
        <v>1143.72</v>
      </c>
      <c r="L144" s="11">
        <v>0</v>
      </c>
      <c r="M144" s="11">
        <v>0</v>
      </c>
      <c r="N144" s="11">
        <v>1143.72</v>
      </c>
      <c r="O144" s="10"/>
    </row>
    <row r="145" spans="1:15" x14ac:dyDescent="0.2">
      <c r="A145" s="170"/>
      <c r="B145" s="173"/>
      <c r="C145" s="176"/>
      <c r="D145" s="176"/>
      <c r="E145" s="166"/>
      <c r="F145" s="179"/>
      <c r="G145" s="2" t="s">
        <v>17</v>
      </c>
      <c r="H145" s="166"/>
      <c r="I145" s="166"/>
      <c r="J145" s="166"/>
      <c r="K145" s="11">
        <v>1143.72</v>
      </c>
      <c r="L145" s="11">
        <v>0</v>
      </c>
      <c r="M145" s="11">
        <v>0</v>
      </c>
      <c r="N145" s="11">
        <f>K145-L145-M145</f>
        <v>1143.72</v>
      </c>
      <c r="O145" s="10"/>
    </row>
    <row r="146" spans="1:15" x14ac:dyDescent="0.2">
      <c r="A146" s="170"/>
      <c r="B146" s="173"/>
      <c r="C146" s="176"/>
      <c r="D146" s="176"/>
      <c r="E146" s="166"/>
      <c r="F146" s="179"/>
      <c r="G146" s="2" t="s">
        <v>18</v>
      </c>
      <c r="H146" s="166"/>
      <c r="I146" s="166"/>
      <c r="J146" s="166"/>
      <c r="K146" s="11">
        <v>0</v>
      </c>
      <c r="L146" s="11">
        <v>0</v>
      </c>
      <c r="M146" s="11">
        <v>0</v>
      </c>
      <c r="N146" s="11">
        <f>K146-L146-M146</f>
        <v>0</v>
      </c>
      <c r="O146" s="10"/>
    </row>
    <row r="147" spans="1:15" x14ac:dyDescent="0.2">
      <c r="A147" s="170"/>
      <c r="B147" s="173"/>
      <c r="C147" s="176"/>
      <c r="D147" s="176"/>
      <c r="E147" s="166"/>
      <c r="F147" s="179"/>
      <c r="G147" s="2" t="s">
        <v>19</v>
      </c>
      <c r="H147" s="166"/>
      <c r="I147" s="166"/>
      <c r="J147" s="166"/>
      <c r="K147" s="11">
        <v>0</v>
      </c>
      <c r="L147" s="11">
        <v>0</v>
      </c>
      <c r="M147" s="11">
        <v>0</v>
      </c>
      <c r="N147" s="11">
        <f>K147-L147-M147</f>
        <v>0</v>
      </c>
      <c r="O147" s="10"/>
    </row>
    <row r="148" spans="1:15" x14ac:dyDescent="0.2">
      <c r="A148" s="171"/>
      <c r="B148" s="174"/>
      <c r="C148" s="177"/>
      <c r="D148" s="177"/>
      <c r="E148" s="167"/>
      <c r="F148" s="180"/>
      <c r="G148" s="3" t="s">
        <v>15</v>
      </c>
      <c r="H148" s="167"/>
      <c r="I148" s="167"/>
      <c r="J148" s="167"/>
      <c r="K148" s="28">
        <f>SUM(K144:K147)</f>
        <v>2287.44</v>
      </c>
      <c r="L148" s="28">
        <v>0</v>
      </c>
      <c r="M148" s="28">
        <v>0</v>
      </c>
      <c r="N148" s="28">
        <f>SUM(N144:N147)</f>
        <v>2287.44</v>
      </c>
      <c r="O148" s="10"/>
    </row>
    <row r="149" spans="1:15" x14ac:dyDescent="0.2">
      <c r="A149" s="169">
        <v>29</v>
      </c>
      <c r="B149" s="172" t="s">
        <v>25</v>
      </c>
      <c r="C149" s="175" t="s">
        <v>99</v>
      </c>
      <c r="D149" s="175" t="s">
        <v>100</v>
      </c>
      <c r="E149" s="165" t="s">
        <v>101</v>
      </c>
      <c r="F149" s="178">
        <v>116.5</v>
      </c>
      <c r="G149" s="2" t="s">
        <v>16</v>
      </c>
      <c r="H149" s="165">
        <v>18.2</v>
      </c>
      <c r="I149" s="168">
        <v>41814</v>
      </c>
      <c r="J149" s="168">
        <v>43640</v>
      </c>
      <c r="K149" s="11">
        <v>6360.9</v>
      </c>
      <c r="L149" s="11">
        <v>500</v>
      </c>
      <c r="M149" s="11">
        <v>500</v>
      </c>
      <c r="N149" s="11">
        <v>5360.9</v>
      </c>
      <c r="O149" s="10"/>
    </row>
    <row r="150" spans="1:15" x14ac:dyDescent="0.2">
      <c r="A150" s="170"/>
      <c r="B150" s="173"/>
      <c r="C150" s="176"/>
      <c r="D150" s="176"/>
      <c r="E150" s="166"/>
      <c r="F150" s="179"/>
      <c r="G150" s="2" t="s">
        <v>17</v>
      </c>
      <c r="H150" s="166"/>
      <c r="I150" s="166"/>
      <c r="J150" s="166"/>
      <c r="K150" s="11">
        <v>6360.9</v>
      </c>
      <c r="L150" s="11">
        <v>500</v>
      </c>
      <c r="M150" s="11">
        <v>500</v>
      </c>
      <c r="N150" s="11">
        <f>K150-L150-M150</f>
        <v>5360.9</v>
      </c>
      <c r="O150" s="10"/>
    </row>
    <row r="151" spans="1:15" x14ac:dyDescent="0.2">
      <c r="A151" s="170"/>
      <c r="B151" s="173"/>
      <c r="C151" s="176"/>
      <c r="D151" s="176"/>
      <c r="E151" s="166"/>
      <c r="F151" s="179"/>
      <c r="G151" s="2" t="s">
        <v>18</v>
      </c>
      <c r="H151" s="166"/>
      <c r="I151" s="166"/>
      <c r="J151" s="166"/>
      <c r="K151" s="11">
        <v>0</v>
      </c>
      <c r="L151" s="11">
        <v>0</v>
      </c>
      <c r="M151" s="11">
        <v>0</v>
      </c>
      <c r="N151" s="11">
        <f>K151-L151-M151</f>
        <v>0</v>
      </c>
      <c r="O151" s="10"/>
    </row>
    <row r="152" spans="1:15" x14ac:dyDescent="0.2">
      <c r="A152" s="170"/>
      <c r="B152" s="173"/>
      <c r="C152" s="176"/>
      <c r="D152" s="176"/>
      <c r="E152" s="166"/>
      <c r="F152" s="179"/>
      <c r="G152" s="2" t="s">
        <v>19</v>
      </c>
      <c r="H152" s="166"/>
      <c r="I152" s="166"/>
      <c r="J152" s="166"/>
      <c r="K152" s="11">
        <v>0</v>
      </c>
      <c r="L152" s="11">
        <v>0</v>
      </c>
      <c r="M152" s="11">
        <v>0</v>
      </c>
      <c r="N152" s="11">
        <f>K152-L152-M152</f>
        <v>0</v>
      </c>
      <c r="O152" s="10"/>
    </row>
    <row r="153" spans="1:15" x14ac:dyDescent="0.2">
      <c r="A153" s="171"/>
      <c r="B153" s="174"/>
      <c r="C153" s="177"/>
      <c r="D153" s="177"/>
      <c r="E153" s="167"/>
      <c r="F153" s="180"/>
      <c r="G153" s="3" t="s">
        <v>15</v>
      </c>
      <c r="H153" s="167"/>
      <c r="I153" s="167"/>
      <c r="J153" s="167"/>
      <c r="K153" s="28">
        <f>SUM(K149:K152)</f>
        <v>12721.8</v>
      </c>
      <c r="L153" s="28">
        <f>SUM(L149:L152)</f>
        <v>1000</v>
      </c>
      <c r="M153" s="28">
        <f>SUM(M149:M152)</f>
        <v>1000</v>
      </c>
      <c r="N153" s="28">
        <f>SUM(N149:N152)</f>
        <v>10721.8</v>
      </c>
      <c r="O153" s="10"/>
    </row>
    <row r="154" spans="1:15" x14ac:dyDescent="0.2">
      <c r="A154" s="169">
        <v>30</v>
      </c>
      <c r="B154" s="172" t="s">
        <v>25</v>
      </c>
      <c r="C154" s="175" t="s">
        <v>102</v>
      </c>
      <c r="D154" s="175" t="s">
        <v>103</v>
      </c>
      <c r="E154" s="165" t="s">
        <v>104</v>
      </c>
      <c r="F154" s="178">
        <v>4.5999999999999996</v>
      </c>
      <c r="G154" s="2" t="s">
        <v>16</v>
      </c>
      <c r="H154" s="165">
        <v>27.53</v>
      </c>
      <c r="I154" s="168">
        <v>41796</v>
      </c>
      <c r="J154" s="168">
        <v>43471</v>
      </c>
      <c r="K154" s="11">
        <v>379.95</v>
      </c>
      <c r="L154" s="11">
        <v>189.75</v>
      </c>
      <c r="M154" s="11">
        <v>189.75</v>
      </c>
      <c r="N154" s="11">
        <f>K154-L154-M154</f>
        <v>0.44999999999998863</v>
      </c>
      <c r="O154" s="10"/>
    </row>
    <row r="155" spans="1:15" x14ac:dyDescent="0.2">
      <c r="A155" s="170"/>
      <c r="B155" s="173"/>
      <c r="C155" s="176"/>
      <c r="D155" s="176"/>
      <c r="E155" s="166"/>
      <c r="F155" s="179"/>
      <c r="G155" s="2" t="s">
        <v>17</v>
      </c>
      <c r="H155" s="166"/>
      <c r="I155" s="166"/>
      <c r="J155" s="166"/>
      <c r="K155" s="11">
        <v>379.95</v>
      </c>
      <c r="L155" s="11">
        <v>189.75</v>
      </c>
      <c r="M155" s="11">
        <v>189.75</v>
      </c>
      <c r="N155" s="11">
        <f>K155-L155-M155</f>
        <v>0.44999999999998863</v>
      </c>
      <c r="O155" s="10"/>
    </row>
    <row r="156" spans="1:15" x14ac:dyDescent="0.2">
      <c r="A156" s="170"/>
      <c r="B156" s="173"/>
      <c r="C156" s="176"/>
      <c r="D156" s="176"/>
      <c r="E156" s="166"/>
      <c r="F156" s="179"/>
      <c r="G156" s="2" t="s">
        <v>18</v>
      </c>
      <c r="H156" s="166"/>
      <c r="I156" s="166"/>
      <c r="J156" s="166"/>
      <c r="K156" s="11">
        <v>0</v>
      </c>
      <c r="L156" s="11">
        <v>0</v>
      </c>
      <c r="M156" s="11">
        <v>0</v>
      </c>
      <c r="N156" s="11">
        <f>K156-L156-M156</f>
        <v>0</v>
      </c>
      <c r="O156" s="10"/>
    </row>
    <row r="157" spans="1:15" x14ac:dyDescent="0.2">
      <c r="A157" s="170"/>
      <c r="B157" s="173"/>
      <c r="C157" s="176"/>
      <c r="D157" s="176"/>
      <c r="E157" s="166"/>
      <c r="F157" s="179"/>
      <c r="G157" s="2" t="s">
        <v>19</v>
      </c>
      <c r="H157" s="166"/>
      <c r="I157" s="166"/>
      <c r="J157" s="166"/>
      <c r="K157" s="11">
        <v>0</v>
      </c>
      <c r="L157" s="11">
        <v>0</v>
      </c>
      <c r="M157" s="11">
        <v>0</v>
      </c>
      <c r="N157" s="11">
        <f>K157-L157-M157</f>
        <v>0</v>
      </c>
      <c r="O157" s="10"/>
    </row>
    <row r="158" spans="1:15" x14ac:dyDescent="0.2">
      <c r="A158" s="171"/>
      <c r="B158" s="174"/>
      <c r="C158" s="177"/>
      <c r="D158" s="177"/>
      <c r="E158" s="167"/>
      <c r="F158" s="180"/>
      <c r="G158" s="3" t="s">
        <v>15</v>
      </c>
      <c r="H158" s="167"/>
      <c r="I158" s="167"/>
      <c r="J158" s="167"/>
      <c r="K158" s="28">
        <f>SUM(K154:K157)</f>
        <v>759.9</v>
      </c>
      <c r="L158" s="28">
        <f>SUM(L154:L157)</f>
        <v>379.5</v>
      </c>
      <c r="M158" s="28">
        <f>SUM(M154:M157)</f>
        <v>379.5</v>
      </c>
      <c r="N158" s="28">
        <f>SUM(N154:N157)</f>
        <v>0.89999999999997726</v>
      </c>
      <c r="O158" s="10"/>
    </row>
    <row r="159" spans="1:15" x14ac:dyDescent="0.2">
      <c r="A159" s="169">
        <v>31</v>
      </c>
      <c r="B159" s="172" t="s">
        <v>25</v>
      </c>
      <c r="C159" s="175" t="s">
        <v>105</v>
      </c>
      <c r="D159" s="175" t="s">
        <v>106</v>
      </c>
      <c r="E159" s="165" t="s">
        <v>107</v>
      </c>
      <c r="F159" s="178">
        <v>18.8</v>
      </c>
      <c r="G159" s="2" t="s">
        <v>16</v>
      </c>
      <c r="H159" s="165">
        <v>27.4</v>
      </c>
      <c r="I159" s="168">
        <v>42220</v>
      </c>
      <c r="J159" s="168">
        <v>42555</v>
      </c>
      <c r="K159" s="11">
        <v>1545.6</v>
      </c>
      <c r="L159" s="11">
        <v>1100</v>
      </c>
      <c r="M159" s="11">
        <v>1100</v>
      </c>
      <c r="N159" s="11">
        <v>-654.4</v>
      </c>
      <c r="O159" s="10"/>
    </row>
    <row r="160" spans="1:15" x14ac:dyDescent="0.2">
      <c r="A160" s="170"/>
      <c r="B160" s="173"/>
      <c r="C160" s="176"/>
      <c r="D160" s="176"/>
      <c r="E160" s="166"/>
      <c r="F160" s="179"/>
      <c r="G160" s="2" t="s">
        <v>17</v>
      </c>
      <c r="H160" s="166"/>
      <c r="I160" s="166"/>
      <c r="J160" s="166"/>
      <c r="K160" s="11">
        <v>1545.6</v>
      </c>
      <c r="L160" s="11">
        <v>0</v>
      </c>
      <c r="M160" s="11">
        <v>0</v>
      </c>
      <c r="N160" s="11">
        <f>K160-L160-M160</f>
        <v>1545.6</v>
      </c>
      <c r="O160" s="10"/>
    </row>
    <row r="161" spans="1:15" x14ac:dyDescent="0.2">
      <c r="A161" s="170"/>
      <c r="B161" s="173"/>
      <c r="C161" s="176"/>
      <c r="D161" s="176"/>
      <c r="E161" s="166"/>
      <c r="F161" s="179"/>
      <c r="G161" s="2" t="s">
        <v>18</v>
      </c>
      <c r="H161" s="166"/>
      <c r="I161" s="166"/>
      <c r="J161" s="166"/>
      <c r="K161" s="11">
        <v>0</v>
      </c>
      <c r="L161" s="11">
        <v>0</v>
      </c>
      <c r="M161" s="11">
        <v>0</v>
      </c>
      <c r="N161" s="11">
        <f>K161-L161-M161</f>
        <v>0</v>
      </c>
      <c r="O161" s="10"/>
    </row>
    <row r="162" spans="1:15" x14ac:dyDescent="0.2">
      <c r="A162" s="170"/>
      <c r="B162" s="173"/>
      <c r="C162" s="176"/>
      <c r="D162" s="176"/>
      <c r="E162" s="166"/>
      <c r="F162" s="179"/>
      <c r="G162" s="2" t="s">
        <v>19</v>
      </c>
      <c r="H162" s="166"/>
      <c r="I162" s="166"/>
      <c r="J162" s="166"/>
      <c r="K162" s="11">
        <v>0</v>
      </c>
      <c r="L162" s="11">
        <v>0</v>
      </c>
      <c r="M162" s="11">
        <v>0</v>
      </c>
      <c r="N162" s="11">
        <f>K162-L162-M162</f>
        <v>0</v>
      </c>
      <c r="O162" s="10"/>
    </row>
    <row r="163" spans="1:15" x14ac:dyDescent="0.2">
      <c r="A163" s="171"/>
      <c r="B163" s="174"/>
      <c r="C163" s="177"/>
      <c r="D163" s="177"/>
      <c r="E163" s="167"/>
      <c r="F163" s="180"/>
      <c r="G163" s="3" t="s">
        <v>15</v>
      </c>
      <c r="H163" s="167"/>
      <c r="I163" s="167"/>
      <c r="J163" s="167"/>
      <c r="K163" s="28">
        <f>SUM(K159:K162)</f>
        <v>3091.2</v>
      </c>
      <c r="L163" s="28">
        <v>1100</v>
      </c>
      <c r="M163" s="28">
        <v>1100</v>
      </c>
      <c r="N163" s="28">
        <f>SUM(N159:N162)</f>
        <v>891.19999999999993</v>
      </c>
      <c r="O163" s="10"/>
    </row>
    <row r="164" spans="1:15" x14ac:dyDescent="0.2">
      <c r="A164" s="170">
        <v>32</v>
      </c>
      <c r="B164" s="173" t="s">
        <v>25</v>
      </c>
      <c r="C164" s="176" t="s">
        <v>108</v>
      </c>
      <c r="D164" s="176" t="s">
        <v>109</v>
      </c>
      <c r="E164" s="166" t="s">
        <v>50</v>
      </c>
      <c r="F164" s="179">
        <v>48.7</v>
      </c>
      <c r="G164" s="7" t="s">
        <v>16</v>
      </c>
      <c r="H164" s="166">
        <v>23.53</v>
      </c>
      <c r="I164" s="181">
        <v>42164</v>
      </c>
      <c r="J164" s="181">
        <v>43260</v>
      </c>
      <c r="K164" s="16">
        <v>3438.21</v>
      </c>
      <c r="L164" s="16">
        <v>1719.11</v>
      </c>
      <c r="M164" s="16">
        <v>1719.1</v>
      </c>
      <c r="N164" s="16">
        <v>0</v>
      </c>
      <c r="O164" s="24"/>
    </row>
    <row r="165" spans="1:15" x14ac:dyDescent="0.2">
      <c r="A165" s="170"/>
      <c r="B165" s="173"/>
      <c r="C165" s="176"/>
      <c r="D165" s="176"/>
      <c r="E165" s="166"/>
      <c r="F165" s="179"/>
      <c r="G165" s="2" t="s">
        <v>17</v>
      </c>
      <c r="H165" s="166"/>
      <c r="I165" s="166"/>
      <c r="J165" s="166"/>
      <c r="K165" s="11">
        <v>3438.21</v>
      </c>
      <c r="L165" s="11">
        <v>1719.1</v>
      </c>
      <c r="M165" s="11">
        <v>1719.11</v>
      </c>
      <c r="N165" s="11">
        <f>K165-L165-M165</f>
        <v>0</v>
      </c>
      <c r="O165" s="10"/>
    </row>
    <row r="166" spans="1:15" x14ac:dyDescent="0.2">
      <c r="A166" s="170"/>
      <c r="B166" s="173"/>
      <c r="C166" s="176"/>
      <c r="D166" s="176"/>
      <c r="E166" s="166"/>
      <c r="F166" s="179"/>
      <c r="G166" s="2" t="s">
        <v>18</v>
      </c>
      <c r="H166" s="166"/>
      <c r="I166" s="166"/>
      <c r="J166" s="166"/>
      <c r="K166" s="11">
        <v>0</v>
      </c>
      <c r="L166" s="11">
        <v>0</v>
      </c>
      <c r="M166" s="11">
        <v>0</v>
      </c>
      <c r="N166" s="11">
        <f>K166-L166-M166</f>
        <v>0</v>
      </c>
      <c r="O166" s="10"/>
    </row>
    <row r="167" spans="1:15" x14ac:dyDescent="0.2">
      <c r="A167" s="170"/>
      <c r="B167" s="173"/>
      <c r="C167" s="176"/>
      <c r="D167" s="176"/>
      <c r="E167" s="166"/>
      <c r="F167" s="179"/>
      <c r="G167" s="2" t="s">
        <v>19</v>
      </c>
      <c r="H167" s="166"/>
      <c r="I167" s="166"/>
      <c r="J167" s="166"/>
      <c r="K167" s="11">
        <v>0</v>
      </c>
      <c r="L167" s="11">
        <v>0</v>
      </c>
      <c r="M167" s="11">
        <v>0</v>
      </c>
      <c r="N167" s="11">
        <f>K167-L167-M167</f>
        <v>0</v>
      </c>
      <c r="O167" s="10"/>
    </row>
    <row r="168" spans="1:15" x14ac:dyDescent="0.2">
      <c r="A168" s="171"/>
      <c r="B168" s="174"/>
      <c r="C168" s="177"/>
      <c r="D168" s="177"/>
      <c r="E168" s="167"/>
      <c r="F168" s="180"/>
      <c r="G168" s="3" t="s">
        <v>15</v>
      </c>
      <c r="H168" s="167"/>
      <c r="I168" s="167"/>
      <c r="J168" s="167"/>
      <c r="K168" s="28">
        <f>SUM(K164:K167)</f>
        <v>6876.42</v>
      </c>
      <c r="L168" s="28">
        <f>SUM(L164:L167)</f>
        <v>3438.21</v>
      </c>
      <c r="M168" s="28">
        <f>SUM(M164:M167)</f>
        <v>3438.21</v>
      </c>
      <c r="N168" s="28">
        <v>0</v>
      </c>
      <c r="O168" s="10"/>
    </row>
    <row r="169" spans="1:15" x14ac:dyDescent="0.2">
      <c r="A169" s="169">
        <v>33</v>
      </c>
      <c r="B169" s="172" t="s">
        <v>25</v>
      </c>
      <c r="C169" s="175" t="s">
        <v>110</v>
      </c>
      <c r="D169" s="175" t="s">
        <v>111</v>
      </c>
      <c r="E169" s="165" t="s">
        <v>112</v>
      </c>
      <c r="F169" s="178">
        <v>40.1</v>
      </c>
      <c r="G169" s="2" t="s">
        <v>16</v>
      </c>
      <c r="H169" s="165">
        <v>19.95</v>
      </c>
      <c r="I169" s="168">
        <v>42309</v>
      </c>
      <c r="J169" s="168">
        <v>44136</v>
      </c>
      <c r="K169" s="11">
        <v>2400</v>
      </c>
      <c r="L169" s="11">
        <v>400</v>
      </c>
      <c r="M169" s="11">
        <v>400</v>
      </c>
      <c r="N169" s="11">
        <v>1600</v>
      </c>
      <c r="O169" s="10"/>
    </row>
    <row r="170" spans="1:15" x14ac:dyDescent="0.2">
      <c r="A170" s="170"/>
      <c r="B170" s="173"/>
      <c r="C170" s="176"/>
      <c r="D170" s="176"/>
      <c r="E170" s="166"/>
      <c r="F170" s="179"/>
      <c r="G170" s="2" t="s">
        <v>17</v>
      </c>
      <c r="H170" s="166"/>
      <c r="I170" s="166"/>
      <c r="J170" s="166"/>
      <c r="K170" s="11">
        <v>2400</v>
      </c>
      <c r="L170" s="11">
        <v>400</v>
      </c>
      <c r="M170" s="11">
        <v>400</v>
      </c>
      <c r="N170" s="11">
        <f>K170-L170-M170</f>
        <v>1600</v>
      </c>
      <c r="O170" s="10"/>
    </row>
    <row r="171" spans="1:15" x14ac:dyDescent="0.2">
      <c r="A171" s="170"/>
      <c r="B171" s="173"/>
      <c r="C171" s="176"/>
      <c r="D171" s="176"/>
      <c r="E171" s="166"/>
      <c r="F171" s="179"/>
      <c r="G171" s="2" t="s">
        <v>18</v>
      </c>
      <c r="H171" s="166"/>
      <c r="I171" s="166"/>
      <c r="J171" s="166"/>
      <c r="K171" s="11">
        <v>0</v>
      </c>
      <c r="L171" s="11">
        <v>0</v>
      </c>
      <c r="M171" s="11">
        <v>0</v>
      </c>
      <c r="N171" s="11">
        <f>K171-L171-M171</f>
        <v>0</v>
      </c>
      <c r="O171" s="10"/>
    </row>
    <row r="172" spans="1:15" x14ac:dyDescent="0.2">
      <c r="A172" s="170"/>
      <c r="B172" s="173"/>
      <c r="C172" s="176"/>
      <c r="D172" s="176"/>
      <c r="E172" s="166"/>
      <c r="F172" s="179"/>
      <c r="G172" s="2" t="s">
        <v>19</v>
      </c>
      <c r="H172" s="166"/>
      <c r="I172" s="166"/>
      <c r="J172" s="166"/>
      <c r="K172" s="11">
        <v>0</v>
      </c>
      <c r="L172" s="11">
        <v>0</v>
      </c>
      <c r="M172" s="11">
        <v>0</v>
      </c>
      <c r="N172" s="11">
        <f>K172-L172-M172</f>
        <v>0</v>
      </c>
      <c r="O172" s="10"/>
    </row>
    <row r="173" spans="1:15" x14ac:dyDescent="0.2">
      <c r="A173" s="171"/>
      <c r="B173" s="174"/>
      <c r="C173" s="177"/>
      <c r="D173" s="177"/>
      <c r="E173" s="167"/>
      <c r="F173" s="180"/>
      <c r="G173" s="3" t="s">
        <v>15</v>
      </c>
      <c r="H173" s="167"/>
      <c r="I173" s="167"/>
      <c r="J173" s="167"/>
      <c r="K173" s="28">
        <f>SUM(K169:K172)</f>
        <v>4800</v>
      </c>
      <c r="L173" s="28">
        <f>SUM(L169:L172)</f>
        <v>800</v>
      </c>
      <c r="M173" s="28">
        <f>SUM(M169:M172)</f>
        <v>800</v>
      </c>
      <c r="N173" s="28">
        <f>SUM(N169:N172)</f>
        <v>3200</v>
      </c>
      <c r="O173" s="10"/>
    </row>
    <row r="174" spans="1:15" x14ac:dyDescent="0.2">
      <c r="A174" s="169">
        <v>34</v>
      </c>
      <c r="B174" s="172" t="s">
        <v>25</v>
      </c>
      <c r="C174" s="175" t="s">
        <v>113</v>
      </c>
      <c r="D174" s="175" t="s">
        <v>114</v>
      </c>
      <c r="E174" s="165" t="s">
        <v>76</v>
      </c>
      <c r="F174" s="178">
        <v>6.4</v>
      </c>
      <c r="G174" s="2" t="s">
        <v>16</v>
      </c>
      <c r="H174" s="165">
        <v>33.270000000000003</v>
      </c>
      <c r="I174" s="168">
        <v>41926</v>
      </c>
      <c r="J174" s="168">
        <v>43752</v>
      </c>
      <c r="K174" s="11">
        <v>638.73</v>
      </c>
      <c r="L174" s="11">
        <v>319.39999999999998</v>
      </c>
      <c r="M174" s="11">
        <v>319.39999999999998</v>
      </c>
      <c r="N174" s="11">
        <v>0</v>
      </c>
      <c r="O174" s="10"/>
    </row>
    <row r="175" spans="1:15" x14ac:dyDescent="0.2">
      <c r="A175" s="170"/>
      <c r="B175" s="173"/>
      <c r="C175" s="176"/>
      <c r="D175" s="176"/>
      <c r="E175" s="166"/>
      <c r="F175" s="179"/>
      <c r="G175" s="2" t="s">
        <v>17</v>
      </c>
      <c r="H175" s="166"/>
      <c r="I175" s="166"/>
      <c r="J175" s="166"/>
      <c r="K175" s="11">
        <v>638.73</v>
      </c>
      <c r="L175" s="11">
        <v>319.41000000000003</v>
      </c>
      <c r="M175" s="11">
        <v>319.41000000000003</v>
      </c>
      <c r="N175" s="11">
        <f>K175-L175-M175</f>
        <v>-9.0000000000031832E-2</v>
      </c>
      <c r="O175" s="10"/>
    </row>
    <row r="176" spans="1:15" x14ac:dyDescent="0.2">
      <c r="A176" s="170"/>
      <c r="B176" s="173"/>
      <c r="C176" s="176"/>
      <c r="D176" s="176"/>
      <c r="E176" s="166"/>
      <c r="F176" s="179"/>
      <c r="G176" s="2" t="s">
        <v>18</v>
      </c>
      <c r="H176" s="166"/>
      <c r="I176" s="166"/>
      <c r="J176" s="166"/>
      <c r="K176" s="11">
        <v>0</v>
      </c>
      <c r="L176" s="11">
        <v>0</v>
      </c>
      <c r="M176" s="11">
        <v>0</v>
      </c>
      <c r="N176" s="11">
        <f>K176-L176-M176</f>
        <v>0</v>
      </c>
      <c r="O176" s="10"/>
    </row>
    <row r="177" spans="1:15" x14ac:dyDescent="0.2">
      <c r="A177" s="170"/>
      <c r="B177" s="173"/>
      <c r="C177" s="176"/>
      <c r="D177" s="176"/>
      <c r="E177" s="166"/>
      <c r="F177" s="179"/>
      <c r="G177" s="2" t="s">
        <v>19</v>
      </c>
      <c r="H177" s="166"/>
      <c r="I177" s="166"/>
      <c r="J177" s="166"/>
      <c r="K177" s="11">
        <v>0</v>
      </c>
      <c r="L177" s="11">
        <v>0</v>
      </c>
      <c r="M177" s="11">
        <v>0</v>
      </c>
      <c r="N177" s="11">
        <f>K177-L177-M177</f>
        <v>0</v>
      </c>
      <c r="O177" s="10"/>
    </row>
    <row r="178" spans="1:15" x14ac:dyDescent="0.2">
      <c r="A178" s="171"/>
      <c r="B178" s="174"/>
      <c r="C178" s="177"/>
      <c r="D178" s="177"/>
      <c r="E178" s="167"/>
      <c r="F178" s="180"/>
      <c r="G178" s="3" t="s">
        <v>15</v>
      </c>
      <c r="H178" s="167"/>
      <c r="I178" s="167"/>
      <c r="J178" s="167"/>
      <c r="K178" s="28">
        <f>SUM(K174:K177)</f>
        <v>1277.46</v>
      </c>
      <c r="L178" s="28">
        <f>SUM(L174:L177)</f>
        <v>638.80999999999995</v>
      </c>
      <c r="M178" s="28">
        <f>SUM(M174:M177)</f>
        <v>638.80999999999995</v>
      </c>
      <c r="N178" s="28">
        <f>SUM(N174:N177)</f>
        <v>-9.0000000000031832E-2</v>
      </c>
      <c r="O178" s="10"/>
    </row>
    <row r="179" spans="1:15" x14ac:dyDescent="0.2">
      <c r="A179" s="169">
        <v>35</v>
      </c>
      <c r="B179" s="172" t="s">
        <v>25</v>
      </c>
      <c r="C179" s="175" t="s">
        <v>115</v>
      </c>
      <c r="D179" s="175" t="s">
        <v>116</v>
      </c>
      <c r="E179" s="165" t="s">
        <v>76</v>
      </c>
      <c r="F179" s="178">
        <v>46.2</v>
      </c>
      <c r="G179" s="2" t="s">
        <v>16</v>
      </c>
      <c r="H179" s="165">
        <v>32.47</v>
      </c>
      <c r="I179" s="168">
        <v>42338</v>
      </c>
      <c r="J179" s="168">
        <v>43434</v>
      </c>
      <c r="K179" s="11">
        <v>4500</v>
      </c>
      <c r="L179" s="11">
        <v>2250</v>
      </c>
      <c r="M179" s="11">
        <v>2250</v>
      </c>
      <c r="N179" s="11">
        <f>K179-L179-M179</f>
        <v>0</v>
      </c>
      <c r="O179" s="10"/>
    </row>
    <row r="180" spans="1:15" x14ac:dyDescent="0.2">
      <c r="A180" s="170"/>
      <c r="B180" s="173"/>
      <c r="C180" s="176"/>
      <c r="D180" s="176"/>
      <c r="E180" s="166"/>
      <c r="F180" s="179"/>
      <c r="G180" s="2" t="s">
        <v>17</v>
      </c>
      <c r="H180" s="166"/>
      <c r="I180" s="166"/>
      <c r="J180" s="166"/>
      <c r="K180" s="11">
        <v>4500</v>
      </c>
      <c r="L180" s="11">
        <v>2200</v>
      </c>
      <c r="M180" s="11">
        <v>2200</v>
      </c>
      <c r="N180" s="11">
        <f>K180-L180-M180</f>
        <v>100</v>
      </c>
      <c r="O180" s="10"/>
    </row>
    <row r="181" spans="1:15" x14ac:dyDescent="0.2">
      <c r="A181" s="170"/>
      <c r="B181" s="173"/>
      <c r="C181" s="176"/>
      <c r="D181" s="176"/>
      <c r="E181" s="166"/>
      <c r="F181" s="179"/>
      <c r="G181" s="2" t="s">
        <v>18</v>
      </c>
      <c r="H181" s="166"/>
      <c r="I181" s="166"/>
      <c r="J181" s="166"/>
      <c r="K181" s="11">
        <v>0</v>
      </c>
      <c r="L181" s="11">
        <v>0</v>
      </c>
      <c r="M181" s="11">
        <v>0</v>
      </c>
      <c r="N181" s="11">
        <f>K181-L181-M181</f>
        <v>0</v>
      </c>
      <c r="O181" s="10"/>
    </row>
    <row r="182" spans="1:15" x14ac:dyDescent="0.2">
      <c r="A182" s="170"/>
      <c r="B182" s="173"/>
      <c r="C182" s="176"/>
      <c r="D182" s="176"/>
      <c r="E182" s="166"/>
      <c r="F182" s="179"/>
      <c r="G182" s="2" t="s">
        <v>19</v>
      </c>
      <c r="H182" s="166"/>
      <c r="I182" s="166"/>
      <c r="J182" s="166"/>
      <c r="K182" s="11">
        <v>0</v>
      </c>
      <c r="L182" s="11">
        <v>0</v>
      </c>
      <c r="M182" s="11">
        <v>0</v>
      </c>
      <c r="N182" s="11">
        <f>K182-L182-M182</f>
        <v>0</v>
      </c>
      <c r="O182" s="10"/>
    </row>
    <row r="183" spans="1:15" ht="27" customHeight="1" x14ac:dyDescent="0.2">
      <c r="A183" s="171"/>
      <c r="B183" s="174"/>
      <c r="C183" s="177"/>
      <c r="D183" s="177"/>
      <c r="E183" s="167"/>
      <c r="F183" s="180"/>
      <c r="G183" s="3" t="s">
        <v>15</v>
      </c>
      <c r="H183" s="167"/>
      <c r="I183" s="167"/>
      <c r="J183" s="167"/>
      <c r="K183" s="28">
        <f>SUM(K179:K182)</f>
        <v>9000</v>
      </c>
      <c r="L183" s="28">
        <f>SUM(L179:L182)</f>
        <v>4450</v>
      </c>
      <c r="M183" s="28">
        <f>SUM(M179:M182)</f>
        <v>4450</v>
      </c>
      <c r="N183" s="28">
        <f t="shared" ref="N183" si="17">SUM(N179:N182)</f>
        <v>100</v>
      </c>
      <c r="O183" s="10"/>
    </row>
    <row r="184" spans="1:15" x14ac:dyDescent="0.2">
      <c r="A184" s="169">
        <v>36</v>
      </c>
      <c r="B184" s="172" t="s">
        <v>25</v>
      </c>
      <c r="C184" s="175" t="s">
        <v>117</v>
      </c>
      <c r="D184" s="175" t="s">
        <v>118</v>
      </c>
      <c r="E184" s="165" t="s">
        <v>40</v>
      </c>
      <c r="F184" s="178">
        <v>67.099999999999994</v>
      </c>
      <c r="G184" s="2" t="s">
        <v>16</v>
      </c>
      <c r="H184" s="165">
        <v>0.98</v>
      </c>
      <c r="I184" s="168">
        <v>42335</v>
      </c>
      <c r="J184" s="168">
        <v>42669</v>
      </c>
      <c r="K184" s="11">
        <v>198</v>
      </c>
      <c r="L184" s="11">
        <v>99</v>
      </c>
      <c r="M184" s="11">
        <v>99</v>
      </c>
      <c r="N184" s="11">
        <v>0</v>
      </c>
      <c r="O184" s="10"/>
    </row>
    <row r="185" spans="1:15" x14ac:dyDescent="0.2">
      <c r="A185" s="170"/>
      <c r="B185" s="173"/>
      <c r="C185" s="176"/>
      <c r="D185" s="176"/>
      <c r="E185" s="166"/>
      <c r="F185" s="179"/>
      <c r="G185" s="2" t="s">
        <v>17</v>
      </c>
      <c r="H185" s="166"/>
      <c r="I185" s="166"/>
      <c r="J185" s="166"/>
      <c r="K185" s="11">
        <v>66</v>
      </c>
      <c r="L185" s="11">
        <v>33</v>
      </c>
      <c r="M185" s="11">
        <v>33</v>
      </c>
      <c r="N185" s="11">
        <f>K185-L185-M185</f>
        <v>0</v>
      </c>
      <c r="O185" s="10"/>
    </row>
    <row r="186" spans="1:15" x14ac:dyDescent="0.2">
      <c r="A186" s="170"/>
      <c r="B186" s="173"/>
      <c r="C186" s="176"/>
      <c r="D186" s="176"/>
      <c r="E186" s="166"/>
      <c r="F186" s="179"/>
      <c r="G186" s="2" t="s">
        <v>18</v>
      </c>
      <c r="H186" s="166"/>
      <c r="I186" s="166"/>
      <c r="J186" s="166"/>
      <c r="K186" s="11">
        <v>0</v>
      </c>
      <c r="L186" s="11">
        <v>0</v>
      </c>
      <c r="M186" s="11">
        <v>0</v>
      </c>
      <c r="N186" s="11">
        <f>K186-L186-M186</f>
        <v>0</v>
      </c>
      <c r="O186" s="10" t="s">
        <v>148</v>
      </c>
    </row>
    <row r="187" spans="1:15" x14ac:dyDescent="0.2">
      <c r="A187" s="170"/>
      <c r="B187" s="173"/>
      <c r="C187" s="176"/>
      <c r="D187" s="176"/>
      <c r="E187" s="166"/>
      <c r="F187" s="179"/>
      <c r="G187" s="2" t="s">
        <v>19</v>
      </c>
      <c r="H187" s="166"/>
      <c r="I187" s="166"/>
      <c r="J187" s="166"/>
      <c r="K187" s="11">
        <v>0</v>
      </c>
      <c r="L187" s="11">
        <v>0</v>
      </c>
      <c r="M187" s="11">
        <v>0</v>
      </c>
      <c r="N187" s="11">
        <f>K187-L187-M187</f>
        <v>0</v>
      </c>
      <c r="O187" s="10"/>
    </row>
    <row r="188" spans="1:15" ht="24.75" customHeight="1" x14ac:dyDescent="0.2">
      <c r="A188" s="171"/>
      <c r="B188" s="174"/>
      <c r="C188" s="177"/>
      <c r="D188" s="177"/>
      <c r="E188" s="167"/>
      <c r="F188" s="180"/>
      <c r="G188" s="3" t="s">
        <v>15</v>
      </c>
      <c r="H188" s="167"/>
      <c r="I188" s="167"/>
      <c r="J188" s="167"/>
      <c r="K188" s="28">
        <f>SUM(K184:K187)</f>
        <v>264</v>
      </c>
      <c r="L188" s="28">
        <f t="shared" ref="L188:N188" si="18">SUM(L184:L187)</f>
        <v>132</v>
      </c>
      <c r="M188" s="31">
        <f t="shared" si="18"/>
        <v>132</v>
      </c>
      <c r="N188" s="28">
        <f t="shared" si="18"/>
        <v>0</v>
      </c>
      <c r="O188" s="10"/>
    </row>
    <row r="189" spans="1:15" x14ac:dyDescent="0.2">
      <c r="A189" s="169">
        <v>37</v>
      </c>
      <c r="B189" s="172" t="s">
        <v>25</v>
      </c>
      <c r="C189" s="175" t="s">
        <v>117</v>
      </c>
      <c r="D189" s="175" t="s">
        <v>149</v>
      </c>
      <c r="E189" s="165" t="s">
        <v>40</v>
      </c>
      <c r="F189" s="178">
        <v>60.5</v>
      </c>
      <c r="G189" s="2" t="s">
        <v>16</v>
      </c>
      <c r="H189" s="165">
        <v>49.44</v>
      </c>
      <c r="I189" s="168">
        <v>42871</v>
      </c>
      <c r="J189" s="168">
        <v>43206</v>
      </c>
      <c r="K189" s="11">
        <v>183</v>
      </c>
      <c r="L189" s="11">
        <v>91.5</v>
      </c>
      <c r="M189" s="11">
        <v>91.5</v>
      </c>
      <c r="N189" s="11">
        <v>0</v>
      </c>
      <c r="O189" s="10"/>
    </row>
    <row r="190" spans="1:15" x14ac:dyDescent="0.2">
      <c r="A190" s="170"/>
      <c r="B190" s="173"/>
      <c r="C190" s="176"/>
      <c r="D190" s="176"/>
      <c r="E190" s="166"/>
      <c r="F190" s="179"/>
      <c r="G190" s="2" t="s">
        <v>17</v>
      </c>
      <c r="H190" s="166"/>
      <c r="I190" s="166"/>
      <c r="J190" s="166"/>
      <c r="K190" s="11">
        <v>4625.8999999999996</v>
      </c>
      <c r="L190" s="11">
        <v>2312.9499999999998</v>
      </c>
      <c r="M190" s="11">
        <v>2312.9499999999998</v>
      </c>
      <c r="N190" s="11">
        <f>K190-L190-M190</f>
        <v>0</v>
      </c>
      <c r="O190" s="10"/>
    </row>
    <row r="191" spans="1:15" x14ac:dyDescent="0.2">
      <c r="A191" s="170"/>
      <c r="B191" s="173"/>
      <c r="C191" s="176"/>
      <c r="D191" s="176"/>
      <c r="E191" s="166"/>
      <c r="F191" s="179"/>
      <c r="G191" s="2" t="s">
        <v>18</v>
      </c>
      <c r="H191" s="166"/>
      <c r="I191" s="166"/>
      <c r="J191" s="166"/>
      <c r="K191" s="11">
        <v>0</v>
      </c>
      <c r="L191" s="11">
        <v>0</v>
      </c>
      <c r="M191" s="11">
        <v>0</v>
      </c>
      <c r="N191" s="11">
        <f>K191-L191-M191</f>
        <v>0</v>
      </c>
      <c r="O191" s="10"/>
    </row>
    <row r="192" spans="1:15" x14ac:dyDescent="0.2">
      <c r="A192" s="170"/>
      <c r="B192" s="173"/>
      <c r="C192" s="176"/>
      <c r="D192" s="176"/>
      <c r="E192" s="166"/>
      <c r="F192" s="179"/>
      <c r="G192" s="2" t="s">
        <v>19</v>
      </c>
      <c r="H192" s="166"/>
      <c r="I192" s="166"/>
      <c r="J192" s="166"/>
      <c r="K192" s="11">
        <v>0</v>
      </c>
      <c r="L192" s="11">
        <v>0</v>
      </c>
      <c r="M192" s="11">
        <v>0</v>
      </c>
      <c r="N192" s="11">
        <f>K192-L192-M192</f>
        <v>0</v>
      </c>
      <c r="O192" s="10"/>
    </row>
    <row r="193" spans="1:15" x14ac:dyDescent="0.2">
      <c r="A193" s="171"/>
      <c r="B193" s="174"/>
      <c r="C193" s="177"/>
      <c r="D193" s="177"/>
      <c r="E193" s="167"/>
      <c r="F193" s="180"/>
      <c r="G193" s="3" t="s">
        <v>15</v>
      </c>
      <c r="H193" s="167"/>
      <c r="I193" s="167"/>
      <c r="J193" s="167"/>
      <c r="K193" s="28">
        <f>SUM(K189:K192)</f>
        <v>4808.8999999999996</v>
      </c>
      <c r="L193" s="28">
        <f>SUM(L189:L192)</f>
        <v>2404.4499999999998</v>
      </c>
      <c r="M193" s="31">
        <f>SUM(M189:M192)</f>
        <v>2404.4499999999998</v>
      </c>
      <c r="N193" s="28">
        <f t="shared" ref="N193" si="19">SUM(N189:N192)</f>
        <v>0</v>
      </c>
      <c r="O193" s="10"/>
    </row>
    <row r="194" spans="1:15" x14ac:dyDescent="0.2">
      <c r="A194" s="169">
        <v>38</v>
      </c>
      <c r="B194" s="172" t="s">
        <v>25</v>
      </c>
      <c r="C194" s="175" t="s">
        <v>117</v>
      </c>
      <c r="D194" s="175" t="s">
        <v>150</v>
      </c>
      <c r="E194" s="165" t="s">
        <v>40</v>
      </c>
      <c r="F194" s="178">
        <v>86.3</v>
      </c>
      <c r="G194" s="2" t="s">
        <v>16</v>
      </c>
      <c r="H194" s="165">
        <v>25.52</v>
      </c>
      <c r="I194" s="168">
        <v>42871</v>
      </c>
      <c r="J194" s="168">
        <v>43206</v>
      </c>
      <c r="K194" s="11">
        <v>460.32</v>
      </c>
      <c r="L194" s="11">
        <v>230.16</v>
      </c>
      <c r="M194" s="11">
        <v>230.16</v>
      </c>
      <c r="N194" s="11">
        <v>0</v>
      </c>
      <c r="O194" s="10"/>
    </row>
    <row r="195" spans="1:15" x14ac:dyDescent="0.2">
      <c r="A195" s="170"/>
      <c r="B195" s="173"/>
      <c r="C195" s="176"/>
      <c r="D195" s="176"/>
      <c r="E195" s="166"/>
      <c r="F195" s="179"/>
      <c r="G195" s="2" t="s">
        <v>17</v>
      </c>
      <c r="H195" s="166"/>
      <c r="I195" s="166"/>
      <c r="J195" s="166"/>
      <c r="K195" s="11">
        <v>3566.78</v>
      </c>
      <c r="L195" s="11">
        <v>1783.39</v>
      </c>
      <c r="M195" s="11">
        <v>1783.39</v>
      </c>
      <c r="N195" s="11">
        <f>K195-L195-M195</f>
        <v>0</v>
      </c>
      <c r="O195" s="10"/>
    </row>
    <row r="196" spans="1:15" x14ac:dyDescent="0.2">
      <c r="A196" s="170"/>
      <c r="B196" s="173"/>
      <c r="C196" s="176"/>
      <c r="D196" s="176"/>
      <c r="E196" s="166"/>
      <c r="F196" s="179"/>
      <c r="G196" s="2" t="s">
        <v>18</v>
      </c>
      <c r="H196" s="166"/>
      <c r="I196" s="166"/>
      <c r="J196" s="166"/>
      <c r="K196" s="11">
        <v>0</v>
      </c>
      <c r="L196" s="11">
        <v>0</v>
      </c>
      <c r="M196" s="11">
        <v>0</v>
      </c>
      <c r="N196" s="11">
        <f>K196-L196-M196</f>
        <v>0</v>
      </c>
      <c r="O196" s="10"/>
    </row>
    <row r="197" spans="1:15" x14ac:dyDescent="0.2">
      <c r="A197" s="170"/>
      <c r="B197" s="173"/>
      <c r="C197" s="176"/>
      <c r="D197" s="176"/>
      <c r="E197" s="166"/>
      <c r="F197" s="179"/>
      <c r="G197" s="2" t="s">
        <v>19</v>
      </c>
      <c r="H197" s="166"/>
      <c r="I197" s="166"/>
      <c r="J197" s="166"/>
      <c r="K197" s="11">
        <v>0</v>
      </c>
      <c r="L197" s="11">
        <v>0</v>
      </c>
      <c r="M197" s="11">
        <v>0</v>
      </c>
      <c r="N197" s="11">
        <f>K197-L197-M197</f>
        <v>0</v>
      </c>
      <c r="O197" s="10"/>
    </row>
    <row r="198" spans="1:15" ht="20.25" customHeight="1" x14ac:dyDescent="0.2">
      <c r="A198" s="171"/>
      <c r="B198" s="174"/>
      <c r="C198" s="177"/>
      <c r="D198" s="177"/>
      <c r="E198" s="167"/>
      <c r="F198" s="180"/>
      <c r="G198" s="3" t="s">
        <v>15</v>
      </c>
      <c r="H198" s="167"/>
      <c r="I198" s="167"/>
      <c r="J198" s="167"/>
      <c r="K198" s="28">
        <f>SUM(K194:K197)</f>
        <v>4027.1000000000004</v>
      </c>
      <c r="L198" s="28">
        <f t="shared" ref="L198:N198" si="20">SUM(L194:L197)</f>
        <v>2013.5500000000002</v>
      </c>
      <c r="M198" s="31">
        <f t="shared" si="20"/>
        <v>2013.5500000000002</v>
      </c>
      <c r="N198" s="28">
        <f t="shared" si="20"/>
        <v>0</v>
      </c>
      <c r="O198" s="10"/>
    </row>
    <row r="199" spans="1:15" x14ac:dyDescent="0.2">
      <c r="A199" s="169">
        <v>39</v>
      </c>
      <c r="B199" s="172" t="s">
        <v>25</v>
      </c>
      <c r="C199" s="175" t="s">
        <v>117</v>
      </c>
      <c r="D199" s="175" t="s">
        <v>132</v>
      </c>
      <c r="E199" s="165" t="s">
        <v>40</v>
      </c>
      <c r="F199" s="178">
        <v>60.7</v>
      </c>
      <c r="G199" s="2" t="s">
        <v>16</v>
      </c>
      <c r="H199" s="165">
        <v>5.48</v>
      </c>
      <c r="I199" s="168">
        <v>42520</v>
      </c>
      <c r="J199" s="168">
        <v>42855</v>
      </c>
      <c r="K199" s="11">
        <v>332.7</v>
      </c>
      <c r="L199" s="11">
        <v>0</v>
      </c>
      <c r="M199" s="11">
        <v>0</v>
      </c>
      <c r="N199" s="11">
        <v>0</v>
      </c>
      <c r="O199" s="10"/>
    </row>
    <row r="200" spans="1:15" x14ac:dyDescent="0.2">
      <c r="A200" s="170"/>
      <c r="B200" s="173"/>
      <c r="C200" s="176"/>
      <c r="D200" s="176"/>
      <c r="E200" s="166"/>
      <c r="F200" s="179"/>
      <c r="G200" s="2" t="s">
        <v>17</v>
      </c>
      <c r="H200" s="166"/>
      <c r="I200" s="166"/>
      <c r="J200" s="166"/>
      <c r="K200" s="11">
        <v>0</v>
      </c>
      <c r="L200" s="11">
        <v>140.55000000000001</v>
      </c>
      <c r="M200" s="11">
        <v>140.55000000000001</v>
      </c>
      <c r="N200" s="11">
        <v>0</v>
      </c>
      <c r="O200" s="10" t="s">
        <v>148</v>
      </c>
    </row>
    <row r="201" spans="1:15" x14ac:dyDescent="0.2">
      <c r="A201" s="170"/>
      <c r="B201" s="173"/>
      <c r="C201" s="176"/>
      <c r="D201" s="176"/>
      <c r="E201" s="166"/>
      <c r="F201" s="179"/>
      <c r="G201" s="2" t="s">
        <v>18</v>
      </c>
      <c r="H201" s="166"/>
      <c r="I201" s="166"/>
      <c r="J201" s="166"/>
      <c r="K201" s="11">
        <v>0</v>
      </c>
      <c r="L201" s="11">
        <v>0</v>
      </c>
      <c r="M201" s="11">
        <v>0</v>
      </c>
      <c r="N201" s="11">
        <f>K201-L201-M201</f>
        <v>0</v>
      </c>
      <c r="O201" s="10"/>
    </row>
    <row r="202" spans="1:15" x14ac:dyDescent="0.2">
      <c r="A202" s="170"/>
      <c r="B202" s="173"/>
      <c r="C202" s="176"/>
      <c r="D202" s="176"/>
      <c r="E202" s="166"/>
      <c r="F202" s="179"/>
      <c r="G202" s="2" t="s">
        <v>19</v>
      </c>
      <c r="H202" s="166"/>
      <c r="I202" s="166"/>
      <c r="J202" s="166"/>
      <c r="K202" s="11">
        <v>0</v>
      </c>
      <c r="L202" s="11">
        <v>0</v>
      </c>
      <c r="M202" s="11">
        <v>0</v>
      </c>
      <c r="N202" s="11">
        <f>K202-L202-M202</f>
        <v>0</v>
      </c>
      <c r="O202" s="10"/>
    </row>
    <row r="203" spans="1:15" ht="24" customHeight="1" x14ac:dyDescent="0.2">
      <c r="A203" s="171"/>
      <c r="B203" s="174"/>
      <c r="C203" s="177"/>
      <c r="D203" s="177"/>
      <c r="E203" s="167"/>
      <c r="F203" s="180"/>
      <c r="G203" s="3" t="s">
        <v>15</v>
      </c>
      <c r="H203" s="167"/>
      <c r="I203" s="167"/>
      <c r="J203" s="167"/>
      <c r="K203" s="28">
        <f>SUM(K199:K202)</f>
        <v>332.7</v>
      </c>
      <c r="L203" s="28">
        <f t="shared" ref="L203:N203" si="21">SUM(L199:L202)</f>
        <v>140.55000000000001</v>
      </c>
      <c r="M203" s="31">
        <f t="shared" si="21"/>
        <v>140.55000000000001</v>
      </c>
      <c r="N203" s="11">
        <f t="shared" si="21"/>
        <v>0</v>
      </c>
      <c r="O203" s="10"/>
    </row>
    <row r="204" spans="1:15" x14ac:dyDescent="0.2">
      <c r="A204" s="169">
        <v>40</v>
      </c>
      <c r="B204" s="172" t="s">
        <v>25</v>
      </c>
      <c r="C204" s="175" t="s">
        <v>117</v>
      </c>
      <c r="D204" s="175" t="s">
        <v>151</v>
      </c>
      <c r="E204" s="165" t="s">
        <v>40</v>
      </c>
      <c r="F204" s="178">
        <v>112.4</v>
      </c>
      <c r="G204" s="2" t="s">
        <v>16</v>
      </c>
      <c r="H204" s="165">
        <v>28.07</v>
      </c>
      <c r="I204" s="168">
        <v>42871</v>
      </c>
      <c r="J204" s="168">
        <v>43206</v>
      </c>
      <c r="K204" s="16">
        <v>1503.36</v>
      </c>
      <c r="L204" s="16">
        <v>751.68</v>
      </c>
      <c r="M204" s="16">
        <v>751.68</v>
      </c>
      <c r="N204" s="16">
        <v>0</v>
      </c>
      <c r="O204" s="24"/>
    </row>
    <row r="205" spans="1:15" x14ac:dyDescent="0.2">
      <c r="A205" s="170"/>
      <c r="B205" s="173"/>
      <c r="C205" s="176"/>
      <c r="D205" s="176"/>
      <c r="E205" s="166"/>
      <c r="F205" s="179"/>
      <c r="G205" s="2" t="s">
        <v>17</v>
      </c>
      <c r="H205" s="166"/>
      <c r="I205" s="166"/>
      <c r="J205" s="166"/>
      <c r="K205" s="11">
        <v>5527.43</v>
      </c>
      <c r="L205" s="11">
        <v>2763.72</v>
      </c>
      <c r="M205" s="11">
        <v>2763.71</v>
      </c>
      <c r="N205" s="11">
        <f>K205-L205-M205</f>
        <v>0</v>
      </c>
      <c r="O205" s="10"/>
    </row>
    <row r="206" spans="1:15" x14ac:dyDescent="0.2">
      <c r="A206" s="170"/>
      <c r="B206" s="173"/>
      <c r="C206" s="176"/>
      <c r="D206" s="176"/>
      <c r="E206" s="166"/>
      <c r="F206" s="179"/>
      <c r="G206" s="2" t="s">
        <v>18</v>
      </c>
      <c r="H206" s="166"/>
      <c r="I206" s="166"/>
      <c r="J206" s="166"/>
      <c r="K206" s="11">
        <v>0</v>
      </c>
      <c r="L206" s="11">
        <v>0</v>
      </c>
      <c r="M206" s="11">
        <v>0</v>
      </c>
      <c r="N206" s="11">
        <f>K206-L206-M206</f>
        <v>0</v>
      </c>
      <c r="O206" s="10"/>
    </row>
    <row r="207" spans="1:15" x14ac:dyDescent="0.2">
      <c r="A207" s="170"/>
      <c r="B207" s="173"/>
      <c r="C207" s="176"/>
      <c r="D207" s="176"/>
      <c r="E207" s="166"/>
      <c r="F207" s="179"/>
      <c r="G207" s="2" t="s">
        <v>19</v>
      </c>
      <c r="H207" s="166"/>
      <c r="I207" s="166"/>
      <c r="J207" s="166"/>
      <c r="K207" s="11">
        <v>0</v>
      </c>
      <c r="L207" s="11">
        <v>0</v>
      </c>
      <c r="M207" s="11">
        <v>0</v>
      </c>
      <c r="N207" s="11">
        <v>0</v>
      </c>
      <c r="O207" s="10"/>
    </row>
    <row r="208" spans="1:15" ht="20.25" customHeight="1" x14ac:dyDescent="0.2">
      <c r="A208" s="171"/>
      <c r="B208" s="174"/>
      <c r="C208" s="177"/>
      <c r="D208" s="177"/>
      <c r="E208" s="167"/>
      <c r="F208" s="180"/>
      <c r="G208" s="3" t="s">
        <v>15</v>
      </c>
      <c r="H208" s="167"/>
      <c r="I208" s="167"/>
      <c r="J208" s="167"/>
      <c r="K208" s="28">
        <f>SUM(K204:K207)</f>
        <v>7030.79</v>
      </c>
      <c r="L208" s="28">
        <f t="shared" ref="L208:N208" si="22">SUM(L204:L207)</f>
        <v>3515.3999999999996</v>
      </c>
      <c r="M208" s="31">
        <f t="shared" si="22"/>
        <v>3515.39</v>
      </c>
      <c r="N208" s="28">
        <f t="shared" si="22"/>
        <v>0</v>
      </c>
      <c r="O208" s="10"/>
    </row>
    <row r="209" spans="1:15" ht="27" customHeight="1" x14ac:dyDescent="0.2">
      <c r="A209" s="169">
        <v>41</v>
      </c>
      <c r="B209" s="172" t="s">
        <v>25</v>
      </c>
      <c r="C209" s="175" t="s">
        <v>121</v>
      </c>
      <c r="D209" s="175" t="s">
        <v>122</v>
      </c>
      <c r="E209" s="165" t="s">
        <v>39</v>
      </c>
      <c r="F209" s="178">
        <v>47.7</v>
      </c>
      <c r="G209" s="2" t="s">
        <v>16</v>
      </c>
      <c r="H209" s="165">
        <v>46.86</v>
      </c>
      <c r="I209" s="168">
        <v>42460</v>
      </c>
      <c r="J209" s="168">
        <v>44286</v>
      </c>
      <c r="K209" s="11">
        <v>6705</v>
      </c>
      <c r="L209" s="11">
        <v>3352.5</v>
      </c>
      <c r="M209" s="11">
        <f>K209/2</f>
        <v>3352.5</v>
      </c>
      <c r="N209" s="11">
        <v>0</v>
      </c>
      <c r="O209" s="10"/>
    </row>
    <row r="210" spans="1:15" x14ac:dyDescent="0.2">
      <c r="A210" s="170"/>
      <c r="B210" s="173"/>
      <c r="C210" s="176"/>
      <c r="D210" s="176"/>
      <c r="E210" s="166"/>
      <c r="F210" s="179"/>
      <c r="G210" s="2" t="s">
        <v>17</v>
      </c>
      <c r="H210" s="166"/>
      <c r="I210" s="166"/>
      <c r="J210" s="166"/>
      <c r="K210" s="11">
        <v>6705</v>
      </c>
      <c r="L210" s="11">
        <v>3352.5</v>
      </c>
      <c r="M210" s="11">
        <v>3352.5</v>
      </c>
      <c r="N210" s="11">
        <f>K210-L210-M210</f>
        <v>0</v>
      </c>
      <c r="O210" s="10"/>
    </row>
    <row r="211" spans="1:15" x14ac:dyDescent="0.2">
      <c r="A211" s="170"/>
      <c r="B211" s="173"/>
      <c r="C211" s="176"/>
      <c r="D211" s="176"/>
      <c r="E211" s="166"/>
      <c r="F211" s="179"/>
      <c r="G211" s="2" t="s">
        <v>18</v>
      </c>
      <c r="H211" s="166"/>
      <c r="I211" s="166"/>
      <c r="J211" s="166"/>
      <c r="K211" s="11">
        <v>0</v>
      </c>
      <c r="L211" s="11">
        <v>0</v>
      </c>
      <c r="M211" s="11">
        <v>0</v>
      </c>
      <c r="N211" s="11">
        <f>K211-L211-M211</f>
        <v>0</v>
      </c>
      <c r="O211" s="10"/>
    </row>
    <row r="212" spans="1:15" x14ac:dyDescent="0.2">
      <c r="A212" s="170"/>
      <c r="B212" s="173"/>
      <c r="C212" s="176"/>
      <c r="D212" s="176"/>
      <c r="E212" s="166"/>
      <c r="F212" s="179"/>
      <c r="G212" s="2" t="s">
        <v>19</v>
      </c>
      <c r="H212" s="166"/>
      <c r="I212" s="166"/>
      <c r="J212" s="166"/>
      <c r="K212" s="11">
        <v>0</v>
      </c>
      <c r="L212" s="11">
        <v>0</v>
      </c>
      <c r="M212" s="11">
        <v>0</v>
      </c>
      <c r="N212" s="11">
        <f>K212-L212-M212</f>
        <v>0</v>
      </c>
      <c r="O212" s="10"/>
    </row>
    <row r="213" spans="1:15" x14ac:dyDescent="0.2">
      <c r="A213" s="171"/>
      <c r="B213" s="174"/>
      <c r="C213" s="177"/>
      <c r="D213" s="177"/>
      <c r="E213" s="167"/>
      <c r="F213" s="180"/>
      <c r="G213" s="3" t="s">
        <v>15</v>
      </c>
      <c r="H213" s="167"/>
      <c r="I213" s="167"/>
      <c r="J213" s="167"/>
      <c r="K213" s="28">
        <f>SUM(K209:K212)</f>
        <v>13410</v>
      </c>
      <c r="L213" s="28">
        <f t="shared" ref="L213:M213" si="23">SUM(L209:L212)</f>
        <v>6705</v>
      </c>
      <c r="M213" s="31">
        <f t="shared" si="23"/>
        <v>6705</v>
      </c>
      <c r="N213" s="28">
        <v>0</v>
      </c>
      <c r="O213" s="10"/>
    </row>
    <row r="214" spans="1:15" x14ac:dyDescent="0.2">
      <c r="A214" s="170">
        <v>42</v>
      </c>
      <c r="B214" s="173" t="s">
        <v>25</v>
      </c>
      <c r="C214" s="176" t="s">
        <v>121</v>
      </c>
      <c r="D214" s="176" t="s">
        <v>26</v>
      </c>
      <c r="E214" s="166" t="s">
        <v>39</v>
      </c>
      <c r="F214" s="179">
        <v>44.9</v>
      </c>
      <c r="G214" s="7" t="s">
        <v>16</v>
      </c>
      <c r="H214" s="166">
        <v>46.88</v>
      </c>
      <c r="I214" s="181">
        <v>42460</v>
      </c>
      <c r="J214" s="181">
        <v>44286</v>
      </c>
      <c r="K214" s="16">
        <v>6315</v>
      </c>
      <c r="L214" s="16">
        <f>K214/2</f>
        <v>3157.5</v>
      </c>
      <c r="M214" s="16">
        <f>K214/2</f>
        <v>3157.5</v>
      </c>
      <c r="N214" s="16">
        <v>0</v>
      </c>
      <c r="O214" s="24"/>
    </row>
    <row r="215" spans="1:15" x14ac:dyDescent="0.2">
      <c r="A215" s="170"/>
      <c r="B215" s="173"/>
      <c r="C215" s="176"/>
      <c r="D215" s="176"/>
      <c r="E215" s="166"/>
      <c r="F215" s="179"/>
      <c r="G215" s="2" t="s">
        <v>17</v>
      </c>
      <c r="H215" s="166"/>
      <c r="I215" s="166"/>
      <c r="J215" s="166"/>
      <c r="K215" s="4">
        <v>6315</v>
      </c>
      <c r="L215" s="11">
        <v>3157.5</v>
      </c>
      <c r="M215" s="11">
        <v>3157.5</v>
      </c>
      <c r="N215" s="11">
        <f>K215-L215-M215</f>
        <v>0</v>
      </c>
      <c r="O215" s="10"/>
    </row>
    <row r="216" spans="1:15" x14ac:dyDescent="0.2">
      <c r="A216" s="170"/>
      <c r="B216" s="173"/>
      <c r="C216" s="176"/>
      <c r="D216" s="176"/>
      <c r="E216" s="166"/>
      <c r="F216" s="179"/>
      <c r="G216" s="2" t="s">
        <v>18</v>
      </c>
      <c r="H216" s="166"/>
      <c r="I216" s="166"/>
      <c r="J216" s="166"/>
      <c r="K216" s="11">
        <v>0</v>
      </c>
      <c r="L216" s="11">
        <v>0</v>
      </c>
      <c r="M216" s="11">
        <v>0</v>
      </c>
      <c r="N216" s="11">
        <f>K216-L216-M216</f>
        <v>0</v>
      </c>
      <c r="O216" s="10"/>
    </row>
    <row r="217" spans="1:15" x14ac:dyDescent="0.2">
      <c r="A217" s="170"/>
      <c r="B217" s="173"/>
      <c r="C217" s="176"/>
      <c r="D217" s="176"/>
      <c r="E217" s="166"/>
      <c r="F217" s="179"/>
      <c r="G217" s="2" t="s">
        <v>19</v>
      </c>
      <c r="H217" s="166"/>
      <c r="I217" s="166"/>
      <c r="J217" s="166"/>
      <c r="K217" s="11">
        <v>0</v>
      </c>
      <c r="L217" s="11">
        <v>0</v>
      </c>
      <c r="M217" s="11">
        <v>0</v>
      </c>
      <c r="N217" s="11">
        <f>K217-L217-M217</f>
        <v>0</v>
      </c>
      <c r="O217" s="10"/>
    </row>
    <row r="218" spans="1:15" ht="22.5" customHeight="1" x14ac:dyDescent="0.2">
      <c r="A218" s="171"/>
      <c r="B218" s="174"/>
      <c r="C218" s="177"/>
      <c r="D218" s="177"/>
      <c r="E218" s="167"/>
      <c r="F218" s="180"/>
      <c r="G218" s="3" t="s">
        <v>15</v>
      </c>
      <c r="H218" s="167"/>
      <c r="I218" s="167"/>
      <c r="J218" s="167"/>
      <c r="K218" s="28">
        <f>SUM(K214:K217)</f>
        <v>12630</v>
      </c>
      <c r="L218" s="28">
        <f t="shared" ref="L218:M218" si="24">SUM(L214:L217)</f>
        <v>6315</v>
      </c>
      <c r="M218" s="31">
        <f t="shared" si="24"/>
        <v>6315</v>
      </c>
      <c r="N218" s="28">
        <v>0</v>
      </c>
      <c r="O218" s="10"/>
    </row>
    <row r="219" spans="1:15" x14ac:dyDescent="0.2">
      <c r="A219" s="169">
        <v>43</v>
      </c>
      <c r="B219" s="172" t="s">
        <v>25</v>
      </c>
      <c r="C219" s="175" t="s">
        <v>121</v>
      </c>
      <c r="D219" s="175" t="s">
        <v>27</v>
      </c>
      <c r="E219" s="165" t="s">
        <v>39</v>
      </c>
      <c r="F219" s="178">
        <v>39.200000000000003</v>
      </c>
      <c r="G219" s="2" t="s">
        <v>16</v>
      </c>
      <c r="H219" s="165">
        <v>47.32</v>
      </c>
      <c r="I219" s="168">
        <v>42460</v>
      </c>
      <c r="J219" s="168">
        <v>44286</v>
      </c>
      <c r="K219" s="11">
        <v>5565</v>
      </c>
      <c r="L219" s="11">
        <f>K219/2</f>
        <v>2782.5</v>
      </c>
      <c r="M219" s="11">
        <f>K219/2</f>
        <v>2782.5</v>
      </c>
      <c r="N219" s="11">
        <v>0</v>
      </c>
      <c r="O219" s="10"/>
    </row>
    <row r="220" spans="1:15" x14ac:dyDescent="0.2">
      <c r="A220" s="170"/>
      <c r="B220" s="173"/>
      <c r="C220" s="176"/>
      <c r="D220" s="176"/>
      <c r="E220" s="166"/>
      <c r="F220" s="179"/>
      <c r="G220" s="2" t="s">
        <v>17</v>
      </c>
      <c r="H220" s="166"/>
      <c r="I220" s="166"/>
      <c r="J220" s="166"/>
      <c r="K220" s="4">
        <v>5565</v>
      </c>
      <c r="L220" s="11">
        <v>2782.5</v>
      </c>
      <c r="M220" s="11">
        <v>2782.5</v>
      </c>
      <c r="N220" s="11">
        <f>K220-L220-M220</f>
        <v>0</v>
      </c>
      <c r="O220" s="10"/>
    </row>
    <row r="221" spans="1:15" x14ac:dyDescent="0.2">
      <c r="A221" s="170"/>
      <c r="B221" s="173"/>
      <c r="C221" s="176"/>
      <c r="D221" s="176"/>
      <c r="E221" s="166"/>
      <c r="F221" s="179"/>
      <c r="G221" s="2" t="s">
        <v>18</v>
      </c>
      <c r="H221" s="166"/>
      <c r="I221" s="166"/>
      <c r="J221" s="166"/>
      <c r="K221" s="11">
        <v>0</v>
      </c>
      <c r="L221" s="11">
        <v>0</v>
      </c>
      <c r="M221" s="11">
        <v>0</v>
      </c>
      <c r="N221" s="11">
        <f>K221-L221-M221</f>
        <v>0</v>
      </c>
      <c r="O221" s="10"/>
    </row>
    <row r="222" spans="1:15" x14ac:dyDescent="0.2">
      <c r="A222" s="170"/>
      <c r="B222" s="173"/>
      <c r="C222" s="176"/>
      <c r="D222" s="176"/>
      <c r="E222" s="166"/>
      <c r="F222" s="179"/>
      <c r="G222" s="2" t="s">
        <v>19</v>
      </c>
      <c r="H222" s="166"/>
      <c r="I222" s="166"/>
      <c r="J222" s="166"/>
      <c r="K222" s="11">
        <v>0</v>
      </c>
      <c r="L222" s="11">
        <v>0</v>
      </c>
      <c r="M222" s="11">
        <v>0</v>
      </c>
      <c r="N222" s="11">
        <v>0</v>
      </c>
      <c r="O222" s="10"/>
    </row>
    <row r="223" spans="1:15" x14ac:dyDescent="0.2">
      <c r="A223" s="171"/>
      <c r="B223" s="174"/>
      <c r="C223" s="177"/>
      <c r="D223" s="177"/>
      <c r="E223" s="167"/>
      <c r="F223" s="180"/>
      <c r="G223" s="3" t="s">
        <v>15</v>
      </c>
      <c r="H223" s="167"/>
      <c r="I223" s="167"/>
      <c r="J223" s="167"/>
      <c r="K223" s="28">
        <f>SUM(K219:K222)</f>
        <v>11130</v>
      </c>
      <c r="L223" s="28">
        <f t="shared" ref="L223:M223" si="25">SUM(L219:L222)</f>
        <v>5565</v>
      </c>
      <c r="M223" s="31">
        <f t="shared" si="25"/>
        <v>5565</v>
      </c>
      <c r="N223" s="28">
        <v>0</v>
      </c>
      <c r="O223" s="10"/>
    </row>
    <row r="224" spans="1:15" x14ac:dyDescent="0.2">
      <c r="A224" s="169">
        <v>44</v>
      </c>
      <c r="B224" s="172" t="s">
        <v>25</v>
      </c>
      <c r="C224" s="175" t="s">
        <v>121</v>
      </c>
      <c r="D224" s="175" t="s">
        <v>123</v>
      </c>
      <c r="E224" s="165" t="s">
        <v>39</v>
      </c>
      <c r="F224" s="178">
        <v>36.299999999999997</v>
      </c>
      <c r="G224" s="2" t="s">
        <v>16</v>
      </c>
      <c r="H224" s="165">
        <v>47.52</v>
      </c>
      <c r="I224" s="168">
        <v>42460</v>
      </c>
      <c r="J224" s="168">
        <v>44286</v>
      </c>
      <c r="K224" s="11">
        <v>5175</v>
      </c>
      <c r="L224" s="11">
        <f>K224/2</f>
        <v>2587.5</v>
      </c>
      <c r="M224" s="11">
        <f>K224/2</f>
        <v>2587.5</v>
      </c>
      <c r="N224" s="11">
        <v>0</v>
      </c>
      <c r="O224" s="10"/>
    </row>
    <row r="225" spans="1:15" x14ac:dyDescent="0.2">
      <c r="A225" s="170"/>
      <c r="B225" s="173"/>
      <c r="C225" s="176"/>
      <c r="D225" s="176"/>
      <c r="E225" s="166"/>
      <c r="F225" s="179"/>
      <c r="G225" s="2" t="s">
        <v>17</v>
      </c>
      <c r="H225" s="166"/>
      <c r="I225" s="166"/>
      <c r="J225" s="166"/>
      <c r="K225" s="4">
        <v>5175</v>
      </c>
      <c r="L225" s="11">
        <v>2587.5</v>
      </c>
      <c r="M225" s="11">
        <v>2587.5</v>
      </c>
      <c r="N225" s="11">
        <f>K225-L225-M225</f>
        <v>0</v>
      </c>
      <c r="O225" s="10"/>
    </row>
    <row r="226" spans="1:15" x14ac:dyDescent="0.2">
      <c r="A226" s="170"/>
      <c r="B226" s="173"/>
      <c r="C226" s="176"/>
      <c r="D226" s="176"/>
      <c r="E226" s="166"/>
      <c r="F226" s="179"/>
      <c r="G226" s="2" t="s">
        <v>18</v>
      </c>
      <c r="H226" s="166"/>
      <c r="I226" s="166"/>
      <c r="J226" s="166"/>
      <c r="K226" s="11">
        <v>0</v>
      </c>
      <c r="L226" s="11">
        <v>0</v>
      </c>
      <c r="M226" s="11">
        <v>0</v>
      </c>
      <c r="N226" s="11">
        <f>K226-L226-M226</f>
        <v>0</v>
      </c>
      <c r="O226" s="10"/>
    </row>
    <row r="227" spans="1:15" x14ac:dyDescent="0.2">
      <c r="A227" s="170"/>
      <c r="B227" s="173"/>
      <c r="C227" s="176"/>
      <c r="D227" s="176"/>
      <c r="E227" s="166"/>
      <c r="F227" s="179"/>
      <c r="G227" s="2" t="s">
        <v>19</v>
      </c>
      <c r="H227" s="166"/>
      <c r="I227" s="166"/>
      <c r="J227" s="166"/>
      <c r="K227" s="11">
        <v>0</v>
      </c>
      <c r="L227" s="11">
        <v>0</v>
      </c>
      <c r="M227" s="11">
        <v>0</v>
      </c>
      <c r="N227" s="11">
        <f>K227-L227-M227</f>
        <v>0</v>
      </c>
      <c r="O227" s="10"/>
    </row>
    <row r="228" spans="1:15" x14ac:dyDescent="0.2">
      <c r="A228" s="171"/>
      <c r="B228" s="174"/>
      <c r="C228" s="177"/>
      <c r="D228" s="177"/>
      <c r="E228" s="167"/>
      <c r="F228" s="180"/>
      <c r="G228" s="3" t="s">
        <v>15</v>
      </c>
      <c r="H228" s="167"/>
      <c r="I228" s="167"/>
      <c r="J228" s="167"/>
      <c r="K228" s="28">
        <f>SUM(K224:K227)</f>
        <v>10350</v>
      </c>
      <c r="L228" s="28">
        <f t="shared" ref="L228:M228" si="26">SUM(L224:L227)</f>
        <v>5175</v>
      </c>
      <c r="M228" s="31">
        <f t="shared" si="26"/>
        <v>5175</v>
      </c>
      <c r="N228" s="28">
        <v>0</v>
      </c>
      <c r="O228" s="10"/>
    </row>
    <row r="229" spans="1:15" x14ac:dyDescent="0.2">
      <c r="A229" s="169">
        <v>45</v>
      </c>
      <c r="B229" s="172" t="s">
        <v>25</v>
      </c>
      <c r="C229" s="175" t="s">
        <v>121</v>
      </c>
      <c r="D229" s="175" t="s">
        <v>124</v>
      </c>
      <c r="E229" s="165" t="s">
        <v>39</v>
      </c>
      <c r="F229" s="178">
        <v>49.9</v>
      </c>
      <c r="G229" s="2" t="s">
        <v>16</v>
      </c>
      <c r="H229" s="165">
        <v>46.69</v>
      </c>
      <c r="I229" s="168">
        <v>42460</v>
      </c>
      <c r="J229" s="168">
        <v>44286</v>
      </c>
      <c r="K229" s="11">
        <v>6990</v>
      </c>
      <c r="L229" s="11">
        <f>K229/2</f>
        <v>3495</v>
      </c>
      <c r="M229" s="11">
        <f>K229/2</f>
        <v>3495</v>
      </c>
      <c r="N229" s="11">
        <v>0</v>
      </c>
      <c r="O229" s="10"/>
    </row>
    <row r="230" spans="1:15" x14ac:dyDescent="0.2">
      <c r="A230" s="170"/>
      <c r="B230" s="173"/>
      <c r="C230" s="176"/>
      <c r="D230" s="176"/>
      <c r="E230" s="166"/>
      <c r="F230" s="179"/>
      <c r="G230" s="2" t="s">
        <v>17</v>
      </c>
      <c r="H230" s="166"/>
      <c r="I230" s="166"/>
      <c r="J230" s="166"/>
      <c r="K230" s="4">
        <v>6990</v>
      </c>
      <c r="L230" s="11">
        <v>3495</v>
      </c>
      <c r="M230" s="11">
        <v>3495</v>
      </c>
      <c r="N230" s="11">
        <f>K230-L230-M230</f>
        <v>0</v>
      </c>
      <c r="O230" s="10"/>
    </row>
    <row r="231" spans="1:15" x14ac:dyDescent="0.2">
      <c r="A231" s="170"/>
      <c r="B231" s="173"/>
      <c r="C231" s="176"/>
      <c r="D231" s="176"/>
      <c r="E231" s="166"/>
      <c r="F231" s="179"/>
      <c r="G231" s="2" t="s">
        <v>18</v>
      </c>
      <c r="H231" s="166"/>
      <c r="I231" s="166"/>
      <c r="J231" s="166"/>
      <c r="K231" s="11">
        <v>0</v>
      </c>
      <c r="L231" s="11">
        <v>0</v>
      </c>
      <c r="M231" s="11">
        <v>0</v>
      </c>
      <c r="N231" s="11">
        <v>0</v>
      </c>
      <c r="O231" s="10"/>
    </row>
    <row r="232" spans="1:15" x14ac:dyDescent="0.2">
      <c r="A232" s="170"/>
      <c r="B232" s="173"/>
      <c r="C232" s="176"/>
      <c r="D232" s="176"/>
      <c r="E232" s="166"/>
      <c r="F232" s="179"/>
      <c r="G232" s="2" t="s">
        <v>19</v>
      </c>
      <c r="H232" s="166"/>
      <c r="I232" s="166"/>
      <c r="J232" s="166"/>
      <c r="K232" s="11">
        <v>0</v>
      </c>
      <c r="L232" s="11">
        <v>0</v>
      </c>
      <c r="M232" s="11">
        <v>0</v>
      </c>
      <c r="N232" s="11">
        <f>K232-L232-M232</f>
        <v>0</v>
      </c>
      <c r="O232" s="10"/>
    </row>
    <row r="233" spans="1:15" ht="31.5" customHeight="1" x14ac:dyDescent="0.2">
      <c r="A233" s="171"/>
      <c r="B233" s="174"/>
      <c r="C233" s="177"/>
      <c r="D233" s="177"/>
      <c r="E233" s="167"/>
      <c r="F233" s="180"/>
      <c r="G233" s="3" t="s">
        <v>15</v>
      </c>
      <c r="H233" s="167"/>
      <c r="I233" s="167"/>
      <c r="J233" s="167"/>
      <c r="K233" s="28">
        <f>SUM(K229:K232)</f>
        <v>13980</v>
      </c>
      <c r="L233" s="28">
        <f t="shared" ref="L233:M233" si="27">SUM(L229:L232)</f>
        <v>6990</v>
      </c>
      <c r="M233" s="31">
        <f t="shared" si="27"/>
        <v>6990</v>
      </c>
      <c r="N233" s="28">
        <v>0</v>
      </c>
      <c r="O233" s="10"/>
    </row>
    <row r="234" spans="1:15" ht="14.25" customHeight="1" x14ac:dyDescent="0.2">
      <c r="A234" s="26"/>
      <c r="B234" s="172" t="s">
        <v>25</v>
      </c>
      <c r="C234" s="175" t="s">
        <v>145</v>
      </c>
      <c r="D234" s="175" t="s">
        <v>146</v>
      </c>
      <c r="E234" s="165" t="s">
        <v>147</v>
      </c>
      <c r="F234" s="178">
        <v>5.0999999999999996</v>
      </c>
      <c r="G234" s="2" t="s">
        <v>16</v>
      </c>
      <c r="H234" s="25"/>
      <c r="I234" s="25"/>
      <c r="J234" s="25"/>
      <c r="K234" s="11">
        <v>0</v>
      </c>
      <c r="L234" s="11">
        <v>0</v>
      </c>
      <c r="M234" s="11">
        <v>0</v>
      </c>
      <c r="N234" s="11">
        <f>K234-L234-M234</f>
        <v>0</v>
      </c>
      <c r="O234" s="10"/>
    </row>
    <row r="235" spans="1:15" ht="15.75" customHeight="1" x14ac:dyDescent="0.2">
      <c r="A235" s="26"/>
      <c r="B235" s="173"/>
      <c r="C235" s="176"/>
      <c r="D235" s="176"/>
      <c r="E235" s="166"/>
      <c r="F235" s="179"/>
      <c r="G235" s="2" t="s">
        <v>17</v>
      </c>
      <c r="H235" s="25">
        <v>27.84</v>
      </c>
      <c r="I235" s="25"/>
      <c r="J235" s="25"/>
      <c r="K235" s="11">
        <v>373.88</v>
      </c>
      <c r="L235" s="11">
        <v>115.95</v>
      </c>
      <c r="M235" s="18">
        <v>115.95</v>
      </c>
      <c r="N235" s="11">
        <f>K235-L235-M235</f>
        <v>141.98000000000002</v>
      </c>
      <c r="O235" s="10"/>
    </row>
    <row r="236" spans="1:15" ht="13.5" customHeight="1" x14ac:dyDescent="0.2">
      <c r="A236" s="26"/>
      <c r="B236" s="173"/>
      <c r="C236" s="176"/>
      <c r="D236" s="176"/>
      <c r="E236" s="166"/>
      <c r="F236" s="179"/>
      <c r="G236" s="2" t="s">
        <v>18</v>
      </c>
      <c r="H236" s="25"/>
      <c r="I236" s="27">
        <v>42837</v>
      </c>
      <c r="J236" s="27">
        <v>43171</v>
      </c>
      <c r="K236" s="11">
        <v>0</v>
      </c>
      <c r="L236" s="11">
        <v>0</v>
      </c>
      <c r="M236" s="11">
        <v>0</v>
      </c>
      <c r="N236" s="11">
        <f>K236-L236-M236</f>
        <v>0</v>
      </c>
      <c r="O236" s="10"/>
    </row>
    <row r="237" spans="1:15" ht="13.5" customHeight="1" x14ac:dyDescent="0.2">
      <c r="A237" s="26">
        <v>46</v>
      </c>
      <c r="B237" s="173"/>
      <c r="C237" s="176"/>
      <c r="D237" s="176"/>
      <c r="E237" s="166"/>
      <c r="F237" s="179"/>
      <c r="G237" s="2" t="s">
        <v>19</v>
      </c>
      <c r="H237" s="25"/>
      <c r="I237" s="25"/>
      <c r="J237" s="25"/>
      <c r="K237" s="11">
        <v>0</v>
      </c>
      <c r="L237" s="11">
        <v>0</v>
      </c>
      <c r="M237" s="11">
        <v>0</v>
      </c>
      <c r="N237" s="11">
        <f>K237-L237-M237</f>
        <v>0</v>
      </c>
      <c r="O237" s="10"/>
    </row>
    <row r="238" spans="1:15" ht="24" customHeight="1" x14ac:dyDescent="0.2">
      <c r="A238" s="26"/>
      <c r="B238" s="174"/>
      <c r="C238" s="177"/>
      <c r="D238" s="177"/>
      <c r="E238" s="167"/>
      <c r="F238" s="180"/>
      <c r="G238" s="3" t="s">
        <v>15</v>
      </c>
      <c r="H238" s="25"/>
      <c r="I238" s="25"/>
      <c r="J238" s="25"/>
      <c r="K238" s="28">
        <f>SUM(K234:K237)</f>
        <v>373.88</v>
      </c>
      <c r="L238" s="28">
        <f t="shared" ref="L238:N238" si="28">SUM(L234:L237)</f>
        <v>115.95</v>
      </c>
      <c r="M238" s="31">
        <f t="shared" si="28"/>
        <v>115.95</v>
      </c>
      <c r="N238" s="28">
        <f t="shared" si="28"/>
        <v>141.98000000000002</v>
      </c>
      <c r="O238" s="10"/>
    </row>
    <row r="239" spans="1:15" x14ac:dyDescent="0.2">
      <c r="A239" s="169">
        <v>47</v>
      </c>
      <c r="B239" s="172" t="s">
        <v>25</v>
      </c>
      <c r="C239" s="175" t="s">
        <v>125</v>
      </c>
      <c r="D239" s="175" t="s">
        <v>138</v>
      </c>
      <c r="E239" s="165" t="s">
        <v>128</v>
      </c>
      <c r="F239" s="178">
        <v>10.8</v>
      </c>
      <c r="G239" s="2" t="s">
        <v>16</v>
      </c>
      <c r="H239" s="165">
        <v>21.81</v>
      </c>
      <c r="I239" s="168">
        <v>42461</v>
      </c>
      <c r="J239" s="168">
        <v>44287</v>
      </c>
      <c r="K239" s="11">
        <v>834.47</v>
      </c>
      <c r="L239" s="11">
        <v>681</v>
      </c>
      <c r="M239" s="11">
        <v>681</v>
      </c>
      <c r="N239" s="11">
        <v>-527.53</v>
      </c>
      <c r="O239" s="10"/>
    </row>
    <row r="240" spans="1:15" x14ac:dyDescent="0.2">
      <c r="A240" s="170"/>
      <c r="B240" s="173"/>
      <c r="C240" s="176"/>
      <c r="D240" s="176"/>
      <c r="E240" s="166"/>
      <c r="F240" s="179"/>
      <c r="G240" s="2" t="s">
        <v>17</v>
      </c>
      <c r="H240" s="166"/>
      <c r="I240" s="166"/>
      <c r="J240" s="166"/>
      <c r="K240" s="11">
        <v>706.77</v>
      </c>
      <c r="L240" s="11">
        <v>143.57</v>
      </c>
      <c r="M240" s="11">
        <v>143.57</v>
      </c>
      <c r="N240" s="11">
        <f>K240-L240-M240</f>
        <v>419.63000000000005</v>
      </c>
      <c r="O240" s="10"/>
    </row>
    <row r="241" spans="1:15" x14ac:dyDescent="0.2">
      <c r="A241" s="170"/>
      <c r="B241" s="173"/>
      <c r="C241" s="176"/>
      <c r="D241" s="176"/>
      <c r="E241" s="166"/>
      <c r="F241" s="179"/>
      <c r="G241" s="2" t="s">
        <v>18</v>
      </c>
      <c r="H241" s="166"/>
      <c r="I241" s="166"/>
      <c r="J241" s="166"/>
      <c r="K241" s="11">
        <v>0</v>
      </c>
      <c r="L241" s="11">
        <v>0</v>
      </c>
      <c r="M241" s="11">
        <v>0</v>
      </c>
      <c r="N241" s="11">
        <f>K241-L241-M241</f>
        <v>0</v>
      </c>
      <c r="O241" s="10"/>
    </row>
    <row r="242" spans="1:15" x14ac:dyDescent="0.2">
      <c r="A242" s="170"/>
      <c r="B242" s="173"/>
      <c r="C242" s="176"/>
      <c r="D242" s="176"/>
      <c r="E242" s="166"/>
      <c r="F242" s="179"/>
      <c r="G242" s="2" t="s">
        <v>19</v>
      </c>
      <c r="H242" s="166"/>
      <c r="I242" s="166"/>
      <c r="J242" s="166"/>
      <c r="K242" s="11">
        <v>0</v>
      </c>
      <c r="L242" s="11">
        <v>0</v>
      </c>
      <c r="M242" s="11">
        <v>0</v>
      </c>
      <c r="N242" s="11">
        <f>K242-L242-M242</f>
        <v>0</v>
      </c>
      <c r="O242" s="10"/>
    </row>
    <row r="243" spans="1:15" x14ac:dyDescent="0.2">
      <c r="A243" s="171"/>
      <c r="B243" s="174"/>
      <c r="C243" s="177"/>
      <c r="D243" s="177"/>
      <c r="E243" s="167"/>
      <c r="F243" s="180"/>
      <c r="G243" s="3" t="s">
        <v>15</v>
      </c>
      <c r="H243" s="167"/>
      <c r="I243" s="167"/>
      <c r="J243" s="167"/>
      <c r="K243" s="28">
        <f>SUM(K239:K242)</f>
        <v>1541.24</v>
      </c>
      <c r="L243" s="28">
        <f t="shared" ref="L243:N243" si="29">SUM(L239:L242)</f>
        <v>824.56999999999994</v>
      </c>
      <c r="M243" s="31">
        <f t="shared" si="29"/>
        <v>824.56999999999994</v>
      </c>
      <c r="N243" s="28">
        <f t="shared" si="29"/>
        <v>-107.89999999999992</v>
      </c>
      <c r="O243" s="10"/>
    </row>
    <row r="244" spans="1:15" ht="12.75" customHeight="1" x14ac:dyDescent="0.2">
      <c r="A244" s="47"/>
      <c r="B244" s="172" t="s">
        <v>25</v>
      </c>
      <c r="C244" s="175" t="s">
        <v>154</v>
      </c>
      <c r="D244" s="175" t="s">
        <v>157</v>
      </c>
      <c r="E244" s="33"/>
      <c r="F244" s="178">
        <v>77.099999999999994</v>
      </c>
      <c r="G244" s="2" t="s">
        <v>16</v>
      </c>
      <c r="H244" s="33"/>
      <c r="I244" s="33"/>
      <c r="J244" s="33"/>
      <c r="K244" s="11">
        <v>0</v>
      </c>
      <c r="L244" s="11">
        <v>0</v>
      </c>
      <c r="M244" s="18">
        <v>0</v>
      </c>
      <c r="N244" s="11">
        <v>0</v>
      </c>
      <c r="O244" s="10"/>
    </row>
    <row r="245" spans="1:15" x14ac:dyDescent="0.2">
      <c r="A245" s="170">
        <v>48</v>
      </c>
      <c r="B245" s="173"/>
      <c r="C245" s="176"/>
      <c r="D245" s="176"/>
      <c r="E245" s="50" t="s">
        <v>33</v>
      </c>
      <c r="F245" s="179"/>
      <c r="G245" s="2" t="s">
        <v>17</v>
      </c>
      <c r="H245" s="33">
        <v>21.53</v>
      </c>
      <c r="I245" s="38">
        <v>42053</v>
      </c>
      <c r="J245" s="38">
        <v>43879</v>
      </c>
      <c r="K245" s="11">
        <v>0</v>
      </c>
      <c r="L245" s="11">
        <v>3320.62</v>
      </c>
      <c r="M245" s="18">
        <v>3320.63</v>
      </c>
      <c r="N245" s="11">
        <v>0</v>
      </c>
      <c r="O245" s="10" t="s">
        <v>155</v>
      </c>
    </row>
    <row r="246" spans="1:15" x14ac:dyDescent="0.2">
      <c r="A246" s="170"/>
      <c r="B246" s="173"/>
      <c r="C246" s="176"/>
      <c r="D246" s="176"/>
      <c r="E246" s="33"/>
      <c r="F246" s="179"/>
      <c r="G246" s="2" t="s">
        <v>18</v>
      </c>
      <c r="H246" s="33"/>
      <c r="I246" s="33"/>
      <c r="J246" s="33"/>
      <c r="K246" s="11">
        <v>0</v>
      </c>
      <c r="L246" s="11">
        <v>0</v>
      </c>
      <c r="M246" s="11">
        <v>0</v>
      </c>
      <c r="N246" s="11">
        <f>K246-L246-M246</f>
        <v>0</v>
      </c>
      <c r="O246" s="10"/>
    </row>
    <row r="247" spans="1:15" x14ac:dyDescent="0.2">
      <c r="A247" s="170"/>
      <c r="B247" s="173"/>
      <c r="C247" s="176"/>
      <c r="D247" s="176"/>
      <c r="E247" s="33"/>
      <c r="F247" s="179"/>
      <c r="G247" s="2" t="s">
        <v>19</v>
      </c>
      <c r="H247" s="33"/>
      <c r="I247" s="33"/>
      <c r="J247" s="33"/>
      <c r="K247" s="11">
        <v>0</v>
      </c>
      <c r="L247" s="11">
        <v>0</v>
      </c>
      <c r="M247" s="11">
        <v>0</v>
      </c>
      <c r="N247" s="11">
        <f>K247-L247-M247</f>
        <v>0</v>
      </c>
      <c r="O247" s="10"/>
    </row>
    <row r="248" spans="1:15" x14ac:dyDescent="0.2">
      <c r="A248" s="171"/>
      <c r="B248" s="174"/>
      <c r="C248" s="177"/>
      <c r="D248" s="177"/>
      <c r="E248" s="33"/>
      <c r="F248" s="180"/>
      <c r="G248" s="3" t="s">
        <v>15</v>
      </c>
      <c r="H248" s="33"/>
      <c r="I248" s="33"/>
      <c r="J248" s="33"/>
      <c r="K248" s="28">
        <f>SUM(K244:K247)</f>
        <v>0</v>
      </c>
      <c r="L248" s="28">
        <f>SUM(L244:L247)</f>
        <v>3320.62</v>
      </c>
      <c r="M248" s="31">
        <f>SUM(M244:M247)</f>
        <v>3320.63</v>
      </c>
      <c r="N248" s="28">
        <v>0</v>
      </c>
      <c r="O248" s="10"/>
    </row>
    <row r="249" spans="1:15" ht="12.75" customHeight="1" x14ac:dyDescent="0.2">
      <c r="A249" s="48"/>
      <c r="B249" s="172" t="s">
        <v>25</v>
      </c>
      <c r="C249" s="175" t="s">
        <v>126</v>
      </c>
      <c r="D249" s="175" t="s">
        <v>152</v>
      </c>
      <c r="E249" s="165" t="s">
        <v>60</v>
      </c>
      <c r="F249" s="183">
        <v>23.3</v>
      </c>
      <c r="G249" s="2" t="s">
        <v>16</v>
      </c>
      <c r="H249" s="165">
        <v>13.3</v>
      </c>
      <c r="I249" s="168">
        <v>42461</v>
      </c>
      <c r="J249" s="168">
        <v>44287</v>
      </c>
      <c r="K249" s="11">
        <v>930</v>
      </c>
      <c r="L249" s="11">
        <v>775</v>
      </c>
      <c r="M249" s="11">
        <v>775</v>
      </c>
      <c r="N249" s="11">
        <v>-620</v>
      </c>
      <c r="O249" s="10"/>
    </row>
    <row r="250" spans="1:15" x14ac:dyDescent="0.2">
      <c r="A250" s="48"/>
      <c r="B250" s="173"/>
      <c r="C250" s="176"/>
      <c r="D250" s="176"/>
      <c r="E250" s="166"/>
      <c r="F250" s="184"/>
      <c r="G250" s="2" t="s">
        <v>17</v>
      </c>
      <c r="H250" s="166"/>
      <c r="I250" s="166"/>
      <c r="J250" s="166"/>
      <c r="K250" s="11">
        <v>930</v>
      </c>
      <c r="L250" s="11">
        <v>473.12</v>
      </c>
      <c r="M250" s="11">
        <v>473.13</v>
      </c>
      <c r="N250" s="11">
        <f>K250-L250-M250</f>
        <v>-16.25</v>
      </c>
      <c r="O250" s="10"/>
    </row>
    <row r="251" spans="1:15" x14ac:dyDescent="0.2">
      <c r="A251" s="48">
        <v>49</v>
      </c>
      <c r="B251" s="173"/>
      <c r="C251" s="176"/>
      <c r="D251" s="176"/>
      <c r="E251" s="166"/>
      <c r="F251" s="184"/>
      <c r="G251" s="2" t="s">
        <v>18</v>
      </c>
      <c r="H251" s="166"/>
      <c r="I251" s="166"/>
      <c r="J251" s="166"/>
      <c r="K251" s="11">
        <v>0</v>
      </c>
      <c r="L251" s="11">
        <v>0</v>
      </c>
      <c r="M251" s="11">
        <v>0</v>
      </c>
      <c r="N251" s="11">
        <f>K251-L251-M251</f>
        <v>0</v>
      </c>
      <c r="O251" s="10"/>
    </row>
    <row r="252" spans="1:15" x14ac:dyDescent="0.2">
      <c r="A252" s="48"/>
      <c r="B252" s="173"/>
      <c r="C252" s="176"/>
      <c r="D252" s="176"/>
      <c r="E252" s="166"/>
      <c r="F252" s="184"/>
      <c r="G252" s="2" t="s">
        <v>19</v>
      </c>
      <c r="H252" s="166"/>
      <c r="I252" s="166"/>
      <c r="J252" s="166"/>
      <c r="K252" s="11">
        <v>0</v>
      </c>
      <c r="L252" s="11">
        <v>0</v>
      </c>
      <c r="M252" s="11">
        <v>0</v>
      </c>
      <c r="N252" s="11">
        <f>K252-L252-M252</f>
        <v>0</v>
      </c>
      <c r="O252" s="10"/>
    </row>
    <row r="253" spans="1:15" x14ac:dyDescent="0.2">
      <c r="A253" s="49"/>
      <c r="B253" s="174"/>
      <c r="C253" s="177"/>
      <c r="D253" s="177"/>
      <c r="E253" s="167"/>
      <c r="F253" s="185"/>
      <c r="G253" s="3" t="s">
        <v>15</v>
      </c>
      <c r="H253" s="167"/>
      <c r="I253" s="167"/>
      <c r="J253" s="167"/>
      <c r="K253" s="28">
        <f>SUM(K249:K252)</f>
        <v>1860</v>
      </c>
      <c r="L253" s="28">
        <f>SUM(L249:L252)</f>
        <v>1248.1199999999999</v>
      </c>
      <c r="M253" s="31">
        <f>SUM(M249:M252)</f>
        <v>1248.1300000000001</v>
      </c>
      <c r="N253" s="28">
        <f>SUM(N249:N252)</f>
        <v>-636.25</v>
      </c>
      <c r="O253" s="10"/>
    </row>
    <row r="254" spans="1:15" x14ac:dyDescent="0.2">
      <c r="A254" s="169">
        <v>50</v>
      </c>
      <c r="B254" s="172" t="s">
        <v>25</v>
      </c>
      <c r="C254" s="175" t="s">
        <v>126</v>
      </c>
      <c r="D254" s="175" t="s">
        <v>153</v>
      </c>
      <c r="E254" s="165" t="s">
        <v>60</v>
      </c>
      <c r="F254" s="183">
        <v>45</v>
      </c>
      <c r="G254" s="2" t="s">
        <v>16</v>
      </c>
      <c r="H254" s="165">
        <v>34.799999999999997</v>
      </c>
      <c r="I254" s="168">
        <v>42847</v>
      </c>
      <c r="J254" s="168">
        <v>43181</v>
      </c>
      <c r="K254" s="11">
        <v>0</v>
      </c>
      <c r="L254" s="11">
        <v>0</v>
      </c>
      <c r="M254" s="11">
        <v>0</v>
      </c>
      <c r="N254" s="11">
        <v>0</v>
      </c>
      <c r="O254" s="10"/>
    </row>
    <row r="255" spans="1:15" x14ac:dyDescent="0.2">
      <c r="A255" s="170"/>
      <c r="B255" s="173"/>
      <c r="C255" s="176"/>
      <c r="D255" s="176"/>
      <c r="E255" s="166"/>
      <c r="F255" s="184"/>
      <c r="G255" s="2" t="s">
        <v>17</v>
      </c>
      <c r="H255" s="166"/>
      <c r="I255" s="166"/>
      <c r="J255" s="166"/>
      <c r="K255" s="11">
        <v>3601.8</v>
      </c>
      <c r="L255" s="11">
        <v>783</v>
      </c>
      <c r="M255" s="11">
        <v>783</v>
      </c>
      <c r="N255" s="11">
        <f>K255-L255-M255</f>
        <v>2035.8000000000002</v>
      </c>
      <c r="O255" s="10"/>
    </row>
    <row r="256" spans="1:15" x14ac:dyDescent="0.2">
      <c r="A256" s="170"/>
      <c r="B256" s="173"/>
      <c r="C256" s="176"/>
      <c r="D256" s="176"/>
      <c r="E256" s="166"/>
      <c r="F256" s="184"/>
      <c r="G256" s="2" t="s">
        <v>18</v>
      </c>
      <c r="H256" s="166"/>
      <c r="I256" s="166"/>
      <c r="J256" s="166"/>
      <c r="K256" s="11">
        <v>0</v>
      </c>
      <c r="L256" s="11">
        <v>0</v>
      </c>
      <c r="M256" s="11">
        <v>0</v>
      </c>
      <c r="N256" s="11">
        <f>K256-L256-M256</f>
        <v>0</v>
      </c>
      <c r="O256" s="10"/>
    </row>
    <row r="257" spans="1:15" x14ac:dyDescent="0.2">
      <c r="A257" s="170"/>
      <c r="B257" s="173"/>
      <c r="C257" s="176"/>
      <c r="D257" s="176"/>
      <c r="E257" s="166"/>
      <c r="F257" s="184"/>
      <c r="G257" s="2" t="s">
        <v>19</v>
      </c>
      <c r="H257" s="166"/>
      <c r="I257" s="166"/>
      <c r="J257" s="166"/>
      <c r="K257" s="11">
        <v>0</v>
      </c>
      <c r="L257" s="11">
        <v>0</v>
      </c>
      <c r="M257" s="11">
        <v>0</v>
      </c>
      <c r="N257" s="11">
        <f>K257-L257-M257</f>
        <v>0</v>
      </c>
      <c r="O257" s="10"/>
    </row>
    <row r="258" spans="1:15" ht="21" customHeight="1" x14ac:dyDescent="0.2">
      <c r="A258" s="171"/>
      <c r="B258" s="174"/>
      <c r="C258" s="177"/>
      <c r="D258" s="177"/>
      <c r="E258" s="167"/>
      <c r="F258" s="185"/>
      <c r="G258" s="3" t="s">
        <v>15</v>
      </c>
      <c r="H258" s="167"/>
      <c r="I258" s="167"/>
      <c r="J258" s="167"/>
      <c r="K258" s="28">
        <f>SUM(K254:K257)</f>
        <v>3601.8</v>
      </c>
      <c r="L258" s="28">
        <f>SUM(L254:L257)</f>
        <v>783</v>
      </c>
      <c r="M258" s="31">
        <f>SUM(M254:M257)</f>
        <v>783</v>
      </c>
      <c r="N258" s="28">
        <f>SUM(N254:N257)</f>
        <v>2035.8000000000002</v>
      </c>
      <c r="O258" s="10"/>
    </row>
    <row r="259" spans="1:15" ht="14.25" customHeight="1" x14ac:dyDescent="0.2">
      <c r="A259" s="35"/>
      <c r="B259" s="172" t="s">
        <v>25</v>
      </c>
      <c r="C259" s="175" t="s">
        <v>143</v>
      </c>
      <c r="D259" s="175" t="s">
        <v>144</v>
      </c>
      <c r="E259" s="25"/>
      <c r="F259" s="178">
        <v>13.4</v>
      </c>
      <c r="G259" s="2" t="s">
        <v>16</v>
      </c>
      <c r="H259" s="32"/>
      <c r="I259" s="32"/>
      <c r="J259" s="32"/>
      <c r="K259" s="11">
        <v>0</v>
      </c>
      <c r="L259" s="11">
        <v>0</v>
      </c>
      <c r="M259" s="18">
        <v>0</v>
      </c>
      <c r="N259" s="11">
        <v>0</v>
      </c>
      <c r="O259" s="10"/>
    </row>
    <row r="260" spans="1:15" ht="12" customHeight="1" x14ac:dyDescent="0.2">
      <c r="A260" s="36"/>
      <c r="B260" s="173"/>
      <c r="C260" s="176"/>
      <c r="D260" s="176"/>
      <c r="E260" s="166" t="s">
        <v>104</v>
      </c>
      <c r="F260" s="179"/>
      <c r="G260" s="2" t="s">
        <v>17</v>
      </c>
      <c r="H260" s="33"/>
      <c r="I260" s="33"/>
      <c r="J260" s="33"/>
      <c r="K260" s="11">
        <v>622.16</v>
      </c>
      <c r="L260" s="11">
        <v>311.10000000000002</v>
      </c>
      <c r="M260" s="18">
        <v>311.10000000000002</v>
      </c>
      <c r="N260" s="11">
        <f>K260-L260-M260</f>
        <v>-4.0000000000077307E-2</v>
      </c>
      <c r="O260" s="10"/>
    </row>
    <row r="261" spans="1:15" ht="12.75" customHeight="1" x14ac:dyDescent="0.2">
      <c r="A261" s="36"/>
      <c r="B261" s="173"/>
      <c r="C261" s="176"/>
      <c r="D261" s="176"/>
      <c r="E261" s="166"/>
      <c r="F261" s="179"/>
      <c r="G261" s="2" t="s">
        <v>18</v>
      </c>
      <c r="H261" s="33">
        <v>30.62</v>
      </c>
      <c r="I261" s="38">
        <v>42871</v>
      </c>
      <c r="J261" s="38">
        <v>43206</v>
      </c>
      <c r="K261" s="11">
        <v>0</v>
      </c>
      <c r="L261" s="11">
        <v>0</v>
      </c>
      <c r="M261" s="11">
        <v>0</v>
      </c>
      <c r="N261" s="11">
        <f>K261-L261-M261</f>
        <v>0</v>
      </c>
      <c r="O261" s="10"/>
    </row>
    <row r="262" spans="1:15" ht="14.25" customHeight="1" x14ac:dyDescent="0.2">
      <c r="A262" s="36">
        <v>51</v>
      </c>
      <c r="B262" s="173"/>
      <c r="C262" s="176"/>
      <c r="D262" s="176"/>
      <c r="E262" s="166"/>
      <c r="F262" s="179"/>
      <c r="G262" s="2" t="s">
        <v>19</v>
      </c>
      <c r="H262" s="33"/>
      <c r="I262" s="33"/>
      <c r="J262" s="33"/>
      <c r="K262" s="11">
        <v>0</v>
      </c>
      <c r="L262" s="11">
        <v>0</v>
      </c>
      <c r="M262" s="11">
        <v>0</v>
      </c>
      <c r="N262" s="11">
        <f>K262-L262-M262</f>
        <v>0</v>
      </c>
      <c r="O262" s="10"/>
    </row>
    <row r="263" spans="1:15" ht="34.5" customHeight="1" x14ac:dyDescent="0.2">
      <c r="A263" s="37"/>
      <c r="B263" s="174"/>
      <c r="C263" s="177"/>
      <c r="D263" s="177"/>
      <c r="E263" s="167"/>
      <c r="F263" s="180"/>
      <c r="G263" s="3" t="s">
        <v>15</v>
      </c>
      <c r="H263" s="34"/>
      <c r="I263" s="34"/>
      <c r="J263" s="34"/>
      <c r="K263" s="28">
        <f>SUM(K259:K262)</f>
        <v>622.16</v>
      </c>
      <c r="L263" s="28">
        <f t="shared" ref="L263:N263" si="30">SUM(L259:L262)</f>
        <v>311.10000000000002</v>
      </c>
      <c r="M263" s="31">
        <f t="shared" si="30"/>
        <v>311.10000000000002</v>
      </c>
      <c r="N263" s="28">
        <f t="shared" si="30"/>
        <v>-4.0000000000077307E-2</v>
      </c>
      <c r="O263" s="10"/>
    </row>
    <row r="264" spans="1:15" ht="13.5" customHeight="1" x14ac:dyDescent="0.2">
      <c r="A264" s="36"/>
      <c r="B264" s="172" t="s">
        <v>25</v>
      </c>
      <c r="C264" s="175" t="s">
        <v>156</v>
      </c>
      <c r="D264" s="175" t="s">
        <v>158</v>
      </c>
      <c r="E264" s="165" t="s">
        <v>50</v>
      </c>
      <c r="F264" s="178">
        <v>40.200000000000003</v>
      </c>
      <c r="G264" s="2" t="s">
        <v>16</v>
      </c>
      <c r="H264" s="165">
        <v>12.44</v>
      </c>
      <c r="I264" s="33"/>
      <c r="J264" s="33"/>
      <c r="K264" s="11">
        <v>0</v>
      </c>
      <c r="L264" s="11">
        <v>2660.56</v>
      </c>
      <c r="M264" s="11">
        <v>2660.56</v>
      </c>
      <c r="N264" s="11">
        <v>0</v>
      </c>
      <c r="O264" s="10"/>
    </row>
    <row r="265" spans="1:15" ht="12.75" customHeight="1" x14ac:dyDescent="0.2">
      <c r="A265" s="36"/>
      <c r="B265" s="173"/>
      <c r="C265" s="176"/>
      <c r="D265" s="176"/>
      <c r="E265" s="166"/>
      <c r="F265" s="179"/>
      <c r="G265" s="2" t="s">
        <v>17</v>
      </c>
      <c r="H265" s="166"/>
      <c r="I265" s="33"/>
      <c r="J265" s="33"/>
      <c r="K265" s="11">
        <v>0</v>
      </c>
      <c r="L265" s="11">
        <v>2660.56</v>
      </c>
      <c r="M265" s="11">
        <v>2660.56</v>
      </c>
      <c r="N265" s="11">
        <v>0</v>
      </c>
      <c r="O265" s="10"/>
    </row>
    <row r="266" spans="1:15" ht="12.75" customHeight="1" x14ac:dyDescent="0.2">
      <c r="A266" s="36">
        <v>52</v>
      </c>
      <c r="B266" s="173"/>
      <c r="C266" s="176"/>
      <c r="D266" s="176"/>
      <c r="E266" s="166"/>
      <c r="F266" s="179"/>
      <c r="G266" s="2" t="s">
        <v>18</v>
      </c>
      <c r="H266" s="166"/>
      <c r="I266" s="38">
        <v>40728</v>
      </c>
      <c r="J266" s="38">
        <v>42525</v>
      </c>
      <c r="K266" s="11">
        <v>0</v>
      </c>
      <c r="L266" s="11">
        <v>0</v>
      </c>
      <c r="M266" s="11">
        <v>0</v>
      </c>
      <c r="N266" s="11">
        <f t="shared" ref="N266:N267" si="31">K266-L266-M266</f>
        <v>0</v>
      </c>
      <c r="O266" s="10" t="s">
        <v>155</v>
      </c>
    </row>
    <row r="267" spans="1:15" ht="12" customHeight="1" x14ac:dyDescent="0.2">
      <c r="A267" s="36"/>
      <c r="B267" s="173"/>
      <c r="C267" s="176"/>
      <c r="D267" s="176"/>
      <c r="E267" s="166"/>
      <c r="F267" s="179"/>
      <c r="G267" s="2" t="s">
        <v>19</v>
      </c>
      <c r="H267" s="166"/>
      <c r="I267" s="33"/>
      <c r="J267" s="33"/>
      <c r="K267" s="11">
        <v>0</v>
      </c>
      <c r="L267" s="11">
        <v>0</v>
      </c>
      <c r="M267" s="11">
        <v>0</v>
      </c>
      <c r="N267" s="11">
        <f t="shared" si="31"/>
        <v>0</v>
      </c>
      <c r="O267" s="10"/>
    </row>
    <row r="268" spans="1:15" ht="14.25" customHeight="1" x14ac:dyDescent="0.2">
      <c r="A268" s="36"/>
      <c r="B268" s="174"/>
      <c r="C268" s="177"/>
      <c r="D268" s="177"/>
      <c r="E268" s="167"/>
      <c r="F268" s="180"/>
      <c r="G268" s="3" t="s">
        <v>15</v>
      </c>
      <c r="H268" s="167"/>
      <c r="I268" s="33"/>
      <c r="J268" s="33"/>
      <c r="K268" s="28">
        <f>SUM(K264:K267)</f>
        <v>0</v>
      </c>
      <c r="L268" s="28">
        <f>SUM(L264:L267)</f>
        <v>5321.12</v>
      </c>
      <c r="M268" s="28">
        <f>SUM(M264:M267)</f>
        <v>5321.12</v>
      </c>
      <c r="N268" s="28">
        <v>0</v>
      </c>
      <c r="O268" s="10"/>
    </row>
    <row r="269" spans="1:15" ht="11.25" customHeight="1" x14ac:dyDescent="0.2">
      <c r="A269" s="169">
        <v>53</v>
      </c>
      <c r="B269" s="172" t="s">
        <v>25</v>
      </c>
      <c r="C269" s="175" t="s">
        <v>129</v>
      </c>
      <c r="D269" s="175" t="s">
        <v>139</v>
      </c>
      <c r="E269" s="165" t="s">
        <v>130</v>
      </c>
      <c r="F269" s="178">
        <v>12.6</v>
      </c>
      <c r="G269" s="2" t="s">
        <v>16</v>
      </c>
      <c r="H269" s="165">
        <v>15.18</v>
      </c>
      <c r="I269" s="168">
        <v>42461</v>
      </c>
      <c r="J269" s="168">
        <v>44287</v>
      </c>
      <c r="K269" s="11">
        <v>665.58</v>
      </c>
      <c r="L269" s="11">
        <v>529.5</v>
      </c>
      <c r="M269" s="11">
        <v>529.5</v>
      </c>
      <c r="N269" s="11">
        <v>-393.42</v>
      </c>
      <c r="O269" s="10"/>
    </row>
    <row r="270" spans="1:15" x14ac:dyDescent="0.2">
      <c r="A270" s="170"/>
      <c r="B270" s="173"/>
      <c r="C270" s="176"/>
      <c r="D270" s="176"/>
      <c r="E270" s="166"/>
      <c r="F270" s="179"/>
      <c r="G270" s="2" t="s">
        <v>17</v>
      </c>
      <c r="H270" s="166"/>
      <c r="I270" s="166"/>
      <c r="J270" s="166"/>
      <c r="K270" s="11">
        <v>573.9</v>
      </c>
      <c r="L270" s="11">
        <v>45.45</v>
      </c>
      <c r="M270" s="11">
        <v>45.45</v>
      </c>
      <c r="N270" s="11">
        <f>K270-L270-M270</f>
        <v>482.99999999999994</v>
      </c>
      <c r="O270" s="10"/>
    </row>
    <row r="271" spans="1:15" x14ac:dyDescent="0.2">
      <c r="A271" s="170"/>
      <c r="B271" s="173"/>
      <c r="C271" s="176"/>
      <c r="D271" s="176"/>
      <c r="E271" s="166"/>
      <c r="F271" s="179"/>
      <c r="G271" s="2">
        <v>53</v>
      </c>
      <c r="H271" s="166"/>
      <c r="I271" s="166"/>
      <c r="J271" s="166"/>
      <c r="K271" s="11">
        <v>0</v>
      </c>
      <c r="L271" s="11">
        <v>0</v>
      </c>
      <c r="M271" s="11">
        <v>0</v>
      </c>
      <c r="N271" s="11">
        <f>K271-L271-M271</f>
        <v>0</v>
      </c>
      <c r="O271" s="10"/>
    </row>
    <row r="272" spans="1:15" x14ac:dyDescent="0.2">
      <c r="A272" s="170"/>
      <c r="B272" s="173"/>
      <c r="C272" s="176"/>
      <c r="D272" s="176"/>
      <c r="E272" s="166"/>
      <c r="F272" s="179"/>
      <c r="G272" s="2" t="s">
        <v>19</v>
      </c>
      <c r="H272" s="166"/>
      <c r="I272" s="166"/>
      <c r="J272" s="166"/>
      <c r="K272" s="11">
        <v>0</v>
      </c>
      <c r="L272" s="11">
        <v>0</v>
      </c>
      <c r="M272" s="11">
        <v>0</v>
      </c>
      <c r="N272" s="11">
        <f>K272-L272-M272</f>
        <v>0</v>
      </c>
      <c r="O272" s="10"/>
    </row>
    <row r="273" spans="1:15" ht="26.25" customHeight="1" x14ac:dyDescent="0.2">
      <c r="A273" s="171"/>
      <c r="B273" s="174"/>
      <c r="C273" s="177"/>
      <c r="D273" s="177"/>
      <c r="E273" s="167"/>
      <c r="F273" s="180"/>
      <c r="G273" s="3" t="s">
        <v>15</v>
      </c>
      <c r="H273" s="167"/>
      <c r="I273" s="167"/>
      <c r="J273" s="167"/>
      <c r="K273" s="28">
        <f>SUM(K269:K272)</f>
        <v>1239.48</v>
      </c>
      <c r="L273" s="28">
        <f>SUM(L269:L272)</f>
        <v>574.95000000000005</v>
      </c>
      <c r="M273" s="31">
        <f>SUM(M269:M272)</f>
        <v>574.95000000000005</v>
      </c>
      <c r="N273" s="28">
        <f>SUM(N269:N272)</f>
        <v>89.579999999999927</v>
      </c>
      <c r="O273" s="10"/>
    </row>
    <row r="274" spans="1:15" x14ac:dyDescent="0.2">
      <c r="A274" s="19"/>
      <c r="B274" s="20" t="s">
        <v>135</v>
      </c>
      <c r="C274" s="19"/>
      <c r="D274" s="19"/>
      <c r="E274" s="19"/>
      <c r="F274" s="19"/>
      <c r="G274" s="19"/>
      <c r="H274" s="19"/>
      <c r="I274" s="19"/>
      <c r="J274" s="19"/>
      <c r="K274" s="21">
        <f>K13+K18+K23+K28+K33+K38+K43+K48+K53+K58+K63+K68+K73+K78+K83+K88+K93+K98+K103+K108+K113+K118+K123+K128+K133+K138+K143+K148+K153+K158+K163+K168+K173+K178+K183+K188+K193+K198+K203+K208+K213+K218+K223+K228+K233+K238+K243+K253+K258+K263+K268+K273</f>
        <v>392547.38999999996</v>
      </c>
      <c r="L274" s="21">
        <f t="shared" ref="L274:N274" si="32">L13+L18+L23+L28+L33+L38+L43+L48+L53+L58+L63+L68+L73+L78+L83+L88+L93+L98+L103+L108+L113+L118+L123+L128+L133+L138+L143+L148+L153+L158+L163+L168+L173+L178+L183+L188+L193+L198+L203+L208+L213+L218+L223+L228+L233+L238+L243+L253+L258+L263+L268+L273</f>
        <v>179715.61</v>
      </c>
      <c r="M274" s="21">
        <f t="shared" si="32"/>
        <v>179715.61000000002</v>
      </c>
      <c r="N274" s="21">
        <f t="shared" si="32"/>
        <v>47378.555000000008</v>
      </c>
      <c r="O274" s="19"/>
    </row>
    <row r="275" spans="1:15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x14ac:dyDescent="0.2">
      <c r="A277" s="8"/>
      <c r="B277" s="8"/>
      <c r="C277" s="182" t="s">
        <v>141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8"/>
      <c r="N277" s="8"/>
      <c r="O277" s="8"/>
    </row>
    <row r="278" spans="1:15" x14ac:dyDescent="0.2">
      <c r="A278" s="8"/>
      <c r="B278" s="8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8"/>
      <c r="N278" s="8"/>
      <c r="O278" s="8"/>
    </row>
    <row r="279" spans="1:15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x14ac:dyDescent="0.2">
      <c r="A281" s="8"/>
      <c r="B281" s="8"/>
      <c r="C281" s="8" t="s">
        <v>140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</sheetData>
  <mergeCells count="475">
    <mergeCell ref="B244:B248"/>
    <mergeCell ref="C244:C248"/>
    <mergeCell ref="D244:D248"/>
    <mergeCell ref="F244:F248"/>
    <mergeCell ref="B264:B268"/>
    <mergeCell ref="C264:C268"/>
    <mergeCell ref="D264:D268"/>
    <mergeCell ref="F259:F263"/>
    <mergeCell ref="E264:E268"/>
    <mergeCell ref="F264:F268"/>
    <mergeCell ref="A245:A248"/>
    <mergeCell ref="B234:B238"/>
    <mergeCell ref="C234:C238"/>
    <mergeCell ref="D234:D238"/>
    <mergeCell ref="E234:E238"/>
    <mergeCell ref="F234:F238"/>
    <mergeCell ref="O6:O7"/>
    <mergeCell ref="A9:A13"/>
    <mergeCell ref="B9:B13"/>
    <mergeCell ref="C9:C13"/>
    <mergeCell ref="D9:D13"/>
    <mergeCell ref="E9:E13"/>
    <mergeCell ref="F9:F13"/>
    <mergeCell ref="H9:H13"/>
    <mergeCell ref="I9:I13"/>
    <mergeCell ref="J9:J13"/>
    <mergeCell ref="G6:G7"/>
    <mergeCell ref="H6:H7"/>
    <mergeCell ref="I6:J6"/>
    <mergeCell ref="K6:K7"/>
    <mergeCell ref="L6:M6"/>
    <mergeCell ref="N6:N7"/>
    <mergeCell ref="A6:A7"/>
    <mergeCell ref="B6:B7"/>
    <mergeCell ref="C6:C7"/>
    <mergeCell ref="D6:D7"/>
    <mergeCell ref="E6:E7"/>
    <mergeCell ref="F6:F7"/>
    <mergeCell ref="H14:H18"/>
    <mergeCell ref="I14:I18"/>
    <mergeCell ref="J14:J18"/>
    <mergeCell ref="A19:A23"/>
    <mergeCell ref="B19:B23"/>
    <mergeCell ref="C19:C23"/>
    <mergeCell ref="D19:D23"/>
    <mergeCell ref="E19:E23"/>
    <mergeCell ref="F19:F23"/>
    <mergeCell ref="H19:H23"/>
    <mergeCell ref="A14:A18"/>
    <mergeCell ref="B14:B18"/>
    <mergeCell ref="C14:C18"/>
    <mergeCell ref="D14:D18"/>
    <mergeCell ref="E14:E18"/>
    <mergeCell ref="F14:F18"/>
    <mergeCell ref="I19:I23"/>
    <mergeCell ref="J19:J23"/>
    <mergeCell ref="A24:A28"/>
    <mergeCell ref="B24:B28"/>
    <mergeCell ref="C24:C28"/>
    <mergeCell ref="D24:D28"/>
    <mergeCell ref="E24:E28"/>
    <mergeCell ref="F24:F28"/>
    <mergeCell ref="H24:H28"/>
    <mergeCell ref="I24:I28"/>
    <mergeCell ref="J24:J28"/>
    <mergeCell ref="A29:A33"/>
    <mergeCell ref="B29:B33"/>
    <mergeCell ref="C29:C33"/>
    <mergeCell ref="D29:D33"/>
    <mergeCell ref="E29:E33"/>
    <mergeCell ref="F29:F33"/>
    <mergeCell ref="H29:H33"/>
    <mergeCell ref="I29:I33"/>
    <mergeCell ref="J29:J33"/>
    <mergeCell ref="H34:H38"/>
    <mergeCell ref="I34:I38"/>
    <mergeCell ref="J34:J38"/>
    <mergeCell ref="A39:A43"/>
    <mergeCell ref="B39:B43"/>
    <mergeCell ref="C39:C43"/>
    <mergeCell ref="D39:D43"/>
    <mergeCell ref="E39:E43"/>
    <mergeCell ref="F39:F43"/>
    <mergeCell ref="H39:H43"/>
    <mergeCell ref="A34:A38"/>
    <mergeCell ref="B34:B38"/>
    <mergeCell ref="C34:C38"/>
    <mergeCell ref="D34:D38"/>
    <mergeCell ref="E34:E38"/>
    <mergeCell ref="F34:F38"/>
    <mergeCell ref="I39:I43"/>
    <mergeCell ref="J39:J43"/>
    <mergeCell ref="A44:A48"/>
    <mergeCell ref="B44:B48"/>
    <mergeCell ref="C44:C48"/>
    <mergeCell ref="D44:D48"/>
    <mergeCell ref="E44:E48"/>
    <mergeCell ref="F44:F48"/>
    <mergeCell ref="H44:H48"/>
    <mergeCell ref="I44:I48"/>
    <mergeCell ref="J44:J48"/>
    <mergeCell ref="A49:A53"/>
    <mergeCell ref="B49:B53"/>
    <mergeCell ref="C49:C53"/>
    <mergeCell ref="D49:D53"/>
    <mergeCell ref="E49:E53"/>
    <mergeCell ref="F49:F53"/>
    <mergeCell ref="H49:H53"/>
    <mergeCell ref="I49:I53"/>
    <mergeCell ref="J49:J53"/>
    <mergeCell ref="H54:H58"/>
    <mergeCell ref="I54:I58"/>
    <mergeCell ref="J54:J58"/>
    <mergeCell ref="A59:A63"/>
    <mergeCell ref="B59:B63"/>
    <mergeCell ref="C59:C63"/>
    <mergeCell ref="D59:D63"/>
    <mergeCell ref="E59:E63"/>
    <mergeCell ref="F59:F63"/>
    <mergeCell ref="H59:H63"/>
    <mergeCell ref="A54:A58"/>
    <mergeCell ref="B54:B58"/>
    <mergeCell ref="C54:C58"/>
    <mergeCell ref="D54:D58"/>
    <mergeCell ref="E54:E58"/>
    <mergeCell ref="F54:F58"/>
    <mergeCell ref="I59:I63"/>
    <mergeCell ref="J59:J63"/>
    <mergeCell ref="A64:A68"/>
    <mergeCell ref="B64:B68"/>
    <mergeCell ref="C64:C68"/>
    <mergeCell ref="D64:D68"/>
    <mergeCell ref="E64:E68"/>
    <mergeCell ref="F64:F68"/>
    <mergeCell ref="H64:H68"/>
    <mergeCell ref="I64:I68"/>
    <mergeCell ref="J64:J68"/>
    <mergeCell ref="A69:A73"/>
    <mergeCell ref="B69:B73"/>
    <mergeCell ref="C69:C73"/>
    <mergeCell ref="D69:D73"/>
    <mergeCell ref="E69:E73"/>
    <mergeCell ref="F69:F73"/>
    <mergeCell ref="H69:H73"/>
    <mergeCell ref="I69:I73"/>
    <mergeCell ref="J69:J73"/>
    <mergeCell ref="H74:H78"/>
    <mergeCell ref="I74:I78"/>
    <mergeCell ref="J74:J78"/>
    <mergeCell ref="A79:A83"/>
    <mergeCell ref="B79:B83"/>
    <mergeCell ref="C79:C83"/>
    <mergeCell ref="D79:D83"/>
    <mergeCell ref="E79:E83"/>
    <mergeCell ref="F79:F83"/>
    <mergeCell ref="H79:H83"/>
    <mergeCell ref="A74:A78"/>
    <mergeCell ref="B74:B78"/>
    <mergeCell ref="C74:C78"/>
    <mergeCell ref="D74:D78"/>
    <mergeCell ref="E74:E78"/>
    <mergeCell ref="F74:F78"/>
    <mergeCell ref="I79:I83"/>
    <mergeCell ref="J79:J83"/>
    <mergeCell ref="A84:A88"/>
    <mergeCell ref="B84:B88"/>
    <mergeCell ref="C84:C88"/>
    <mergeCell ref="D84:D88"/>
    <mergeCell ref="E84:E88"/>
    <mergeCell ref="F84:F88"/>
    <mergeCell ref="H84:H88"/>
    <mergeCell ref="I84:I88"/>
    <mergeCell ref="J84:J88"/>
    <mergeCell ref="A89:A93"/>
    <mergeCell ref="B89:B93"/>
    <mergeCell ref="C89:C93"/>
    <mergeCell ref="D89:D93"/>
    <mergeCell ref="E89:E93"/>
    <mergeCell ref="F89:F93"/>
    <mergeCell ref="H89:H93"/>
    <mergeCell ref="I89:I93"/>
    <mergeCell ref="J89:J93"/>
    <mergeCell ref="H94:H98"/>
    <mergeCell ref="I94:I98"/>
    <mergeCell ref="J94:J98"/>
    <mergeCell ref="A99:A103"/>
    <mergeCell ref="B99:B103"/>
    <mergeCell ref="C99:C103"/>
    <mergeCell ref="D99:D103"/>
    <mergeCell ref="E99:E103"/>
    <mergeCell ref="F99:F103"/>
    <mergeCell ref="H99:H103"/>
    <mergeCell ref="A94:A98"/>
    <mergeCell ref="B94:B98"/>
    <mergeCell ref="C94:C98"/>
    <mergeCell ref="D94:D98"/>
    <mergeCell ref="E94:E98"/>
    <mergeCell ref="F94:F98"/>
    <mergeCell ref="I99:I103"/>
    <mergeCell ref="J99:J103"/>
    <mergeCell ref="A104:A108"/>
    <mergeCell ref="B104:B108"/>
    <mergeCell ref="C104:C108"/>
    <mergeCell ref="D104:D108"/>
    <mergeCell ref="E104:E108"/>
    <mergeCell ref="F104:F108"/>
    <mergeCell ref="H104:H108"/>
    <mergeCell ref="I104:I108"/>
    <mergeCell ref="J104:J108"/>
    <mergeCell ref="A109:A113"/>
    <mergeCell ref="B109:B113"/>
    <mergeCell ref="C109:C113"/>
    <mergeCell ref="D109:D113"/>
    <mergeCell ref="E109:E113"/>
    <mergeCell ref="F109:F113"/>
    <mergeCell ref="H109:H113"/>
    <mergeCell ref="I109:I113"/>
    <mergeCell ref="J109:J113"/>
    <mergeCell ref="H114:H118"/>
    <mergeCell ref="I114:I118"/>
    <mergeCell ref="J114:J118"/>
    <mergeCell ref="A119:A123"/>
    <mergeCell ref="B119:B123"/>
    <mergeCell ref="C119:C123"/>
    <mergeCell ref="D119:D123"/>
    <mergeCell ref="E119:E123"/>
    <mergeCell ref="F119:F123"/>
    <mergeCell ref="H119:H123"/>
    <mergeCell ref="A114:A118"/>
    <mergeCell ref="B114:B118"/>
    <mergeCell ref="C114:C118"/>
    <mergeCell ref="D114:D118"/>
    <mergeCell ref="E114:E118"/>
    <mergeCell ref="F114:F118"/>
    <mergeCell ref="I119:I123"/>
    <mergeCell ref="J119:J123"/>
    <mergeCell ref="A124:A128"/>
    <mergeCell ref="B124:B128"/>
    <mergeCell ref="C124:C128"/>
    <mergeCell ref="D124:D128"/>
    <mergeCell ref="E124:E128"/>
    <mergeCell ref="F124:F128"/>
    <mergeCell ref="H124:H128"/>
    <mergeCell ref="I124:I128"/>
    <mergeCell ref="J124:J128"/>
    <mergeCell ref="A129:A133"/>
    <mergeCell ref="B129:B133"/>
    <mergeCell ref="C129:C133"/>
    <mergeCell ref="D129:D133"/>
    <mergeCell ref="E129:E133"/>
    <mergeCell ref="F129:F133"/>
    <mergeCell ref="H129:H133"/>
    <mergeCell ref="I129:I133"/>
    <mergeCell ref="J129:J133"/>
    <mergeCell ref="H134:H138"/>
    <mergeCell ref="I134:I138"/>
    <mergeCell ref="J134:J138"/>
    <mergeCell ref="A139:A143"/>
    <mergeCell ref="B139:B143"/>
    <mergeCell ref="C139:C143"/>
    <mergeCell ref="D139:D143"/>
    <mergeCell ref="E139:E143"/>
    <mergeCell ref="F139:F143"/>
    <mergeCell ref="H139:H143"/>
    <mergeCell ref="A134:A138"/>
    <mergeCell ref="B134:B138"/>
    <mergeCell ref="C134:C138"/>
    <mergeCell ref="D134:D138"/>
    <mergeCell ref="E134:E138"/>
    <mergeCell ref="F134:F138"/>
    <mergeCell ref="I139:I143"/>
    <mergeCell ref="J139:J143"/>
    <mergeCell ref="A144:A148"/>
    <mergeCell ref="B144:B148"/>
    <mergeCell ref="C144:C148"/>
    <mergeCell ref="D144:D148"/>
    <mergeCell ref="E144:E148"/>
    <mergeCell ref="F144:F148"/>
    <mergeCell ref="H144:H148"/>
    <mergeCell ref="I144:I148"/>
    <mergeCell ref="J144:J148"/>
    <mergeCell ref="A149:A153"/>
    <mergeCell ref="B149:B153"/>
    <mergeCell ref="C149:C153"/>
    <mergeCell ref="D149:D153"/>
    <mergeCell ref="E149:E153"/>
    <mergeCell ref="F149:F153"/>
    <mergeCell ref="H149:H153"/>
    <mergeCell ref="I149:I153"/>
    <mergeCell ref="J149:J153"/>
    <mergeCell ref="H154:H158"/>
    <mergeCell ref="I154:I158"/>
    <mergeCell ref="J154:J158"/>
    <mergeCell ref="A159:A163"/>
    <mergeCell ref="B159:B163"/>
    <mergeCell ref="C159:C163"/>
    <mergeCell ref="D159:D163"/>
    <mergeCell ref="E159:E163"/>
    <mergeCell ref="F159:F163"/>
    <mergeCell ref="H159:H163"/>
    <mergeCell ref="A154:A158"/>
    <mergeCell ref="B154:B158"/>
    <mergeCell ref="C154:C158"/>
    <mergeCell ref="D154:D158"/>
    <mergeCell ref="E154:E158"/>
    <mergeCell ref="F154:F158"/>
    <mergeCell ref="I159:I163"/>
    <mergeCell ref="J159:J163"/>
    <mergeCell ref="A164:A168"/>
    <mergeCell ref="B164:B168"/>
    <mergeCell ref="C164:C168"/>
    <mergeCell ref="D164:D168"/>
    <mergeCell ref="E164:E168"/>
    <mergeCell ref="F164:F168"/>
    <mergeCell ref="H164:H168"/>
    <mergeCell ref="I164:I168"/>
    <mergeCell ref="J164:J168"/>
    <mergeCell ref="A169:A173"/>
    <mergeCell ref="B169:B173"/>
    <mergeCell ref="C169:C173"/>
    <mergeCell ref="D169:D173"/>
    <mergeCell ref="E169:E173"/>
    <mergeCell ref="F169:F173"/>
    <mergeCell ref="H169:H173"/>
    <mergeCell ref="I169:I173"/>
    <mergeCell ref="J169:J173"/>
    <mergeCell ref="H174:H178"/>
    <mergeCell ref="I174:I178"/>
    <mergeCell ref="J174:J178"/>
    <mergeCell ref="A179:A183"/>
    <mergeCell ref="B179:B183"/>
    <mergeCell ref="C179:C183"/>
    <mergeCell ref="D179:D183"/>
    <mergeCell ref="E179:E183"/>
    <mergeCell ref="F179:F183"/>
    <mergeCell ref="H179:H183"/>
    <mergeCell ref="A174:A178"/>
    <mergeCell ref="B174:B178"/>
    <mergeCell ref="C174:C178"/>
    <mergeCell ref="D174:D178"/>
    <mergeCell ref="E174:E178"/>
    <mergeCell ref="F174:F178"/>
    <mergeCell ref="I179:I183"/>
    <mergeCell ref="J179:J183"/>
    <mergeCell ref="A184:A188"/>
    <mergeCell ref="B184:B188"/>
    <mergeCell ref="C184:C188"/>
    <mergeCell ref="D184:D188"/>
    <mergeCell ref="E184:E188"/>
    <mergeCell ref="F184:F188"/>
    <mergeCell ref="H184:H188"/>
    <mergeCell ref="I184:I188"/>
    <mergeCell ref="J184:J188"/>
    <mergeCell ref="A189:A193"/>
    <mergeCell ref="B189:B193"/>
    <mergeCell ref="C189:C193"/>
    <mergeCell ref="D189:D193"/>
    <mergeCell ref="E189:E193"/>
    <mergeCell ref="F189:F193"/>
    <mergeCell ref="H189:H193"/>
    <mergeCell ref="I189:I193"/>
    <mergeCell ref="J189:J193"/>
    <mergeCell ref="H194:H198"/>
    <mergeCell ref="I194:I198"/>
    <mergeCell ref="J194:J198"/>
    <mergeCell ref="A199:A203"/>
    <mergeCell ref="B199:B203"/>
    <mergeCell ref="C199:C203"/>
    <mergeCell ref="D199:D203"/>
    <mergeCell ref="E199:E203"/>
    <mergeCell ref="F199:F203"/>
    <mergeCell ref="H199:H203"/>
    <mergeCell ref="A194:A198"/>
    <mergeCell ref="B194:B198"/>
    <mergeCell ref="C194:C198"/>
    <mergeCell ref="D194:D198"/>
    <mergeCell ref="E194:E198"/>
    <mergeCell ref="F194:F198"/>
    <mergeCell ref="I199:I203"/>
    <mergeCell ref="J199:J203"/>
    <mergeCell ref="A204:A208"/>
    <mergeCell ref="B204:B208"/>
    <mergeCell ref="C204:C208"/>
    <mergeCell ref="D204:D208"/>
    <mergeCell ref="E204:E208"/>
    <mergeCell ref="F204:F208"/>
    <mergeCell ref="H204:H208"/>
    <mergeCell ref="I204:I208"/>
    <mergeCell ref="J204:J208"/>
    <mergeCell ref="A209:A213"/>
    <mergeCell ref="B209:B213"/>
    <mergeCell ref="C209:C213"/>
    <mergeCell ref="D209:D213"/>
    <mergeCell ref="E209:E213"/>
    <mergeCell ref="F209:F213"/>
    <mergeCell ref="H209:H213"/>
    <mergeCell ref="I209:I213"/>
    <mergeCell ref="J209:J213"/>
    <mergeCell ref="H214:H218"/>
    <mergeCell ref="I214:I218"/>
    <mergeCell ref="J214:J218"/>
    <mergeCell ref="A219:A223"/>
    <mergeCell ref="B219:B223"/>
    <mergeCell ref="C219:C223"/>
    <mergeCell ref="D219:D223"/>
    <mergeCell ref="E219:E223"/>
    <mergeCell ref="F219:F223"/>
    <mergeCell ref="H219:H223"/>
    <mergeCell ref="A214:A218"/>
    <mergeCell ref="B214:B218"/>
    <mergeCell ref="C214:C218"/>
    <mergeCell ref="D214:D218"/>
    <mergeCell ref="E214:E218"/>
    <mergeCell ref="F214:F218"/>
    <mergeCell ref="I219:I223"/>
    <mergeCell ref="J219:J223"/>
    <mergeCell ref="A224:A228"/>
    <mergeCell ref="B224:B228"/>
    <mergeCell ref="C224:C228"/>
    <mergeCell ref="D224:D228"/>
    <mergeCell ref="E224:E228"/>
    <mergeCell ref="F224:F228"/>
    <mergeCell ref="H224:H228"/>
    <mergeCell ref="I224:I228"/>
    <mergeCell ref="J224:J228"/>
    <mergeCell ref="A229:A233"/>
    <mergeCell ref="B229:B233"/>
    <mergeCell ref="C229:C233"/>
    <mergeCell ref="D229:D233"/>
    <mergeCell ref="E229:E233"/>
    <mergeCell ref="F229:F233"/>
    <mergeCell ref="H229:H233"/>
    <mergeCell ref="I229:I233"/>
    <mergeCell ref="J229:J233"/>
    <mergeCell ref="H239:H243"/>
    <mergeCell ref="I239:I243"/>
    <mergeCell ref="J239:J243"/>
    <mergeCell ref="A254:A258"/>
    <mergeCell ref="B254:B258"/>
    <mergeCell ref="C254:C258"/>
    <mergeCell ref="D254:D258"/>
    <mergeCell ref="E254:E258"/>
    <mergeCell ref="F254:F258"/>
    <mergeCell ref="H254:H258"/>
    <mergeCell ref="A239:A243"/>
    <mergeCell ref="B239:B243"/>
    <mergeCell ref="C239:C243"/>
    <mergeCell ref="D239:D243"/>
    <mergeCell ref="E239:E243"/>
    <mergeCell ref="F239:F243"/>
    <mergeCell ref="B249:B253"/>
    <mergeCell ref="C249:C253"/>
    <mergeCell ref="D249:D253"/>
    <mergeCell ref="E249:E253"/>
    <mergeCell ref="F249:F253"/>
    <mergeCell ref="H249:H253"/>
    <mergeCell ref="I249:I253"/>
    <mergeCell ref="J249:J253"/>
    <mergeCell ref="J269:J273"/>
    <mergeCell ref="C277:L278"/>
    <mergeCell ref="I254:I258"/>
    <mergeCell ref="J254:J258"/>
    <mergeCell ref="A269:A273"/>
    <mergeCell ref="B269:B273"/>
    <mergeCell ref="C269:C273"/>
    <mergeCell ref="D269:D273"/>
    <mergeCell ref="E269:E273"/>
    <mergeCell ref="F269:F273"/>
    <mergeCell ref="H269:H273"/>
    <mergeCell ref="I269:I273"/>
    <mergeCell ref="B259:B263"/>
    <mergeCell ref="C259:C263"/>
    <mergeCell ref="D259:D263"/>
    <mergeCell ref="E260:E263"/>
    <mergeCell ref="H264:H268"/>
  </mergeCells>
  <pageMargins left="0" right="0" top="0" bottom="0" header="0.31496062992125984" footer="0.31496062992125984"/>
  <pageSetup paperSize="9" scale="82" orientation="landscape" verticalDpi="300" r:id="rId1"/>
  <rowBreaks count="6" manualBreakCount="6">
    <brk id="33" max="16383" man="1"/>
    <brk id="78" max="16383" man="1"/>
    <brk id="123" max="14" man="1"/>
    <brk id="168" max="16383" man="1"/>
    <brk id="208" max="14" man="1"/>
    <brk id="2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view="pageLayout" topLeftCell="A232" zoomScaleNormal="120" zoomScaleSheetLayoutView="120" workbookViewId="0">
      <selection activeCell="K226" sqref="K226"/>
    </sheetView>
  </sheetViews>
  <sheetFormatPr defaultRowHeight="12.75" x14ac:dyDescent="0.2"/>
  <cols>
    <col min="1" max="1" width="4" customWidth="1"/>
    <col min="2" max="2" width="15.85546875" customWidth="1"/>
    <col min="3" max="3" width="17.85546875" customWidth="1"/>
    <col min="4" max="4" width="23.7109375" customWidth="1"/>
    <col min="5" max="5" width="12.42578125" customWidth="1"/>
    <col min="8" max="8" width="8" customWidth="1"/>
    <col min="9" max="9" width="10" customWidth="1"/>
    <col min="10" max="10" width="9.5703125" customWidth="1"/>
    <col min="11" max="11" width="9.85546875" customWidth="1"/>
    <col min="12" max="12" width="9.5703125" customWidth="1"/>
    <col min="13" max="13" width="9.85546875" customWidth="1"/>
    <col min="14" max="14" width="11.85546875" customWidth="1"/>
    <col min="15" max="15" width="9.7109375" customWidth="1"/>
  </cols>
  <sheetData>
    <row r="1" spans="1:1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1" t="s">
        <v>20</v>
      </c>
      <c r="L1" s="1"/>
      <c r="M1" s="1"/>
      <c r="N1" s="1"/>
      <c r="O1" s="8"/>
    </row>
    <row r="2" spans="1:1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1" t="s">
        <v>21</v>
      </c>
      <c r="L2" s="1"/>
      <c r="M2" s="1"/>
      <c r="N2" s="1"/>
      <c r="O2" s="8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1" t="s">
        <v>22</v>
      </c>
      <c r="L3" s="1"/>
      <c r="M3" s="1"/>
      <c r="N3" s="1"/>
      <c r="O3" s="8"/>
    </row>
    <row r="4" spans="1:1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1" t="s">
        <v>23</v>
      </c>
      <c r="L4" s="1"/>
      <c r="M4" s="1"/>
      <c r="N4" s="1"/>
      <c r="O4" s="8"/>
    </row>
    <row r="5" spans="1:15" x14ac:dyDescent="0.2">
      <c r="A5" s="8"/>
      <c r="B5" s="8"/>
      <c r="C5" s="8"/>
      <c r="D5" s="9" t="s">
        <v>159</v>
      </c>
      <c r="E5" s="9"/>
      <c r="F5" s="9"/>
      <c r="G5" s="9"/>
      <c r="H5" s="9"/>
      <c r="I5" s="9"/>
      <c r="J5" s="9"/>
      <c r="K5" s="8"/>
      <c r="L5" s="8"/>
      <c r="M5" s="8"/>
      <c r="N5" s="8" t="s">
        <v>24</v>
      </c>
      <c r="O5" s="8"/>
    </row>
    <row r="6" spans="1:15" x14ac:dyDescent="0.2">
      <c r="A6" s="164" t="s">
        <v>0</v>
      </c>
      <c r="B6" s="164" t="s">
        <v>1</v>
      </c>
      <c r="C6" s="164" t="s">
        <v>2</v>
      </c>
      <c r="D6" s="164" t="s">
        <v>3</v>
      </c>
      <c r="E6" s="164" t="s">
        <v>4</v>
      </c>
      <c r="F6" s="164" t="s">
        <v>5</v>
      </c>
      <c r="G6" s="164" t="s">
        <v>6</v>
      </c>
      <c r="H6" s="164" t="s">
        <v>7</v>
      </c>
      <c r="I6" s="164" t="s">
        <v>10</v>
      </c>
      <c r="J6" s="164"/>
      <c r="K6" s="164" t="s">
        <v>11</v>
      </c>
      <c r="L6" s="164" t="s">
        <v>134</v>
      </c>
      <c r="M6" s="164"/>
      <c r="N6" s="164" t="s">
        <v>13</v>
      </c>
      <c r="O6" s="164" t="s">
        <v>14</v>
      </c>
    </row>
    <row r="7" spans="1:15" ht="71.25" customHeight="1" x14ac:dyDescent="0.2">
      <c r="A7" s="164"/>
      <c r="B7" s="164"/>
      <c r="C7" s="164"/>
      <c r="D7" s="164"/>
      <c r="E7" s="164"/>
      <c r="F7" s="164"/>
      <c r="G7" s="164"/>
      <c r="H7" s="164"/>
      <c r="I7" s="39" t="s">
        <v>8</v>
      </c>
      <c r="J7" s="39" t="s">
        <v>9</v>
      </c>
      <c r="K7" s="164"/>
      <c r="L7" s="39" t="s">
        <v>136</v>
      </c>
      <c r="M7" s="39" t="s">
        <v>12</v>
      </c>
      <c r="N7" s="164"/>
      <c r="O7" s="164"/>
    </row>
    <row r="8" spans="1:15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</row>
    <row r="9" spans="1:15" x14ac:dyDescent="0.2">
      <c r="A9" s="169">
        <v>1</v>
      </c>
      <c r="B9" s="172" t="s">
        <v>25</v>
      </c>
      <c r="C9" s="175" t="s">
        <v>28</v>
      </c>
      <c r="D9" s="175" t="s">
        <v>29</v>
      </c>
      <c r="E9" s="165" t="s">
        <v>30</v>
      </c>
      <c r="F9" s="178">
        <v>32.5</v>
      </c>
      <c r="G9" s="2" t="s">
        <v>16</v>
      </c>
      <c r="H9" s="165">
        <v>15.07</v>
      </c>
      <c r="I9" s="168">
        <v>42861</v>
      </c>
      <c r="J9" s="168">
        <v>43196</v>
      </c>
      <c r="K9" s="10">
        <v>1469.01</v>
      </c>
      <c r="L9" s="11">
        <v>734.5</v>
      </c>
      <c r="M9" s="10">
        <v>734.51</v>
      </c>
      <c r="N9" s="11">
        <v>0</v>
      </c>
      <c r="O9" s="10"/>
    </row>
    <row r="10" spans="1:15" x14ac:dyDescent="0.2">
      <c r="A10" s="170"/>
      <c r="B10" s="173"/>
      <c r="C10" s="176"/>
      <c r="D10" s="176"/>
      <c r="E10" s="166"/>
      <c r="F10" s="179"/>
      <c r="G10" s="2" t="s">
        <v>17</v>
      </c>
      <c r="H10" s="166"/>
      <c r="I10" s="166"/>
      <c r="J10" s="166"/>
      <c r="K10" s="10">
        <v>2028.89</v>
      </c>
      <c r="L10" s="11">
        <v>1270.3</v>
      </c>
      <c r="M10" s="11">
        <v>1270.3</v>
      </c>
      <c r="N10" s="11">
        <f>K10-L10-M10</f>
        <v>-511.70999999999981</v>
      </c>
      <c r="O10" s="10"/>
    </row>
    <row r="11" spans="1:15" x14ac:dyDescent="0.2">
      <c r="A11" s="170"/>
      <c r="B11" s="173"/>
      <c r="C11" s="176"/>
      <c r="D11" s="176"/>
      <c r="E11" s="166"/>
      <c r="F11" s="179"/>
      <c r="G11" s="2" t="s">
        <v>18</v>
      </c>
      <c r="H11" s="166"/>
      <c r="I11" s="166"/>
      <c r="J11" s="166"/>
      <c r="K11" s="10">
        <v>2375.1</v>
      </c>
      <c r="L11" s="10">
        <v>1536.95</v>
      </c>
      <c r="M11" s="11">
        <v>1536.95</v>
      </c>
      <c r="N11" s="11">
        <f>K11-L11-M11</f>
        <v>-698.80000000000018</v>
      </c>
      <c r="O11" s="10"/>
    </row>
    <row r="12" spans="1:15" x14ac:dyDescent="0.2">
      <c r="A12" s="170"/>
      <c r="B12" s="173"/>
      <c r="C12" s="176"/>
      <c r="D12" s="176"/>
      <c r="E12" s="166"/>
      <c r="F12" s="179"/>
      <c r="G12" s="2" t="s">
        <v>19</v>
      </c>
      <c r="H12" s="166"/>
      <c r="I12" s="166"/>
      <c r="J12" s="166"/>
      <c r="K12" s="10">
        <v>0</v>
      </c>
      <c r="L12" s="10">
        <v>0</v>
      </c>
      <c r="M12" s="10">
        <v>0</v>
      </c>
      <c r="N12" s="11">
        <f t="shared" ref="N12" si="0">K12-L12-M12</f>
        <v>0</v>
      </c>
      <c r="O12" s="10"/>
    </row>
    <row r="13" spans="1:15" ht="18.75" customHeight="1" x14ac:dyDescent="0.2">
      <c r="A13" s="171"/>
      <c r="B13" s="174"/>
      <c r="C13" s="177"/>
      <c r="D13" s="177"/>
      <c r="E13" s="167"/>
      <c r="F13" s="180"/>
      <c r="G13" s="3" t="s">
        <v>15</v>
      </c>
      <c r="H13" s="167"/>
      <c r="I13" s="167"/>
      <c r="J13" s="167"/>
      <c r="K13" s="28">
        <f>SUM(K9:K12)</f>
        <v>5873</v>
      </c>
      <c r="L13" s="28">
        <f>SUM(L9:L12)</f>
        <v>3541.75</v>
      </c>
      <c r="M13" s="28">
        <f>SUM(M9:M12)</f>
        <v>3541.76</v>
      </c>
      <c r="N13" s="29">
        <f>K13-L13-M13</f>
        <v>-1210.5100000000002</v>
      </c>
      <c r="O13" s="10"/>
    </row>
    <row r="14" spans="1:15" x14ac:dyDescent="0.2">
      <c r="A14" s="169">
        <v>2</v>
      </c>
      <c r="B14" s="172" t="s">
        <v>25</v>
      </c>
      <c r="C14" s="175" t="s">
        <v>31</v>
      </c>
      <c r="D14" s="175" t="s">
        <v>160</v>
      </c>
      <c r="E14" s="165" t="s">
        <v>33</v>
      </c>
      <c r="F14" s="178">
        <v>84.9</v>
      </c>
      <c r="G14" s="2" t="s">
        <v>16</v>
      </c>
      <c r="H14" s="165">
        <v>19.88</v>
      </c>
      <c r="I14" s="168">
        <v>40829</v>
      </c>
      <c r="J14" s="168">
        <v>42656</v>
      </c>
      <c r="K14" s="10">
        <v>5062.5600000000004</v>
      </c>
      <c r="L14" s="11">
        <v>2531.2800000000002</v>
      </c>
      <c r="M14" s="10">
        <v>2531.2800000000002</v>
      </c>
      <c r="N14" s="11">
        <v>0</v>
      </c>
      <c r="O14" s="10"/>
    </row>
    <row r="15" spans="1:15" x14ac:dyDescent="0.2">
      <c r="A15" s="170"/>
      <c r="B15" s="173"/>
      <c r="C15" s="176"/>
      <c r="D15" s="176"/>
      <c r="E15" s="166"/>
      <c r="F15" s="179"/>
      <c r="G15" s="2" t="s">
        <v>17</v>
      </c>
      <c r="H15" s="166"/>
      <c r="I15" s="166"/>
      <c r="J15" s="166"/>
      <c r="K15" s="10">
        <v>5062.5600000000004</v>
      </c>
      <c r="L15" s="10">
        <f>K15/2</f>
        <v>2531.2800000000002</v>
      </c>
      <c r="M15" s="10">
        <f>K15/2</f>
        <v>2531.2800000000002</v>
      </c>
      <c r="N15" s="11">
        <f>K15-L15-M15</f>
        <v>0</v>
      </c>
      <c r="O15" s="10"/>
    </row>
    <row r="16" spans="1:15" x14ac:dyDescent="0.2">
      <c r="A16" s="170"/>
      <c r="B16" s="173"/>
      <c r="C16" s="176"/>
      <c r="D16" s="176"/>
      <c r="E16" s="166"/>
      <c r="F16" s="179"/>
      <c r="G16" s="2" t="s">
        <v>18</v>
      </c>
      <c r="H16" s="166"/>
      <c r="I16" s="166"/>
      <c r="J16" s="166"/>
      <c r="K16" s="10">
        <v>5030.6400000000003</v>
      </c>
      <c r="L16" s="10">
        <v>3375.26</v>
      </c>
      <c r="M16" s="10">
        <v>3375.26</v>
      </c>
      <c r="N16" s="11">
        <f>K16-L16-M16</f>
        <v>-1719.88</v>
      </c>
      <c r="O16" s="10"/>
    </row>
    <row r="17" spans="1:15" x14ac:dyDescent="0.2">
      <c r="A17" s="170"/>
      <c r="B17" s="173"/>
      <c r="C17" s="176"/>
      <c r="D17" s="176"/>
      <c r="E17" s="166"/>
      <c r="F17" s="179"/>
      <c r="G17" s="2" t="s">
        <v>19</v>
      </c>
      <c r="H17" s="166"/>
      <c r="I17" s="166"/>
      <c r="J17" s="166"/>
      <c r="K17" s="10">
        <v>0</v>
      </c>
      <c r="L17" s="10">
        <v>0</v>
      </c>
      <c r="M17" s="10">
        <v>0</v>
      </c>
      <c r="N17" s="11">
        <f>K17-L17-M17</f>
        <v>0</v>
      </c>
      <c r="O17" s="10"/>
    </row>
    <row r="18" spans="1:15" ht="19.5" customHeight="1" x14ac:dyDescent="0.2">
      <c r="A18" s="171"/>
      <c r="B18" s="174"/>
      <c r="C18" s="177"/>
      <c r="D18" s="177"/>
      <c r="E18" s="167"/>
      <c r="F18" s="180"/>
      <c r="G18" s="3" t="s">
        <v>15</v>
      </c>
      <c r="H18" s="167"/>
      <c r="I18" s="167"/>
      <c r="J18" s="167"/>
      <c r="K18" s="29">
        <f>SUM(K14:K17)</f>
        <v>15155.760000000002</v>
      </c>
      <c r="L18" s="28">
        <f t="shared" ref="L18:N18" si="1">SUM(L14:L17)</f>
        <v>8437.82</v>
      </c>
      <c r="M18" s="29">
        <f t="shared" si="1"/>
        <v>8437.82</v>
      </c>
      <c r="N18" s="29">
        <f t="shared" si="1"/>
        <v>-1719.88</v>
      </c>
      <c r="O18" s="10"/>
    </row>
    <row r="19" spans="1:15" x14ac:dyDescent="0.2">
      <c r="A19" s="169">
        <v>3</v>
      </c>
      <c r="B19" s="172" t="s">
        <v>25</v>
      </c>
      <c r="C19" s="175" t="s">
        <v>34</v>
      </c>
      <c r="D19" s="175" t="s">
        <v>161</v>
      </c>
      <c r="E19" s="165" t="s">
        <v>36</v>
      </c>
      <c r="F19" s="178">
        <v>38.299999999999997</v>
      </c>
      <c r="G19" s="2" t="s">
        <v>16</v>
      </c>
      <c r="H19" s="165">
        <v>21.07</v>
      </c>
      <c r="I19" s="168">
        <v>41493</v>
      </c>
      <c r="J19" s="168">
        <v>43319</v>
      </c>
      <c r="K19" s="10">
        <v>2420.5500000000002</v>
      </c>
      <c r="L19" s="11">
        <f>K19/2</f>
        <v>1210.2750000000001</v>
      </c>
      <c r="M19" s="11">
        <f>K19/2</f>
        <v>1210.2750000000001</v>
      </c>
      <c r="N19" s="11">
        <v>0</v>
      </c>
      <c r="O19" s="10"/>
    </row>
    <row r="20" spans="1:15" x14ac:dyDescent="0.2">
      <c r="A20" s="170"/>
      <c r="B20" s="173"/>
      <c r="C20" s="176"/>
      <c r="D20" s="176"/>
      <c r="E20" s="166"/>
      <c r="F20" s="179"/>
      <c r="G20" s="2" t="s">
        <v>17</v>
      </c>
      <c r="H20" s="166"/>
      <c r="I20" s="166"/>
      <c r="J20" s="166"/>
      <c r="K20" s="10">
        <v>2420.5500000000002</v>
      </c>
      <c r="L20" s="11">
        <v>1210.27</v>
      </c>
      <c r="M20" s="11">
        <v>1210.28</v>
      </c>
      <c r="N20" s="11">
        <f>K20-L20-M20</f>
        <v>0</v>
      </c>
      <c r="O20" s="10"/>
    </row>
    <row r="21" spans="1:15" x14ac:dyDescent="0.2">
      <c r="A21" s="170"/>
      <c r="B21" s="173"/>
      <c r="C21" s="176"/>
      <c r="D21" s="176"/>
      <c r="E21" s="166"/>
      <c r="F21" s="179"/>
      <c r="G21" s="2" t="s">
        <v>18</v>
      </c>
      <c r="H21" s="166"/>
      <c r="I21" s="166"/>
      <c r="J21" s="166"/>
      <c r="K21" s="10">
        <v>2420.5500000000002</v>
      </c>
      <c r="L21" s="10">
        <v>1210.27</v>
      </c>
      <c r="M21" s="10">
        <v>1210.28</v>
      </c>
      <c r="N21" s="11">
        <f t="shared" ref="N21" si="2">K21-L21-M21</f>
        <v>0</v>
      </c>
      <c r="O21" s="10"/>
    </row>
    <row r="22" spans="1:15" x14ac:dyDescent="0.2">
      <c r="A22" s="170"/>
      <c r="B22" s="173"/>
      <c r="C22" s="176"/>
      <c r="D22" s="176"/>
      <c r="E22" s="166"/>
      <c r="F22" s="179"/>
      <c r="G22" s="2" t="s">
        <v>19</v>
      </c>
      <c r="H22" s="166"/>
      <c r="I22" s="166"/>
      <c r="J22" s="166"/>
      <c r="K22" s="10">
        <v>0</v>
      </c>
      <c r="L22" s="10">
        <v>0</v>
      </c>
      <c r="M22" s="10">
        <v>0</v>
      </c>
      <c r="N22" s="11">
        <v>0</v>
      </c>
      <c r="O22" s="10"/>
    </row>
    <row r="23" spans="1:15" ht="19.5" customHeight="1" x14ac:dyDescent="0.2">
      <c r="A23" s="171"/>
      <c r="B23" s="174"/>
      <c r="C23" s="177"/>
      <c r="D23" s="177"/>
      <c r="E23" s="167"/>
      <c r="F23" s="180"/>
      <c r="G23" s="3" t="s">
        <v>15</v>
      </c>
      <c r="H23" s="167"/>
      <c r="I23" s="167"/>
      <c r="J23" s="167"/>
      <c r="K23" s="29">
        <f>SUM(K19:K22)</f>
        <v>7261.6500000000005</v>
      </c>
      <c r="L23" s="28">
        <f>SUM(L19:L22)</f>
        <v>3630.8150000000001</v>
      </c>
      <c r="M23" s="28">
        <f>SUM(M19:M22)</f>
        <v>3630.835</v>
      </c>
      <c r="N23" s="28">
        <f t="shared" ref="N23" si="3">SUM(N19:N22)</f>
        <v>0</v>
      </c>
      <c r="O23" s="10"/>
    </row>
    <row r="24" spans="1:15" x14ac:dyDescent="0.2">
      <c r="A24" s="169">
        <v>4</v>
      </c>
      <c r="B24" s="172" t="s">
        <v>25</v>
      </c>
      <c r="C24" s="175" t="s">
        <v>37</v>
      </c>
      <c r="D24" s="175" t="s">
        <v>187</v>
      </c>
      <c r="E24" s="165" t="s">
        <v>40</v>
      </c>
      <c r="F24" s="178">
        <v>39.799999999999997</v>
      </c>
      <c r="G24" s="2" t="s">
        <v>16</v>
      </c>
      <c r="H24" s="165">
        <v>28.27</v>
      </c>
      <c r="I24" s="168">
        <v>41752</v>
      </c>
      <c r="J24" s="168">
        <v>43578</v>
      </c>
      <c r="K24" s="10">
        <v>3375.03</v>
      </c>
      <c r="L24" s="10">
        <v>1687.52</v>
      </c>
      <c r="M24" s="10">
        <v>1687.51</v>
      </c>
      <c r="N24" s="11">
        <f>K24-L24-M24</f>
        <v>0</v>
      </c>
      <c r="O24" s="10"/>
    </row>
    <row r="25" spans="1:15" x14ac:dyDescent="0.2">
      <c r="A25" s="170"/>
      <c r="B25" s="173"/>
      <c r="C25" s="176"/>
      <c r="D25" s="176"/>
      <c r="E25" s="166"/>
      <c r="F25" s="179"/>
      <c r="G25" s="2" t="s">
        <v>17</v>
      </c>
      <c r="H25" s="166"/>
      <c r="I25" s="166"/>
      <c r="J25" s="166"/>
      <c r="K25" s="10">
        <v>3375.03</v>
      </c>
      <c r="L25" s="10">
        <v>1687.52</v>
      </c>
      <c r="M25" s="10">
        <v>1687.51</v>
      </c>
      <c r="N25" s="11">
        <f>K25-L25-M25</f>
        <v>0</v>
      </c>
      <c r="O25" s="10"/>
    </row>
    <row r="26" spans="1:15" x14ac:dyDescent="0.2">
      <c r="A26" s="170"/>
      <c r="B26" s="173"/>
      <c r="C26" s="176"/>
      <c r="D26" s="176"/>
      <c r="E26" s="166"/>
      <c r="F26" s="179"/>
      <c r="G26" s="2" t="s">
        <v>18</v>
      </c>
      <c r="H26" s="166"/>
      <c r="I26" s="166"/>
      <c r="J26" s="166"/>
      <c r="K26" s="10">
        <v>3375.03</v>
      </c>
      <c r="L26" s="10">
        <v>1687.52</v>
      </c>
      <c r="M26" s="10">
        <v>1687.51</v>
      </c>
      <c r="N26" s="11">
        <f t="shared" ref="N26:N27" si="4">K26-L26-M26</f>
        <v>0</v>
      </c>
      <c r="O26" s="10"/>
    </row>
    <row r="27" spans="1:15" x14ac:dyDescent="0.2">
      <c r="A27" s="170"/>
      <c r="B27" s="173"/>
      <c r="C27" s="176"/>
      <c r="D27" s="176"/>
      <c r="E27" s="166"/>
      <c r="F27" s="179"/>
      <c r="G27" s="2" t="s">
        <v>19</v>
      </c>
      <c r="H27" s="166"/>
      <c r="I27" s="166"/>
      <c r="J27" s="166"/>
      <c r="K27" s="10">
        <v>0</v>
      </c>
      <c r="L27" s="10">
        <v>0</v>
      </c>
      <c r="M27" s="10">
        <v>0</v>
      </c>
      <c r="N27" s="11">
        <f t="shared" si="4"/>
        <v>0</v>
      </c>
      <c r="O27" s="10"/>
    </row>
    <row r="28" spans="1:15" ht="24" customHeight="1" x14ac:dyDescent="0.2">
      <c r="A28" s="171"/>
      <c r="B28" s="174"/>
      <c r="C28" s="177"/>
      <c r="D28" s="177"/>
      <c r="E28" s="167"/>
      <c r="F28" s="180"/>
      <c r="G28" s="3" t="s">
        <v>15</v>
      </c>
      <c r="H28" s="167"/>
      <c r="I28" s="167"/>
      <c r="J28" s="167"/>
      <c r="K28" s="29">
        <f>SUM(K24:K27)</f>
        <v>10125.09</v>
      </c>
      <c r="L28" s="29">
        <f>SUM(L24:L27)</f>
        <v>5062.5599999999995</v>
      </c>
      <c r="M28" s="29">
        <f>SUM(M24:M27)</f>
        <v>5062.53</v>
      </c>
      <c r="N28" s="28">
        <f>SUM(N24:N27)</f>
        <v>0</v>
      </c>
      <c r="O28" s="10"/>
    </row>
    <row r="29" spans="1:15" x14ac:dyDescent="0.2">
      <c r="A29" s="169">
        <v>5</v>
      </c>
      <c r="B29" s="172" t="s">
        <v>25</v>
      </c>
      <c r="C29" s="175" t="s">
        <v>37</v>
      </c>
      <c r="D29" s="175" t="s">
        <v>162</v>
      </c>
      <c r="E29" s="165" t="s">
        <v>42</v>
      </c>
      <c r="F29" s="178">
        <v>46.9</v>
      </c>
      <c r="G29" s="2" t="s">
        <v>16</v>
      </c>
      <c r="H29" s="165">
        <v>21.07</v>
      </c>
      <c r="I29" s="168">
        <v>41374</v>
      </c>
      <c r="J29" s="168">
        <v>43200</v>
      </c>
      <c r="K29" s="10">
        <v>2964.09</v>
      </c>
      <c r="L29" s="11">
        <v>1482.05</v>
      </c>
      <c r="M29" s="11">
        <v>1482.04</v>
      </c>
      <c r="N29" s="11">
        <v>0</v>
      </c>
      <c r="O29" s="10"/>
    </row>
    <row r="30" spans="1:15" x14ac:dyDescent="0.2">
      <c r="A30" s="170"/>
      <c r="B30" s="173"/>
      <c r="C30" s="176"/>
      <c r="D30" s="176"/>
      <c r="E30" s="166"/>
      <c r="F30" s="179"/>
      <c r="G30" s="2" t="s">
        <v>17</v>
      </c>
      <c r="H30" s="166"/>
      <c r="I30" s="166"/>
      <c r="J30" s="166"/>
      <c r="K30" s="10">
        <v>2964.09</v>
      </c>
      <c r="L30" s="11">
        <v>1482.05</v>
      </c>
      <c r="M30" s="11">
        <v>1482.04</v>
      </c>
      <c r="N30" s="11">
        <f>K30-L30-M30</f>
        <v>0</v>
      </c>
      <c r="O30" s="10"/>
    </row>
    <row r="31" spans="1:15" x14ac:dyDescent="0.2">
      <c r="A31" s="170"/>
      <c r="B31" s="173"/>
      <c r="C31" s="176"/>
      <c r="D31" s="176"/>
      <c r="E31" s="166"/>
      <c r="F31" s="179"/>
      <c r="G31" s="2" t="s">
        <v>18</v>
      </c>
      <c r="H31" s="166"/>
      <c r="I31" s="166"/>
      <c r="J31" s="166"/>
      <c r="K31" s="10">
        <v>2964.09</v>
      </c>
      <c r="L31" s="13">
        <v>1482.05</v>
      </c>
      <c r="M31" s="13">
        <v>1482.04</v>
      </c>
      <c r="N31" s="11">
        <f t="shared" ref="N31:N32" si="5">K31-L31-M31</f>
        <v>0</v>
      </c>
      <c r="O31" s="10"/>
    </row>
    <row r="32" spans="1:15" x14ac:dyDescent="0.2">
      <c r="A32" s="170"/>
      <c r="B32" s="173"/>
      <c r="C32" s="176"/>
      <c r="D32" s="176"/>
      <c r="E32" s="166"/>
      <c r="F32" s="179"/>
      <c r="G32" s="2" t="s">
        <v>19</v>
      </c>
      <c r="H32" s="166"/>
      <c r="I32" s="166"/>
      <c r="J32" s="166"/>
      <c r="K32" s="10">
        <v>0</v>
      </c>
      <c r="L32" s="13">
        <v>0</v>
      </c>
      <c r="M32" s="13">
        <v>0</v>
      </c>
      <c r="N32" s="11">
        <f t="shared" si="5"/>
        <v>0</v>
      </c>
      <c r="O32" s="10"/>
    </row>
    <row r="33" spans="1:15" ht="18" customHeight="1" x14ac:dyDescent="0.2">
      <c r="A33" s="171"/>
      <c r="B33" s="174"/>
      <c r="C33" s="177"/>
      <c r="D33" s="177"/>
      <c r="E33" s="167"/>
      <c r="F33" s="180"/>
      <c r="G33" s="3" t="s">
        <v>15</v>
      </c>
      <c r="H33" s="167"/>
      <c r="I33" s="167"/>
      <c r="J33" s="167"/>
      <c r="K33" s="29">
        <f>SUM(K29:K32)</f>
        <v>8892.27</v>
      </c>
      <c r="L33" s="28">
        <f>SUM(L29:L32)</f>
        <v>4446.1499999999996</v>
      </c>
      <c r="M33" s="28">
        <f>SUM(M29:M32)</f>
        <v>4446.12</v>
      </c>
      <c r="N33" s="28">
        <f t="shared" ref="N33" si="6">SUM(N29:N32)</f>
        <v>0</v>
      </c>
      <c r="O33" s="10"/>
    </row>
    <row r="34" spans="1:15" ht="11.25" customHeight="1" x14ac:dyDescent="0.2">
      <c r="A34" s="169">
        <v>6</v>
      </c>
      <c r="B34" s="172" t="s">
        <v>25</v>
      </c>
      <c r="C34" s="175" t="s">
        <v>43</v>
      </c>
      <c r="D34" s="175" t="s">
        <v>163</v>
      </c>
      <c r="E34" s="165" t="s">
        <v>40</v>
      </c>
      <c r="F34" s="178">
        <v>50</v>
      </c>
      <c r="G34" s="2" t="s">
        <v>16</v>
      </c>
      <c r="H34" s="165">
        <v>88</v>
      </c>
      <c r="I34" s="168">
        <v>41569</v>
      </c>
      <c r="J34" s="168">
        <v>43395</v>
      </c>
      <c r="K34" s="11">
        <v>13200</v>
      </c>
      <c r="L34" s="11">
        <f>K34/2</f>
        <v>6600</v>
      </c>
      <c r="M34" s="11">
        <f>K34/2</f>
        <v>6600</v>
      </c>
      <c r="N34" s="11">
        <v>0</v>
      </c>
      <c r="O34" s="10"/>
    </row>
    <row r="35" spans="1:15" ht="12" customHeight="1" x14ac:dyDescent="0.2">
      <c r="A35" s="170"/>
      <c r="B35" s="173"/>
      <c r="C35" s="176"/>
      <c r="D35" s="176"/>
      <c r="E35" s="166"/>
      <c r="F35" s="179"/>
      <c r="G35" s="2" t="s">
        <v>17</v>
      </c>
      <c r="H35" s="166"/>
      <c r="I35" s="166"/>
      <c r="J35" s="166"/>
      <c r="K35" s="11">
        <v>13200</v>
      </c>
      <c r="L35" s="11">
        <f>K35/2</f>
        <v>6600</v>
      </c>
      <c r="M35" s="11">
        <f>K35/2</f>
        <v>6600</v>
      </c>
      <c r="N35" s="11">
        <f>K35-L35-M35</f>
        <v>0</v>
      </c>
      <c r="O35" s="10"/>
    </row>
    <row r="36" spans="1:15" ht="13.5" customHeight="1" x14ac:dyDescent="0.2">
      <c r="A36" s="170"/>
      <c r="B36" s="173"/>
      <c r="C36" s="176"/>
      <c r="D36" s="176"/>
      <c r="E36" s="166"/>
      <c r="F36" s="179"/>
      <c r="G36" s="2" t="s">
        <v>18</v>
      </c>
      <c r="H36" s="166"/>
      <c r="I36" s="166"/>
      <c r="J36" s="166"/>
      <c r="K36" s="11">
        <v>13200</v>
      </c>
      <c r="L36" s="11">
        <v>6600</v>
      </c>
      <c r="M36" s="11">
        <v>6600</v>
      </c>
      <c r="N36" s="11">
        <f t="shared" ref="N36" si="7">K36-L36-M36</f>
        <v>0</v>
      </c>
      <c r="O36" s="10"/>
    </row>
    <row r="37" spans="1:15" x14ac:dyDescent="0.2">
      <c r="A37" s="170"/>
      <c r="B37" s="173"/>
      <c r="C37" s="176"/>
      <c r="D37" s="176"/>
      <c r="E37" s="166"/>
      <c r="F37" s="179"/>
      <c r="G37" s="2" t="s">
        <v>19</v>
      </c>
      <c r="H37" s="166"/>
      <c r="I37" s="166"/>
      <c r="J37" s="166"/>
      <c r="K37" s="11">
        <v>0</v>
      </c>
      <c r="L37" s="11">
        <v>0</v>
      </c>
      <c r="M37" s="11">
        <v>0</v>
      </c>
      <c r="N37" s="10">
        <v>0</v>
      </c>
      <c r="O37" s="10"/>
    </row>
    <row r="38" spans="1:15" ht="17.25" customHeight="1" x14ac:dyDescent="0.2">
      <c r="A38" s="171"/>
      <c r="B38" s="174"/>
      <c r="C38" s="177"/>
      <c r="D38" s="177"/>
      <c r="E38" s="167"/>
      <c r="F38" s="180"/>
      <c r="G38" s="3" t="s">
        <v>15</v>
      </c>
      <c r="H38" s="167"/>
      <c r="I38" s="167"/>
      <c r="J38" s="167"/>
      <c r="K38" s="28">
        <f>SUM(K34:K37)</f>
        <v>39600</v>
      </c>
      <c r="L38" s="28">
        <f>SUM(L34:L37)</f>
        <v>19800</v>
      </c>
      <c r="M38" s="28">
        <f>SUM(M34:M37)</f>
        <v>19800</v>
      </c>
      <c r="N38" s="28">
        <v>0</v>
      </c>
      <c r="O38" s="10"/>
    </row>
    <row r="39" spans="1:15" x14ac:dyDescent="0.2">
      <c r="A39" s="169">
        <v>7</v>
      </c>
      <c r="B39" s="172" t="s">
        <v>25</v>
      </c>
      <c r="C39" s="175" t="s">
        <v>45</v>
      </c>
      <c r="D39" s="175" t="s">
        <v>164</v>
      </c>
      <c r="E39" s="165" t="s">
        <v>46</v>
      </c>
      <c r="F39" s="178">
        <v>10.5</v>
      </c>
      <c r="G39" s="2" t="s">
        <v>16</v>
      </c>
      <c r="H39" s="165">
        <v>24.4</v>
      </c>
      <c r="I39" s="168">
        <v>42444</v>
      </c>
      <c r="J39" s="168">
        <v>44270</v>
      </c>
      <c r="K39" s="11">
        <v>768.6</v>
      </c>
      <c r="L39" s="11">
        <v>384.3</v>
      </c>
      <c r="M39" s="11">
        <v>384.3</v>
      </c>
      <c r="N39" s="11">
        <v>0</v>
      </c>
      <c r="O39" s="10"/>
    </row>
    <row r="40" spans="1:15" x14ac:dyDescent="0.2">
      <c r="A40" s="170"/>
      <c r="B40" s="173"/>
      <c r="C40" s="176"/>
      <c r="D40" s="176"/>
      <c r="E40" s="166"/>
      <c r="F40" s="179"/>
      <c r="G40" s="2" t="s">
        <v>17</v>
      </c>
      <c r="H40" s="166"/>
      <c r="I40" s="166"/>
      <c r="J40" s="166"/>
      <c r="K40" s="11">
        <v>768.6</v>
      </c>
      <c r="L40" s="11">
        <v>384.3</v>
      </c>
      <c r="M40" s="11">
        <v>384.3</v>
      </c>
      <c r="N40" s="11">
        <f>K40-L40-M40</f>
        <v>0</v>
      </c>
      <c r="O40" s="10"/>
    </row>
    <row r="41" spans="1:15" x14ac:dyDescent="0.2">
      <c r="A41" s="170"/>
      <c r="B41" s="173"/>
      <c r="C41" s="176"/>
      <c r="D41" s="176"/>
      <c r="E41" s="166"/>
      <c r="F41" s="179"/>
      <c r="G41" s="2" t="s">
        <v>18</v>
      </c>
      <c r="H41" s="166"/>
      <c r="I41" s="166"/>
      <c r="J41" s="166"/>
      <c r="K41" s="11">
        <v>768.6</v>
      </c>
      <c r="L41" s="11">
        <v>384.6</v>
      </c>
      <c r="M41" s="11">
        <v>384.6</v>
      </c>
      <c r="N41" s="11">
        <f t="shared" ref="N41:N42" si="8">K41-L41-M41</f>
        <v>-0.60000000000002274</v>
      </c>
      <c r="O41" s="10"/>
    </row>
    <row r="42" spans="1:15" x14ac:dyDescent="0.2">
      <c r="A42" s="170"/>
      <c r="B42" s="173"/>
      <c r="C42" s="176"/>
      <c r="D42" s="176"/>
      <c r="E42" s="166"/>
      <c r="F42" s="179"/>
      <c r="G42" s="2" t="s">
        <v>19</v>
      </c>
      <c r="H42" s="166"/>
      <c r="I42" s="166"/>
      <c r="J42" s="166"/>
      <c r="K42" s="11">
        <v>0</v>
      </c>
      <c r="L42" s="11">
        <v>0</v>
      </c>
      <c r="M42" s="11">
        <v>0</v>
      </c>
      <c r="N42" s="11">
        <f t="shared" si="8"/>
        <v>0</v>
      </c>
      <c r="O42" s="10"/>
    </row>
    <row r="43" spans="1:15" x14ac:dyDescent="0.2">
      <c r="A43" s="171"/>
      <c r="B43" s="174"/>
      <c r="C43" s="177"/>
      <c r="D43" s="177"/>
      <c r="E43" s="167"/>
      <c r="F43" s="180"/>
      <c r="G43" s="3" t="s">
        <v>15</v>
      </c>
      <c r="H43" s="167"/>
      <c r="I43" s="167"/>
      <c r="J43" s="167"/>
      <c r="K43" s="28">
        <f>SUM(K39:K42)</f>
        <v>2305.8000000000002</v>
      </c>
      <c r="L43" s="28">
        <f>SUM(L39:L42)</f>
        <v>1153.2</v>
      </c>
      <c r="M43" s="28">
        <f>SUM(M39:M42)</f>
        <v>1153.2</v>
      </c>
      <c r="N43" s="28">
        <f>SUM(N39:N42)</f>
        <v>-0.60000000000002274</v>
      </c>
      <c r="O43" s="10"/>
    </row>
    <row r="44" spans="1:15" x14ac:dyDescent="0.2">
      <c r="A44" s="169">
        <v>8</v>
      </c>
      <c r="B44" s="172" t="s">
        <v>25</v>
      </c>
      <c r="C44" s="175" t="s">
        <v>48</v>
      </c>
      <c r="D44" s="175" t="s">
        <v>49</v>
      </c>
      <c r="E44" s="165" t="s">
        <v>131</v>
      </c>
      <c r="F44" s="178">
        <v>280.8</v>
      </c>
      <c r="G44" s="2" t="s">
        <v>16</v>
      </c>
      <c r="H44" s="165">
        <v>12.93</v>
      </c>
      <c r="I44" s="168">
        <v>41431</v>
      </c>
      <c r="J44" s="168">
        <v>43106</v>
      </c>
      <c r="K44" s="10">
        <v>10895.04</v>
      </c>
      <c r="L44" s="11">
        <f>K44/2</f>
        <v>5447.52</v>
      </c>
      <c r="M44" s="11">
        <f>K44/2</f>
        <v>5447.52</v>
      </c>
      <c r="N44" s="11">
        <v>0</v>
      </c>
      <c r="O44" s="10"/>
    </row>
    <row r="45" spans="1:15" x14ac:dyDescent="0.2">
      <c r="A45" s="170"/>
      <c r="B45" s="173"/>
      <c r="C45" s="176"/>
      <c r="D45" s="176"/>
      <c r="E45" s="166"/>
      <c r="F45" s="179"/>
      <c r="G45" s="2" t="s">
        <v>17</v>
      </c>
      <c r="H45" s="166"/>
      <c r="I45" s="166"/>
      <c r="J45" s="166"/>
      <c r="K45" s="10">
        <v>10895.04</v>
      </c>
      <c r="L45" s="10">
        <v>7263.36</v>
      </c>
      <c r="M45" s="10">
        <v>7263.36</v>
      </c>
      <c r="N45" s="11">
        <v>0</v>
      </c>
      <c r="O45" s="10"/>
    </row>
    <row r="46" spans="1:15" x14ac:dyDescent="0.2">
      <c r="A46" s="170"/>
      <c r="B46" s="173"/>
      <c r="C46" s="176"/>
      <c r="D46" s="176"/>
      <c r="E46" s="166"/>
      <c r="F46" s="179"/>
      <c r="G46" s="2" t="s">
        <v>18</v>
      </c>
      <c r="H46" s="166"/>
      <c r="I46" s="166"/>
      <c r="J46" s="166"/>
      <c r="K46" s="10">
        <v>10895.04</v>
      </c>
      <c r="L46" s="10">
        <v>5447.52</v>
      </c>
      <c r="M46" s="10">
        <v>5447.52</v>
      </c>
      <c r="N46" s="11">
        <f t="shared" ref="N46" si="9">K46-L46-M46</f>
        <v>0</v>
      </c>
      <c r="O46" s="10"/>
    </row>
    <row r="47" spans="1:15" x14ac:dyDescent="0.2">
      <c r="A47" s="170"/>
      <c r="B47" s="173"/>
      <c r="C47" s="176"/>
      <c r="D47" s="176"/>
      <c r="E47" s="166"/>
      <c r="F47" s="179"/>
      <c r="G47" s="2" t="s">
        <v>19</v>
      </c>
      <c r="H47" s="166"/>
      <c r="I47" s="166"/>
      <c r="J47" s="166"/>
      <c r="K47" s="10">
        <v>0</v>
      </c>
      <c r="L47" s="10">
        <v>0</v>
      </c>
      <c r="M47" s="10">
        <v>0</v>
      </c>
      <c r="N47" s="11">
        <v>0</v>
      </c>
      <c r="O47" s="10"/>
    </row>
    <row r="48" spans="1:15" ht="21" customHeight="1" x14ac:dyDescent="0.2">
      <c r="A48" s="171"/>
      <c r="B48" s="174"/>
      <c r="C48" s="177"/>
      <c r="D48" s="177"/>
      <c r="E48" s="167"/>
      <c r="F48" s="180"/>
      <c r="G48" s="3" t="s">
        <v>15</v>
      </c>
      <c r="H48" s="167"/>
      <c r="I48" s="167"/>
      <c r="J48" s="167"/>
      <c r="K48" s="29">
        <f>SUM(K44:K47)</f>
        <v>32685.120000000003</v>
      </c>
      <c r="L48" s="28">
        <f>SUM(L44:L47)</f>
        <v>18158.400000000001</v>
      </c>
      <c r="M48" s="28">
        <f>SUM(M44:M47)</f>
        <v>18158.400000000001</v>
      </c>
      <c r="N48" s="29">
        <v>0</v>
      </c>
      <c r="O48" s="10"/>
    </row>
    <row r="49" spans="1:15" x14ac:dyDescent="0.2">
      <c r="A49" s="169">
        <v>9</v>
      </c>
      <c r="B49" s="172" t="s">
        <v>25</v>
      </c>
      <c r="C49" s="175" t="s">
        <v>51</v>
      </c>
      <c r="D49" s="175" t="s">
        <v>52</v>
      </c>
      <c r="E49" s="165" t="s">
        <v>50</v>
      </c>
      <c r="F49" s="178">
        <v>31.9</v>
      </c>
      <c r="G49" s="2" t="s">
        <v>16</v>
      </c>
      <c r="H49" s="165">
        <v>14.87</v>
      </c>
      <c r="I49" s="168">
        <v>41610</v>
      </c>
      <c r="J49" s="168">
        <v>43436</v>
      </c>
      <c r="K49" s="10">
        <v>1422.75</v>
      </c>
      <c r="L49" s="11">
        <f>K49/2</f>
        <v>711.375</v>
      </c>
      <c r="M49" s="11">
        <f>K49/2</f>
        <v>711.375</v>
      </c>
      <c r="N49" s="11">
        <v>0</v>
      </c>
      <c r="O49" s="10"/>
    </row>
    <row r="50" spans="1:15" x14ac:dyDescent="0.2">
      <c r="A50" s="170"/>
      <c r="B50" s="173"/>
      <c r="C50" s="176"/>
      <c r="D50" s="176"/>
      <c r="E50" s="166"/>
      <c r="F50" s="179"/>
      <c r="G50" s="2" t="s">
        <v>17</v>
      </c>
      <c r="H50" s="166"/>
      <c r="I50" s="166"/>
      <c r="J50" s="166"/>
      <c r="K50" s="10">
        <v>1422.75</v>
      </c>
      <c r="L50" s="11">
        <f>K50/2</f>
        <v>711.375</v>
      </c>
      <c r="M50" s="11">
        <v>711.37</v>
      </c>
      <c r="N50" s="11">
        <f>K50-L50-M50</f>
        <v>4.9999999999954525E-3</v>
      </c>
      <c r="O50" s="10"/>
    </row>
    <row r="51" spans="1:15" x14ac:dyDescent="0.2">
      <c r="A51" s="170"/>
      <c r="B51" s="173"/>
      <c r="C51" s="176"/>
      <c r="D51" s="176"/>
      <c r="E51" s="166"/>
      <c r="F51" s="179"/>
      <c r="G51" s="2" t="s">
        <v>18</v>
      </c>
      <c r="H51" s="166"/>
      <c r="I51" s="166"/>
      <c r="J51" s="166"/>
      <c r="K51" s="10">
        <v>1422.75</v>
      </c>
      <c r="L51" s="10">
        <v>711.38</v>
      </c>
      <c r="M51" s="10">
        <v>711.37</v>
      </c>
      <c r="N51" s="11">
        <f t="shared" ref="N51:N52" si="10">K51-L51-M51</f>
        <v>0</v>
      </c>
      <c r="O51" s="10"/>
    </row>
    <row r="52" spans="1:15" x14ac:dyDescent="0.2">
      <c r="A52" s="170"/>
      <c r="B52" s="173"/>
      <c r="C52" s="176"/>
      <c r="D52" s="176"/>
      <c r="E52" s="166"/>
      <c r="F52" s="179"/>
      <c r="G52" s="2" t="s">
        <v>19</v>
      </c>
      <c r="H52" s="166"/>
      <c r="I52" s="166"/>
      <c r="J52" s="166"/>
      <c r="K52" s="10">
        <v>0</v>
      </c>
      <c r="L52" s="10">
        <v>0</v>
      </c>
      <c r="M52" s="10">
        <v>0</v>
      </c>
      <c r="N52" s="11">
        <f t="shared" si="10"/>
        <v>0</v>
      </c>
      <c r="O52" s="10"/>
    </row>
    <row r="53" spans="1:15" x14ac:dyDescent="0.2">
      <c r="A53" s="171"/>
      <c r="B53" s="174"/>
      <c r="C53" s="177"/>
      <c r="D53" s="177"/>
      <c r="E53" s="167"/>
      <c r="F53" s="180"/>
      <c r="G53" s="3" t="s">
        <v>15</v>
      </c>
      <c r="H53" s="167"/>
      <c r="I53" s="167"/>
      <c r="J53" s="167"/>
      <c r="K53" s="29">
        <f>SUM(K49:K52)</f>
        <v>4268.25</v>
      </c>
      <c r="L53" s="28">
        <f>SUM(L49:L52)</f>
        <v>2134.13</v>
      </c>
      <c r="M53" s="28">
        <f>SUM(M49:M52)</f>
        <v>2134.1149999999998</v>
      </c>
      <c r="N53" s="28">
        <f>SUM(N49:N52)</f>
        <v>4.9999999999954525E-3</v>
      </c>
      <c r="O53" s="10"/>
    </row>
    <row r="54" spans="1:15" x14ac:dyDescent="0.2">
      <c r="A54" s="169">
        <v>10</v>
      </c>
      <c r="B54" s="172" t="s">
        <v>25</v>
      </c>
      <c r="C54" s="175" t="s">
        <v>53</v>
      </c>
      <c r="D54" s="175" t="s">
        <v>54</v>
      </c>
      <c r="E54" s="165" t="s">
        <v>50</v>
      </c>
      <c r="F54" s="178">
        <v>32.299999999999997</v>
      </c>
      <c r="G54" s="2" t="s">
        <v>16</v>
      </c>
      <c r="H54" s="165">
        <v>16.87</v>
      </c>
      <c r="I54" s="168">
        <v>41614</v>
      </c>
      <c r="J54" s="168">
        <v>43440</v>
      </c>
      <c r="K54" s="2">
        <v>1634.37</v>
      </c>
      <c r="L54" s="11">
        <v>816</v>
      </c>
      <c r="M54" s="11">
        <v>816</v>
      </c>
      <c r="N54" s="11">
        <f>K54-L54-M54</f>
        <v>2.3699999999998909</v>
      </c>
      <c r="O54" s="10"/>
    </row>
    <row r="55" spans="1:15" x14ac:dyDescent="0.2">
      <c r="A55" s="170"/>
      <c r="B55" s="173"/>
      <c r="C55" s="176"/>
      <c r="D55" s="176"/>
      <c r="E55" s="166"/>
      <c r="F55" s="179"/>
      <c r="G55" s="2" t="s">
        <v>17</v>
      </c>
      <c r="H55" s="166"/>
      <c r="I55" s="166"/>
      <c r="J55" s="166"/>
      <c r="K55" s="11">
        <v>1634.37</v>
      </c>
      <c r="L55" s="11">
        <v>816</v>
      </c>
      <c r="M55" s="11">
        <v>816</v>
      </c>
      <c r="N55" s="11">
        <f>K55-L55-M55</f>
        <v>2.3699999999998909</v>
      </c>
      <c r="O55" s="10"/>
    </row>
    <row r="56" spans="1:15" x14ac:dyDescent="0.2">
      <c r="A56" s="170"/>
      <c r="B56" s="173"/>
      <c r="C56" s="176"/>
      <c r="D56" s="176"/>
      <c r="E56" s="166"/>
      <c r="F56" s="179"/>
      <c r="G56" s="2" t="s">
        <v>18</v>
      </c>
      <c r="H56" s="166"/>
      <c r="I56" s="166"/>
      <c r="J56" s="166"/>
      <c r="K56" s="11">
        <v>1634.37</v>
      </c>
      <c r="L56" s="11">
        <v>816</v>
      </c>
      <c r="M56" s="11">
        <v>816</v>
      </c>
      <c r="N56" s="11">
        <f t="shared" ref="N56:N57" si="11">K56-L56-M56</f>
        <v>2.3699999999998909</v>
      </c>
      <c r="O56" s="10"/>
    </row>
    <row r="57" spans="1:15" x14ac:dyDescent="0.2">
      <c r="A57" s="170"/>
      <c r="B57" s="173"/>
      <c r="C57" s="176"/>
      <c r="D57" s="176"/>
      <c r="E57" s="166"/>
      <c r="F57" s="179"/>
      <c r="G57" s="2" t="s">
        <v>19</v>
      </c>
      <c r="H57" s="166"/>
      <c r="I57" s="166"/>
      <c r="J57" s="166"/>
      <c r="K57" s="10">
        <v>0</v>
      </c>
      <c r="L57" s="11">
        <v>0</v>
      </c>
      <c r="M57" s="11">
        <v>0</v>
      </c>
      <c r="N57" s="10">
        <f t="shared" si="11"/>
        <v>0</v>
      </c>
      <c r="O57" s="10"/>
    </row>
    <row r="58" spans="1:15" x14ac:dyDescent="0.2">
      <c r="A58" s="171"/>
      <c r="B58" s="174"/>
      <c r="C58" s="177"/>
      <c r="D58" s="177"/>
      <c r="E58" s="167"/>
      <c r="F58" s="180"/>
      <c r="G58" s="3" t="s">
        <v>15</v>
      </c>
      <c r="H58" s="167"/>
      <c r="I58" s="167"/>
      <c r="J58" s="167"/>
      <c r="K58" s="29">
        <f>SUM(K54:K57)</f>
        <v>4903.1099999999997</v>
      </c>
      <c r="L58" s="28">
        <f>SUM(L54:L57)</f>
        <v>2448</v>
      </c>
      <c r="M58" s="28">
        <f>SUM(M54:M57)</f>
        <v>2448</v>
      </c>
      <c r="N58" s="28">
        <f>SUM(N54:N57)</f>
        <v>7.1099999999996726</v>
      </c>
      <c r="O58" s="10"/>
    </row>
    <row r="59" spans="1:15" x14ac:dyDescent="0.2">
      <c r="A59" s="169">
        <v>11</v>
      </c>
      <c r="B59" s="172" t="s">
        <v>25</v>
      </c>
      <c r="C59" s="175" t="s">
        <v>55</v>
      </c>
      <c r="D59" s="175" t="s">
        <v>56</v>
      </c>
      <c r="E59" s="165" t="s">
        <v>57</v>
      </c>
      <c r="F59" s="178">
        <v>73.599999999999994</v>
      </c>
      <c r="G59" s="2" t="s">
        <v>16</v>
      </c>
      <c r="H59" s="165">
        <v>22.09</v>
      </c>
      <c r="I59" s="168">
        <v>42545</v>
      </c>
      <c r="J59" s="168">
        <v>44371</v>
      </c>
      <c r="K59" s="2">
        <v>4877.46</v>
      </c>
      <c r="L59" s="11">
        <v>2050</v>
      </c>
      <c r="M59" s="11">
        <v>2050</v>
      </c>
      <c r="N59" s="11">
        <f>K59-L59-M59</f>
        <v>777.46</v>
      </c>
      <c r="O59" s="10"/>
    </row>
    <row r="60" spans="1:15" x14ac:dyDescent="0.2">
      <c r="A60" s="170"/>
      <c r="B60" s="173"/>
      <c r="C60" s="176"/>
      <c r="D60" s="176"/>
      <c r="E60" s="166"/>
      <c r="F60" s="179"/>
      <c r="G60" s="2" t="s">
        <v>17</v>
      </c>
      <c r="H60" s="166"/>
      <c r="I60" s="166"/>
      <c r="J60" s="166"/>
      <c r="K60" s="11">
        <v>4877.46</v>
      </c>
      <c r="L60" s="11">
        <v>4050</v>
      </c>
      <c r="M60" s="11">
        <v>4050</v>
      </c>
      <c r="N60" s="11">
        <f>K60-L60-M60</f>
        <v>-3222.54</v>
      </c>
      <c r="O60" s="10"/>
    </row>
    <row r="61" spans="1:15" x14ac:dyDescent="0.2">
      <c r="A61" s="170"/>
      <c r="B61" s="173"/>
      <c r="C61" s="176"/>
      <c r="D61" s="176"/>
      <c r="E61" s="166"/>
      <c r="F61" s="179"/>
      <c r="G61" s="2" t="s">
        <v>18</v>
      </c>
      <c r="H61" s="166"/>
      <c r="I61" s="166"/>
      <c r="J61" s="166"/>
      <c r="K61" s="11">
        <v>4877.46</v>
      </c>
      <c r="L61" s="11">
        <v>2875</v>
      </c>
      <c r="M61" s="11">
        <v>2875</v>
      </c>
      <c r="N61" s="11">
        <f t="shared" ref="N61:N62" si="12">K61-L61-M61</f>
        <v>-872.54</v>
      </c>
      <c r="O61" s="10"/>
    </row>
    <row r="62" spans="1:15" x14ac:dyDescent="0.2">
      <c r="A62" s="170"/>
      <c r="B62" s="173"/>
      <c r="C62" s="176"/>
      <c r="D62" s="176"/>
      <c r="E62" s="166"/>
      <c r="F62" s="179"/>
      <c r="G62" s="2" t="s">
        <v>19</v>
      </c>
      <c r="H62" s="166"/>
      <c r="I62" s="166"/>
      <c r="J62" s="166"/>
      <c r="K62" s="10">
        <v>0</v>
      </c>
      <c r="L62" s="11">
        <v>0</v>
      </c>
      <c r="M62" s="11">
        <v>0</v>
      </c>
      <c r="N62" s="10">
        <f t="shared" si="12"/>
        <v>0</v>
      </c>
      <c r="O62" s="10"/>
    </row>
    <row r="63" spans="1:15" x14ac:dyDescent="0.2">
      <c r="A63" s="171"/>
      <c r="B63" s="174"/>
      <c r="C63" s="177"/>
      <c r="D63" s="177"/>
      <c r="E63" s="167"/>
      <c r="F63" s="180"/>
      <c r="G63" s="3" t="s">
        <v>15</v>
      </c>
      <c r="H63" s="167"/>
      <c r="I63" s="167"/>
      <c r="J63" s="167"/>
      <c r="K63" s="29">
        <f>SUM(K59:K62)</f>
        <v>14632.380000000001</v>
      </c>
      <c r="L63" s="28">
        <f>SUM(L59:L62)</f>
        <v>8975</v>
      </c>
      <c r="M63" s="28">
        <f>SUM(M59:M62)</f>
        <v>8975</v>
      </c>
      <c r="N63" s="28">
        <f>SUM(N59:N62)</f>
        <v>-3317.62</v>
      </c>
      <c r="O63" s="10"/>
    </row>
    <row r="64" spans="1:15" x14ac:dyDescent="0.2">
      <c r="A64" s="169">
        <v>14</v>
      </c>
      <c r="B64" s="172" t="s">
        <v>25</v>
      </c>
      <c r="C64" s="175" t="s">
        <v>62</v>
      </c>
      <c r="D64" s="175" t="s">
        <v>63</v>
      </c>
      <c r="E64" s="165" t="s">
        <v>64</v>
      </c>
      <c r="F64" s="178">
        <v>209.2</v>
      </c>
      <c r="G64" s="2" t="s">
        <v>16</v>
      </c>
      <c r="H64" s="165">
        <v>27.07</v>
      </c>
      <c r="I64" s="168">
        <v>41263</v>
      </c>
      <c r="J64" s="168">
        <v>43089</v>
      </c>
      <c r="K64" s="2">
        <v>16987.05</v>
      </c>
      <c r="L64" s="11">
        <v>4500</v>
      </c>
      <c r="M64" s="11">
        <v>4500</v>
      </c>
      <c r="N64" s="11">
        <f>K64-L64-M64</f>
        <v>7987.0499999999993</v>
      </c>
      <c r="O64" s="10"/>
    </row>
    <row r="65" spans="1:15" x14ac:dyDescent="0.2">
      <c r="A65" s="170"/>
      <c r="B65" s="173"/>
      <c r="C65" s="176"/>
      <c r="D65" s="176"/>
      <c r="E65" s="166"/>
      <c r="F65" s="179"/>
      <c r="G65" s="2" t="s">
        <v>17</v>
      </c>
      <c r="H65" s="166"/>
      <c r="I65" s="166"/>
      <c r="J65" s="166"/>
      <c r="K65" s="10">
        <v>16987.05</v>
      </c>
      <c r="L65" s="11">
        <v>3000</v>
      </c>
      <c r="M65" s="11">
        <v>3000</v>
      </c>
      <c r="N65" s="11">
        <f>K65-L65-M65</f>
        <v>10987.05</v>
      </c>
      <c r="O65" s="10"/>
    </row>
    <row r="66" spans="1:15" x14ac:dyDescent="0.2">
      <c r="A66" s="170"/>
      <c r="B66" s="173"/>
      <c r="C66" s="176"/>
      <c r="D66" s="176"/>
      <c r="E66" s="166"/>
      <c r="F66" s="179"/>
      <c r="G66" s="2" t="s">
        <v>18</v>
      </c>
      <c r="H66" s="166"/>
      <c r="I66" s="166"/>
      <c r="J66" s="166"/>
      <c r="K66" s="10">
        <v>15211.26</v>
      </c>
      <c r="L66" s="11">
        <v>7750</v>
      </c>
      <c r="M66" s="11">
        <v>7750</v>
      </c>
      <c r="N66" s="11">
        <f>K66-L66-M66</f>
        <v>-288.73999999999978</v>
      </c>
      <c r="O66" s="10"/>
    </row>
    <row r="67" spans="1:15" x14ac:dyDescent="0.2">
      <c r="A67" s="170"/>
      <c r="B67" s="173"/>
      <c r="C67" s="176"/>
      <c r="D67" s="176"/>
      <c r="E67" s="166"/>
      <c r="F67" s="179"/>
      <c r="G67" s="2" t="s">
        <v>19</v>
      </c>
      <c r="H67" s="166"/>
      <c r="I67" s="166"/>
      <c r="J67" s="166"/>
      <c r="K67" s="10">
        <v>0</v>
      </c>
      <c r="L67" s="11">
        <v>0</v>
      </c>
      <c r="M67" s="11">
        <v>0</v>
      </c>
      <c r="N67" s="10">
        <f>K67-L67-M67</f>
        <v>0</v>
      </c>
      <c r="O67" s="10"/>
    </row>
    <row r="68" spans="1:15" x14ac:dyDescent="0.2">
      <c r="A68" s="171"/>
      <c r="B68" s="174"/>
      <c r="C68" s="177"/>
      <c r="D68" s="177"/>
      <c r="E68" s="167"/>
      <c r="F68" s="180"/>
      <c r="G68" s="3" t="s">
        <v>15</v>
      </c>
      <c r="H68" s="167"/>
      <c r="I68" s="167"/>
      <c r="J68" s="167"/>
      <c r="K68" s="28">
        <f>SUM(K64:K67)</f>
        <v>49185.36</v>
      </c>
      <c r="L68" s="28">
        <f>SUM(L64:L67)</f>
        <v>15250</v>
      </c>
      <c r="M68" s="28">
        <f>SUM(M64:M67)</f>
        <v>15250</v>
      </c>
      <c r="N68" s="28">
        <f>SUM(N64:N67)</f>
        <v>18685.36</v>
      </c>
      <c r="O68" s="10"/>
    </row>
    <row r="69" spans="1:15" x14ac:dyDescent="0.2">
      <c r="A69" s="169">
        <v>15</v>
      </c>
      <c r="B69" s="172" t="s">
        <v>25</v>
      </c>
      <c r="C69" s="175" t="s">
        <v>65</v>
      </c>
      <c r="D69" s="175" t="s">
        <v>66</v>
      </c>
      <c r="E69" s="165" t="s">
        <v>67</v>
      </c>
      <c r="F69" s="178">
        <v>255.8</v>
      </c>
      <c r="G69" s="2" t="s">
        <v>16</v>
      </c>
      <c r="H69" s="165">
        <v>12.28</v>
      </c>
      <c r="I69" s="168">
        <v>40829</v>
      </c>
      <c r="J69" s="168">
        <v>42656</v>
      </c>
      <c r="K69" s="2">
        <v>9427.5</v>
      </c>
      <c r="L69" s="11">
        <v>6250</v>
      </c>
      <c r="M69" s="11">
        <v>6250</v>
      </c>
      <c r="N69" s="11">
        <f>K69-L69-M69</f>
        <v>-3072.5</v>
      </c>
      <c r="O69" s="10"/>
    </row>
    <row r="70" spans="1:15" x14ac:dyDescent="0.2">
      <c r="A70" s="170"/>
      <c r="B70" s="173"/>
      <c r="C70" s="176"/>
      <c r="D70" s="176"/>
      <c r="E70" s="166"/>
      <c r="F70" s="179"/>
      <c r="G70" s="2" t="s">
        <v>17</v>
      </c>
      <c r="H70" s="166"/>
      <c r="I70" s="166"/>
      <c r="J70" s="166"/>
      <c r="K70" s="11">
        <v>9427.5</v>
      </c>
      <c r="L70" s="11">
        <v>4000</v>
      </c>
      <c r="M70" s="11">
        <v>4000</v>
      </c>
      <c r="N70" s="11">
        <f>K70-L70-M70</f>
        <v>1427.5</v>
      </c>
      <c r="O70" s="10"/>
    </row>
    <row r="71" spans="1:15" x14ac:dyDescent="0.2">
      <c r="A71" s="170"/>
      <c r="B71" s="173"/>
      <c r="C71" s="176"/>
      <c r="D71" s="176"/>
      <c r="E71" s="166"/>
      <c r="F71" s="179"/>
      <c r="G71" s="2" t="s">
        <v>18</v>
      </c>
      <c r="H71" s="166"/>
      <c r="I71" s="166"/>
      <c r="J71" s="166"/>
      <c r="K71" s="11">
        <v>9427.5</v>
      </c>
      <c r="L71" s="11">
        <v>7000</v>
      </c>
      <c r="M71" s="11">
        <v>7000</v>
      </c>
      <c r="N71" s="11">
        <f>K71-L71-M71</f>
        <v>-4572.5</v>
      </c>
      <c r="O71" s="10"/>
    </row>
    <row r="72" spans="1:15" x14ac:dyDescent="0.2">
      <c r="A72" s="170"/>
      <c r="B72" s="173"/>
      <c r="C72" s="176"/>
      <c r="D72" s="176"/>
      <c r="E72" s="166"/>
      <c r="F72" s="179"/>
      <c r="G72" s="2" t="s">
        <v>19</v>
      </c>
      <c r="H72" s="166"/>
      <c r="I72" s="166"/>
      <c r="J72" s="166"/>
      <c r="K72" s="11">
        <v>0</v>
      </c>
      <c r="L72" s="10">
        <v>0</v>
      </c>
      <c r="M72" s="10">
        <v>0</v>
      </c>
      <c r="N72" s="10">
        <f>K72-L72-M72</f>
        <v>0</v>
      </c>
      <c r="O72" s="10"/>
    </row>
    <row r="73" spans="1:15" x14ac:dyDescent="0.2">
      <c r="A73" s="171"/>
      <c r="B73" s="174"/>
      <c r="C73" s="177"/>
      <c r="D73" s="177"/>
      <c r="E73" s="167"/>
      <c r="F73" s="180"/>
      <c r="G73" s="3" t="s">
        <v>15</v>
      </c>
      <c r="H73" s="167"/>
      <c r="I73" s="167"/>
      <c r="J73" s="167"/>
      <c r="K73" s="28">
        <f>SUM(K69:K72)</f>
        <v>28282.5</v>
      </c>
      <c r="L73" s="28">
        <f>SUM(L69:L72)</f>
        <v>17250</v>
      </c>
      <c r="M73" s="28">
        <f>SUM(M69:M72)</f>
        <v>17250</v>
      </c>
      <c r="N73" s="28">
        <f>SUM(N69:N72)</f>
        <v>-6217.5</v>
      </c>
      <c r="O73" s="10"/>
    </row>
    <row r="74" spans="1:15" x14ac:dyDescent="0.2">
      <c r="A74" s="169">
        <v>16</v>
      </c>
      <c r="B74" s="172" t="s">
        <v>25</v>
      </c>
      <c r="C74" s="175" t="s">
        <v>68</v>
      </c>
      <c r="D74" s="175" t="s">
        <v>69</v>
      </c>
      <c r="E74" s="165" t="s">
        <v>70</v>
      </c>
      <c r="F74" s="178">
        <v>48.4</v>
      </c>
      <c r="G74" s="2" t="s">
        <v>16</v>
      </c>
      <c r="H74" s="165">
        <v>16.73</v>
      </c>
      <c r="I74" s="168">
        <v>41754</v>
      </c>
      <c r="J74" s="168">
        <v>43429</v>
      </c>
      <c r="K74" s="4">
        <v>2429.67</v>
      </c>
      <c r="L74" s="11">
        <v>1215</v>
      </c>
      <c r="M74" s="11">
        <v>1215</v>
      </c>
      <c r="N74" s="11">
        <v>-0.33</v>
      </c>
      <c r="O74" s="10"/>
    </row>
    <row r="75" spans="1:15" x14ac:dyDescent="0.2">
      <c r="A75" s="170"/>
      <c r="B75" s="173"/>
      <c r="C75" s="176"/>
      <c r="D75" s="176"/>
      <c r="E75" s="166"/>
      <c r="F75" s="179"/>
      <c r="G75" s="2" t="s">
        <v>17</v>
      </c>
      <c r="H75" s="166"/>
      <c r="I75" s="166"/>
      <c r="J75" s="166"/>
      <c r="K75" s="11">
        <v>2429.67</v>
      </c>
      <c r="L75" s="11">
        <v>1215</v>
      </c>
      <c r="M75" s="11">
        <v>1215</v>
      </c>
      <c r="N75" s="11">
        <f>K75-L75-M75</f>
        <v>-0.32999999999992724</v>
      </c>
      <c r="O75" s="10"/>
    </row>
    <row r="76" spans="1:15" x14ac:dyDescent="0.2">
      <c r="A76" s="170"/>
      <c r="B76" s="173"/>
      <c r="C76" s="176"/>
      <c r="D76" s="176"/>
      <c r="E76" s="166"/>
      <c r="F76" s="179"/>
      <c r="G76" s="2" t="s">
        <v>18</v>
      </c>
      <c r="H76" s="166"/>
      <c r="I76" s="166"/>
      <c r="J76" s="166"/>
      <c r="K76" s="11">
        <v>2429.67</v>
      </c>
      <c r="L76" s="11">
        <v>1215</v>
      </c>
      <c r="M76" s="11">
        <v>1215</v>
      </c>
      <c r="N76" s="11">
        <f>K76-L76-M76</f>
        <v>-0.32999999999992724</v>
      </c>
      <c r="O76" s="10"/>
    </row>
    <row r="77" spans="1:15" x14ac:dyDescent="0.2">
      <c r="A77" s="170"/>
      <c r="B77" s="173"/>
      <c r="C77" s="176"/>
      <c r="D77" s="176"/>
      <c r="E77" s="166"/>
      <c r="F77" s="179"/>
      <c r="G77" s="2" t="s">
        <v>19</v>
      </c>
      <c r="H77" s="166"/>
      <c r="I77" s="166"/>
      <c r="J77" s="166"/>
      <c r="K77" s="11">
        <v>0</v>
      </c>
      <c r="L77" s="11">
        <v>0</v>
      </c>
      <c r="M77" s="11">
        <v>0</v>
      </c>
      <c r="N77" s="11">
        <f>K77-L77-M77</f>
        <v>0</v>
      </c>
      <c r="O77" s="10"/>
    </row>
    <row r="78" spans="1:15" x14ac:dyDescent="0.2">
      <c r="A78" s="171"/>
      <c r="B78" s="174"/>
      <c r="C78" s="177"/>
      <c r="D78" s="177"/>
      <c r="E78" s="167"/>
      <c r="F78" s="180"/>
      <c r="G78" s="3" t="s">
        <v>15</v>
      </c>
      <c r="H78" s="167"/>
      <c r="I78" s="167"/>
      <c r="J78" s="167"/>
      <c r="K78" s="28">
        <f>SUM(K74:K77)</f>
        <v>7289.01</v>
      </c>
      <c r="L78" s="28">
        <f>SUM(L74:L77)</f>
        <v>3645</v>
      </c>
      <c r="M78" s="28">
        <f>SUM(M74:M77)</f>
        <v>3645</v>
      </c>
      <c r="N78" s="28">
        <f>SUM(N74:N77)</f>
        <v>-0.98999999999985455</v>
      </c>
      <c r="O78" s="10"/>
    </row>
    <row r="79" spans="1:15" x14ac:dyDescent="0.2">
      <c r="A79" s="169">
        <v>17</v>
      </c>
      <c r="B79" s="172" t="s">
        <v>25</v>
      </c>
      <c r="C79" s="175" t="s">
        <v>71</v>
      </c>
      <c r="D79" s="175" t="s">
        <v>72</v>
      </c>
      <c r="E79" s="165" t="s">
        <v>46</v>
      </c>
      <c r="F79" s="178">
        <v>21.5</v>
      </c>
      <c r="G79" s="2" t="s">
        <v>16</v>
      </c>
      <c r="H79" s="165">
        <v>15.07</v>
      </c>
      <c r="I79" s="168">
        <v>40828</v>
      </c>
      <c r="J79" s="168">
        <v>42655</v>
      </c>
      <c r="K79" s="4">
        <v>971.79</v>
      </c>
      <c r="L79" s="11">
        <v>563.79999999999995</v>
      </c>
      <c r="M79" s="11">
        <v>563.79999999999995</v>
      </c>
      <c r="N79" s="11">
        <f>K79-L79-M79</f>
        <v>-155.80999999999995</v>
      </c>
      <c r="O79" s="10"/>
    </row>
    <row r="80" spans="1:15" x14ac:dyDescent="0.2">
      <c r="A80" s="170"/>
      <c r="B80" s="173"/>
      <c r="C80" s="176"/>
      <c r="D80" s="176"/>
      <c r="E80" s="166"/>
      <c r="F80" s="179"/>
      <c r="G80" s="2" t="s">
        <v>17</v>
      </c>
      <c r="H80" s="166"/>
      <c r="I80" s="166"/>
      <c r="J80" s="166"/>
      <c r="K80" s="11">
        <v>1069.3399999999999</v>
      </c>
      <c r="L80" s="11">
        <v>534.79</v>
      </c>
      <c r="M80" s="11">
        <v>534.79</v>
      </c>
      <c r="N80" s="11">
        <f>K80-L80-M80</f>
        <v>-0.24000000000000909</v>
      </c>
      <c r="O80" s="10"/>
    </row>
    <row r="81" spans="1:15" x14ac:dyDescent="0.2">
      <c r="A81" s="170"/>
      <c r="B81" s="173"/>
      <c r="C81" s="176"/>
      <c r="D81" s="176"/>
      <c r="E81" s="166"/>
      <c r="F81" s="179"/>
      <c r="G81" s="2" t="s">
        <v>18</v>
      </c>
      <c r="H81" s="166"/>
      <c r="I81" s="166"/>
      <c r="J81" s="166"/>
      <c r="K81" s="11">
        <v>1069.92</v>
      </c>
      <c r="L81" s="11">
        <v>534.96</v>
      </c>
      <c r="M81" s="11">
        <v>534.96</v>
      </c>
      <c r="N81" s="11">
        <f>K81-L81-M81</f>
        <v>0</v>
      </c>
      <c r="O81" s="10"/>
    </row>
    <row r="82" spans="1:15" x14ac:dyDescent="0.2">
      <c r="A82" s="170"/>
      <c r="B82" s="173"/>
      <c r="C82" s="176"/>
      <c r="D82" s="176"/>
      <c r="E82" s="166"/>
      <c r="F82" s="179"/>
      <c r="G82" s="2" t="s">
        <v>19</v>
      </c>
      <c r="H82" s="166"/>
      <c r="I82" s="166"/>
      <c r="J82" s="166"/>
      <c r="K82" s="11">
        <v>0</v>
      </c>
      <c r="L82" s="11">
        <v>0</v>
      </c>
      <c r="M82" s="11">
        <v>0</v>
      </c>
      <c r="N82" s="11">
        <f>K82-L82-M82</f>
        <v>0</v>
      </c>
      <c r="O82" s="10"/>
    </row>
    <row r="83" spans="1:15" x14ac:dyDescent="0.2">
      <c r="A83" s="170"/>
      <c r="B83" s="173"/>
      <c r="C83" s="176"/>
      <c r="D83" s="176"/>
      <c r="E83" s="166"/>
      <c r="F83" s="179"/>
      <c r="G83" s="6" t="s">
        <v>15</v>
      </c>
      <c r="H83" s="166"/>
      <c r="I83" s="166"/>
      <c r="J83" s="166"/>
      <c r="K83" s="30">
        <f>SUM(K79:K82)</f>
        <v>3111.05</v>
      </c>
      <c r="L83" s="30">
        <f>SUM(L79:L82)</f>
        <v>1633.55</v>
      </c>
      <c r="M83" s="30">
        <f>SUM(M79:M82)</f>
        <v>1633.55</v>
      </c>
      <c r="N83" s="30">
        <f>SUM(N79:N82)</f>
        <v>-156.04999999999995</v>
      </c>
      <c r="O83" s="43"/>
    </row>
    <row r="84" spans="1:15" x14ac:dyDescent="0.2">
      <c r="A84" s="169">
        <v>18</v>
      </c>
      <c r="B84" s="172" t="s">
        <v>25</v>
      </c>
      <c r="C84" s="175" t="s">
        <v>73</v>
      </c>
      <c r="D84" s="175" t="s">
        <v>165</v>
      </c>
      <c r="E84" s="165" t="s">
        <v>75</v>
      </c>
      <c r="F84" s="178">
        <v>14.3</v>
      </c>
      <c r="G84" s="2" t="s">
        <v>16</v>
      </c>
      <c r="H84" s="165">
        <v>19.579999999999998</v>
      </c>
      <c r="I84" s="168">
        <v>42545</v>
      </c>
      <c r="J84" s="168">
        <v>44371</v>
      </c>
      <c r="K84" s="4">
        <v>840</v>
      </c>
      <c r="L84" s="11">
        <v>1152</v>
      </c>
      <c r="M84" s="11">
        <v>1152</v>
      </c>
      <c r="N84" s="11">
        <f>K84-L84-M84</f>
        <v>-1464</v>
      </c>
      <c r="O84" s="10"/>
    </row>
    <row r="85" spans="1:15" x14ac:dyDescent="0.2">
      <c r="A85" s="170"/>
      <c r="B85" s="173"/>
      <c r="C85" s="176"/>
      <c r="D85" s="176"/>
      <c r="E85" s="166"/>
      <c r="F85" s="179"/>
      <c r="G85" s="2" t="s">
        <v>17</v>
      </c>
      <c r="H85" s="166"/>
      <c r="I85" s="166"/>
      <c r="J85" s="166"/>
      <c r="K85" s="11">
        <v>840</v>
      </c>
      <c r="L85" s="11">
        <v>420</v>
      </c>
      <c r="M85" s="11">
        <v>420</v>
      </c>
      <c r="N85" s="11">
        <f>K85-L85-M85</f>
        <v>0</v>
      </c>
      <c r="O85" s="10"/>
    </row>
    <row r="86" spans="1:15" x14ac:dyDescent="0.2">
      <c r="A86" s="170"/>
      <c r="B86" s="173"/>
      <c r="C86" s="176"/>
      <c r="D86" s="176"/>
      <c r="E86" s="166"/>
      <c r="F86" s="179"/>
      <c r="G86" s="2" t="s">
        <v>18</v>
      </c>
      <c r="H86" s="166"/>
      <c r="I86" s="166"/>
      <c r="J86" s="166"/>
      <c r="K86" s="11">
        <v>840</v>
      </c>
      <c r="L86" s="11">
        <v>420</v>
      </c>
      <c r="M86" s="11">
        <v>420</v>
      </c>
      <c r="N86" s="11">
        <f>K86-L86-M86</f>
        <v>0</v>
      </c>
      <c r="O86" s="10"/>
    </row>
    <row r="87" spans="1:15" x14ac:dyDescent="0.2">
      <c r="A87" s="170"/>
      <c r="B87" s="173"/>
      <c r="C87" s="176"/>
      <c r="D87" s="176"/>
      <c r="E87" s="166"/>
      <c r="F87" s="179"/>
      <c r="G87" s="2" t="s">
        <v>19</v>
      </c>
      <c r="H87" s="166"/>
      <c r="I87" s="166"/>
      <c r="J87" s="166"/>
      <c r="K87" s="11">
        <v>0</v>
      </c>
      <c r="L87" s="11">
        <v>0</v>
      </c>
      <c r="M87" s="11">
        <v>0</v>
      </c>
      <c r="N87" s="11">
        <v>0</v>
      </c>
      <c r="O87" s="10"/>
    </row>
    <row r="88" spans="1:15" x14ac:dyDescent="0.2">
      <c r="A88" s="170"/>
      <c r="B88" s="173"/>
      <c r="C88" s="176"/>
      <c r="D88" s="176"/>
      <c r="E88" s="166"/>
      <c r="F88" s="179"/>
      <c r="G88" s="6" t="s">
        <v>15</v>
      </c>
      <c r="H88" s="166"/>
      <c r="I88" s="166"/>
      <c r="J88" s="166"/>
      <c r="K88" s="30">
        <f>SUM(K84:K87)</f>
        <v>2520</v>
      </c>
      <c r="L88" s="30">
        <f>SUM(L84:L87)</f>
        <v>1992</v>
      </c>
      <c r="M88" s="30">
        <f>SUM(M84:M87)</f>
        <v>1992</v>
      </c>
      <c r="N88" s="30">
        <f>SUM(N84:N87)</f>
        <v>-1464</v>
      </c>
      <c r="O88" s="43"/>
    </row>
    <row r="89" spans="1:15" x14ac:dyDescent="0.2">
      <c r="A89" s="169">
        <v>19</v>
      </c>
      <c r="B89" s="172" t="s">
        <v>25</v>
      </c>
      <c r="C89" s="175" t="s">
        <v>77</v>
      </c>
      <c r="D89" s="175" t="s">
        <v>78</v>
      </c>
      <c r="E89" s="165" t="s">
        <v>79</v>
      </c>
      <c r="F89" s="178">
        <v>150.80000000000001</v>
      </c>
      <c r="G89" s="2" t="s">
        <v>16</v>
      </c>
      <c r="H89" s="165">
        <v>35.33</v>
      </c>
      <c r="I89" s="168">
        <v>41613</v>
      </c>
      <c r="J89" s="168">
        <v>43439</v>
      </c>
      <c r="K89" s="4">
        <v>15984.81</v>
      </c>
      <c r="L89" s="11">
        <v>7950</v>
      </c>
      <c r="M89" s="11">
        <v>7950</v>
      </c>
      <c r="N89" s="11">
        <f>K89-L89-M89</f>
        <v>84.809999999999491</v>
      </c>
      <c r="O89" s="10"/>
    </row>
    <row r="90" spans="1:15" x14ac:dyDescent="0.2">
      <c r="A90" s="170"/>
      <c r="B90" s="173"/>
      <c r="C90" s="176"/>
      <c r="D90" s="176"/>
      <c r="E90" s="166"/>
      <c r="F90" s="179"/>
      <c r="G90" s="2" t="s">
        <v>17</v>
      </c>
      <c r="H90" s="166"/>
      <c r="I90" s="166"/>
      <c r="J90" s="166"/>
      <c r="K90" s="11">
        <v>15984.81</v>
      </c>
      <c r="L90" s="11">
        <v>7128</v>
      </c>
      <c r="M90" s="11">
        <v>7128</v>
      </c>
      <c r="N90" s="11">
        <f>K90-L90-M90</f>
        <v>1728.8099999999995</v>
      </c>
      <c r="O90" s="10"/>
    </row>
    <row r="91" spans="1:15" x14ac:dyDescent="0.2">
      <c r="A91" s="170"/>
      <c r="B91" s="173"/>
      <c r="C91" s="176"/>
      <c r="D91" s="176"/>
      <c r="E91" s="166"/>
      <c r="F91" s="179"/>
      <c r="G91" s="2" t="s">
        <v>18</v>
      </c>
      <c r="H91" s="166"/>
      <c r="I91" s="166"/>
      <c r="J91" s="166"/>
      <c r="K91" s="11">
        <v>15984.81</v>
      </c>
      <c r="L91" s="11">
        <v>10692</v>
      </c>
      <c r="M91" s="11">
        <v>10692</v>
      </c>
      <c r="N91" s="11">
        <f>K91-L91-M91</f>
        <v>-5399.1900000000005</v>
      </c>
      <c r="O91" s="10"/>
    </row>
    <row r="92" spans="1:15" x14ac:dyDescent="0.2">
      <c r="A92" s="170"/>
      <c r="B92" s="173"/>
      <c r="C92" s="176"/>
      <c r="D92" s="176"/>
      <c r="E92" s="166"/>
      <c r="F92" s="179"/>
      <c r="G92" s="2" t="s">
        <v>19</v>
      </c>
      <c r="H92" s="166"/>
      <c r="I92" s="166"/>
      <c r="J92" s="166"/>
      <c r="K92" s="11">
        <v>0</v>
      </c>
      <c r="L92" s="11">
        <v>0</v>
      </c>
      <c r="M92" s="11">
        <v>0</v>
      </c>
      <c r="N92" s="11">
        <f>K92-L92-M92</f>
        <v>0</v>
      </c>
      <c r="O92" s="10"/>
    </row>
    <row r="93" spans="1:15" x14ac:dyDescent="0.2">
      <c r="A93" s="171"/>
      <c r="B93" s="174"/>
      <c r="C93" s="177"/>
      <c r="D93" s="177"/>
      <c r="E93" s="167"/>
      <c r="F93" s="180"/>
      <c r="G93" s="3" t="s">
        <v>15</v>
      </c>
      <c r="H93" s="167"/>
      <c r="I93" s="167"/>
      <c r="J93" s="167"/>
      <c r="K93" s="28">
        <f>SUM(K89:K92)</f>
        <v>47954.43</v>
      </c>
      <c r="L93" s="28">
        <f>SUM(L89:L92)</f>
        <v>25770</v>
      </c>
      <c r="M93" s="28">
        <f>SUM(M89:M92)</f>
        <v>25770</v>
      </c>
      <c r="N93" s="28">
        <f>SUM(N89:N92)</f>
        <v>-3585.5700000000015</v>
      </c>
      <c r="O93" s="11"/>
    </row>
    <row r="94" spans="1:15" x14ac:dyDescent="0.2">
      <c r="A94" s="169">
        <v>20</v>
      </c>
      <c r="B94" s="172" t="s">
        <v>25</v>
      </c>
      <c r="C94" s="175" t="s">
        <v>80</v>
      </c>
      <c r="D94" s="175" t="s">
        <v>166</v>
      </c>
      <c r="E94" s="165" t="s">
        <v>82</v>
      </c>
      <c r="F94" s="178">
        <v>186.4</v>
      </c>
      <c r="G94" s="2" t="s">
        <v>16</v>
      </c>
      <c r="H94" s="165">
        <v>22.42</v>
      </c>
      <c r="I94" s="168">
        <v>42272</v>
      </c>
      <c r="J94" s="168">
        <v>44099</v>
      </c>
      <c r="K94" s="4">
        <v>12540</v>
      </c>
      <c r="L94" s="11">
        <v>2153.34</v>
      </c>
      <c r="M94" s="11">
        <v>2153.34</v>
      </c>
      <c r="N94" s="11">
        <f>K94-L94-M94</f>
        <v>8233.32</v>
      </c>
      <c r="O94" s="10"/>
    </row>
    <row r="95" spans="1:15" x14ac:dyDescent="0.2">
      <c r="A95" s="170"/>
      <c r="B95" s="173"/>
      <c r="C95" s="176"/>
      <c r="D95" s="176"/>
      <c r="E95" s="166"/>
      <c r="F95" s="179"/>
      <c r="G95" s="2" t="s">
        <v>17</v>
      </c>
      <c r="H95" s="166"/>
      <c r="I95" s="166"/>
      <c r="J95" s="166"/>
      <c r="K95" s="11">
        <v>12540</v>
      </c>
      <c r="L95" s="11">
        <v>0</v>
      </c>
      <c r="M95" s="11">
        <v>0</v>
      </c>
      <c r="N95" s="11">
        <f>K95-L95-M95</f>
        <v>12540</v>
      </c>
      <c r="O95" s="10"/>
    </row>
    <row r="96" spans="1:15" x14ac:dyDescent="0.2">
      <c r="A96" s="170"/>
      <c r="B96" s="173"/>
      <c r="C96" s="176"/>
      <c r="D96" s="176"/>
      <c r="E96" s="166"/>
      <c r="F96" s="179"/>
      <c r="G96" s="2" t="s">
        <v>18</v>
      </c>
      <c r="H96" s="166"/>
      <c r="I96" s="166"/>
      <c r="J96" s="166"/>
      <c r="K96" s="11">
        <v>12540</v>
      </c>
      <c r="L96" s="11">
        <v>0</v>
      </c>
      <c r="M96" s="11">
        <v>0</v>
      </c>
      <c r="N96" s="11">
        <f>K96-L96-M96</f>
        <v>12540</v>
      </c>
      <c r="O96" s="10"/>
    </row>
    <row r="97" spans="1:15" x14ac:dyDescent="0.2">
      <c r="A97" s="170"/>
      <c r="B97" s="173"/>
      <c r="C97" s="176"/>
      <c r="D97" s="176"/>
      <c r="E97" s="166"/>
      <c r="F97" s="179"/>
      <c r="G97" s="2" t="s">
        <v>19</v>
      </c>
      <c r="H97" s="166"/>
      <c r="I97" s="166"/>
      <c r="J97" s="166"/>
      <c r="K97" s="11">
        <v>0</v>
      </c>
      <c r="L97" s="11">
        <v>0</v>
      </c>
      <c r="M97" s="11">
        <v>0</v>
      </c>
      <c r="N97" s="11">
        <f>K97-L97-M97</f>
        <v>0</v>
      </c>
      <c r="O97" s="10"/>
    </row>
    <row r="98" spans="1:15" x14ac:dyDescent="0.2">
      <c r="A98" s="171"/>
      <c r="B98" s="174"/>
      <c r="C98" s="177"/>
      <c r="D98" s="177"/>
      <c r="E98" s="167"/>
      <c r="F98" s="180"/>
      <c r="G98" s="3" t="s">
        <v>15</v>
      </c>
      <c r="H98" s="167"/>
      <c r="I98" s="167"/>
      <c r="J98" s="167"/>
      <c r="K98" s="28">
        <f>SUM(K94:K97)</f>
        <v>37620</v>
      </c>
      <c r="L98" s="28">
        <f>SUM(L94:L97)</f>
        <v>2153.34</v>
      </c>
      <c r="M98" s="28">
        <f>SUM(M94:M97)</f>
        <v>2153.34</v>
      </c>
      <c r="N98" s="28">
        <f>SUM(N94:N97)</f>
        <v>33313.32</v>
      </c>
      <c r="O98" s="11"/>
    </row>
    <row r="99" spans="1:15" x14ac:dyDescent="0.2">
      <c r="A99" s="169">
        <v>21</v>
      </c>
      <c r="B99" s="172" t="s">
        <v>25</v>
      </c>
      <c r="C99" s="175" t="s">
        <v>83</v>
      </c>
      <c r="D99" s="175" t="s">
        <v>167</v>
      </c>
      <c r="E99" s="165" t="s">
        <v>84</v>
      </c>
      <c r="F99" s="178">
        <v>43.1</v>
      </c>
      <c r="G99" s="2" t="s">
        <v>16</v>
      </c>
      <c r="H99" s="165">
        <v>16.73</v>
      </c>
      <c r="I99" s="168">
        <v>42255</v>
      </c>
      <c r="J99" s="168">
        <v>44082</v>
      </c>
      <c r="K99" s="4">
        <v>2163.63</v>
      </c>
      <c r="L99" s="11">
        <v>1081.8</v>
      </c>
      <c r="M99" s="11">
        <v>1081.8</v>
      </c>
      <c r="N99" s="11">
        <v>0.03</v>
      </c>
      <c r="O99" s="10"/>
    </row>
    <row r="100" spans="1:15" x14ac:dyDescent="0.2">
      <c r="A100" s="170"/>
      <c r="B100" s="173"/>
      <c r="C100" s="176"/>
      <c r="D100" s="176"/>
      <c r="E100" s="166"/>
      <c r="F100" s="179"/>
      <c r="G100" s="2" t="s">
        <v>17</v>
      </c>
      <c r="H100" s="166"/>
      <c r="I100" s="166"/>
      <c r="J100" s="166"/>
      <c r="K100" s="11">
        <v>2163.63</v>
      </c>
      <c r="L100" s="11">
        <v>1081.8</v>
      </c>
      <c r="M100" s="11">
        <v>1081.8</v>
      </c>
      <c r="N100" s="11">
        <f>K100-L100-M100</f>
        <v>3.0000000000200089E-2</v>
      </c>
      <c r="O100" s="10"/>
    </row>
    <row r="101" spans="1:15" x14ac:dyDescent="0.2">
      <c r="A101" s="170"/>
      <c r="B101" s="173"/>
      <c r="C101" s="176"/>
      <c r="D101" s="176"/>
      <c r="E101" s="166"/>
      <c r="F101" s="179"/>
      <c r="G101" s="2" t="s">
        <v>18</v>
      </c>
      <c r="H101" s="166"/>
      <c r="I101" s="166"/>
      <c r="J101" s="166"/>
      <c r="K101" s="11">
        <v>2163.63</v>
      </c>
      <c r="L101" s="11">
        <v>1081.8</v>
      </c>
      <c r="M101" s="11">
        <v>1081.8</v>
      </c>
      <c r="N101" s="11">
        <f>K101-L101-M101</f>
        <v>3.0000000000200089E-2</v>
      </c>
      <c r="O101" s="10"/>
    </row>
    <row r="102" spans="1:15" x14ac:dyDescent="0.2">
      <c r="A102" s="170"/>
      <c r="B102" s="173"/>
      <c r="C102" s="176"/>
      <c r="D102" s="176"/>
      <c r="E102" s="166"/>
      <c r="F102" s="179"/>
      <c r="G102" s="2" t="s">
        <v>19</v>
      </c>
      <c r="H102" s="166"/>
      <c r="I102" s="166"/>
      <c r="J102" s="166"/>
      <c r="K102" s="11">
        <v>0</v>
      </c>
      <c r="L102" s="11">
        <v>0</v>
      </c>
      <c r="M102" s="11">
        <v>0</v>
      </c>
      <c r="N102" s="11">
        <v>0</v>
      </c>
      <c r="O102" s="10"/>
    </row>
    <row r="103" spans="1:15" x14ac:dyDescent="0.2">
      <c r="A103" s="171"/>
      <c r="B103" s="174"/>
      <c r="C103" s="177"/>
      <c r="D103" s="177"/>
      <c r="E103" s="167"/>
      <c r="F103" s="180"/>
      <c r="G103" s="3" t="s">
        <v>15</v>
      </c>
      <c r="H103" s="167"/>
      <c r="I103" s="167"/>
      <c r="J103" s="167"/>
      <c r="K103" s="28">
        <f>SUM(K99:K102)</f>
        <v>6490.89</v>
      </c>
      <c r="L103" s="28">
        <f>SUM(L99:L102)</f>
        <v>3245.3999999999996</v>
      </c>
      <c r="M103" s="28">
        <f>SUM(M99:M102)</f>
        <v>3245.3999999999996</v>
      </c>
      <c r="N103" s="28">
        <f>SUM(N99:N102)</f>
        <v>9.0000000000400177E-2</v>
      </c>
      <c r="O103" s="10"/>
    </row>
    <row r="104" spans="1:15" x14ac:dyDescent="0.2">
      <c r="A104" s="169">
        <v>22</v>
      </c>
      <c r="B104" s="172" t="s">
        <v>25</v>
      </c>
      <c r="C104" s="175" t="s">
        <v>86</v>
      </c>
      <c r="D104" s="175" t="s">
        <v>168</v>
      </c>
      <c r="E104" s="165" t="s">
        <v>33</v>
      </c>
      <c r="F104" s="178">
        <v>45.4</v>
      </c>
      <c r="G104" s="2" t="s">
        <v>16</v>
      </c>
      <c r="H104" s="165">
        <v>28.67</v>
      </c>
      <c r="I104" s="168">
        <v>42444</v>
      </c>
      <c r="J104" s="168">
        <v>44270</v>
      </c>
      <c r="K104" s="4">
        <v>3904.41</v>
      </c>
      <c r="L104" s="11">
        <v>1960.74</v>
      </c>
      <c r="M104" s="11">
        <v>1960.74</v>
      </c>
      <c r="N104" s="11">
        <v>-17.07</v>
      </c>
      <c r="O104" s="10"/>
    </row>
    <row r="105" spans="1:15" x14ac:dyDescent="0.2">
      <c r="A105" s="170"/>
      <c r="B105" s="173"/>
      <c r="C105" s="176"/>
      <c r="D105" s="176"/>
      <c r="E105" s="166"/>
      <c r="F105" s="179"/>
      <c r="G105" s="2" t="s">
        <v>17</v>
      </c>
      <c r="H105" s="166"/>
      <c r="I105" s="166"/>
      <c r="J105" s="166"/>
      <c r="K105" s="11">
        <v>3904.41</v>
      </c>
      <c r="L105" s="11">
        <v>1301.48</v>
      </c>
      <c r="M105" s="11">
        <v>1301.49</v>
      </c>
      <c r="N105" s="11">
        <f>K105-L105-M105</f>
        <v>1301.4399999999998</v>
      </c>
      <c r="O105" s="10"/>
    </row>
    <row r="106" spans="1:15" x14ac:dyDescent="0.2">
      <c r="A106" s="170"/>
      <c r="B106" s="173"/>
      <c r="C106" s="176"/>
      <c r="D106" s="176"/>
      <c r="E106" s="166"/>
      <c r="F106" s="179"/>
      <c r="G106" s="2" t="s">
        <v>18</v>
      </c>
      <c r="H106" s="166"/>
      <c r="I106" s="166"/>
      <c r="J106" s="166"/>
      <c r="K106" s="11">
        <v>3904.41</v>
      </c>
      <c r="L106" s="11">
        <v>1952.2</v>
      </c>
      <c r="M106" s="11">
        <v>1952.21</v>
      </c>
      <c r="N106" s="11">
        <f>K106-L106-M106</f>
        <v>0</v>
      </c>
      <c r="O106" s="10"/>
    </row>
    <row r="107" spans="1:15" x14ac:dyDescent="0.2">
      <c r="A107" s="170"/>
      <c r="B107" s="173"/>
      <c r="C107" s="176"/>
      <c r="D107" s="176"/>
      <c r="E107" s="166"/>
      <c r="F107" s="179"/>
      <c r="G107" s="2" t="s">
        <v>19</v>
      </c>
      <c r="H107" s="166"/>
      <c r="I107" s="166"/>
      <c r="J107" s="166"/>
      <c r="K107" s="11">
        <v>0</v>
      </c>
      <c r="L107" s="11">
        <v>0</v>
      </c>
      <c r="M107" s="11">
        <v>0</v>
      </c>
      <c r="N107" s="11">
        <f>K107-L107-M107</f>
        <v>0</v>
      </c>
      <c r="O107" s="10"/>
    </row>
    <row r="108" spans="1:15" x14ac:dyDescent="0.2">
      <c r="A108" s="171"/>
      <c r="B108" s="174"/>
      <c r="C108" s="177"/>
      <c r="D108" s="177"/>
      <c r="E108" s="167"/>
      <c r="F108" s="180"/>
      <c r="G108" s="3" t="s">
        <v>15</v>
      </c>
      <c r="H108" s="167"/>
      <c r="I108" s="167"/>
      <c r="J108" s="167"/>
      <c r="K108" s="28">
        <f>SUM(K104:K107)</f>
        <v>11713.23</v>
      </c>
      <c r="L108" s="28">
        <f>SUM(L104:L107)</f>
        <v>5214.42</v>
      </c>
      <c r="M108" s="28">
        <f>SUM(M104:M107)</f>
        <v>5214.4400000000005</v>
      </c>
      <c r="N108" s="28">
        <f>SUM(N104:N107)</f>
        <v>1284.3699999999999</v>
      </c>
      <c r="O108" s="10"/>
    </row>
    <row r="109" spans="1:15" x14ac:dyDescent="0.2">
      <c r="A109" s="170">
        <v>23</v>
      </c>
      <c r="B109" s="173" t="s">
        <v>25</v>
      </c>
      <c r="C109" s="176" t="s">
        <v>88</v>
      </c>
      <c r="D109" s="176" t="s">
        <v>169</v>
      </c>
      <c r="E109" s="166" t="s">
        <v>84</v>
      </c>
      <c r="F109" s="179">
        <v>10.1</v>
      </c>
      <c r="G109" s="7" t="s">
        <v>16</v>
      </c>
      <c r="H109" s="166">
        <v>21.06</v>
      </c>
      <c r="I109" s="181">
        <v>41627</v>
      </c>
      <c r="J109" s="181">
        <v>43453</v>
      </c>
      <c r="K109" s="16">
        <v>638.30999999999995</v>
      </c>
      <c r="L109" s="16">
        <v>636.62</v>
      </c>
      <c r="M109" s="16">
        <v>636.62</v>
      </c>
      <c r="N109" s="16">
        <f>K109-L109-M109</f>
        <v>-634.93000000000006</v>
      </c>
      <c r="O109" s="45"/>
    </row>
    <row r="110" spans="1:15" x14ac:dyDescent="0.2">
      <c r="A110" s="170"/>
      <c r="B110" s="173"/>
      <c r="C110" s="176"/>
      <c r="D110" s="176"/>
      <c r="E110" s="166"/>
      <c r="F110" s="179"/>
      <c r="G110" s="2" t="s">
        <v>17</v>
      </c>
      <c r="H110" s="166"/>
      <c r="I110" s="166"/>
      <c r="J110" s="166"/>
      <c r="K110" s="11">
        <v>638.30999999999995</v>
      </c>
      <c r="L110" s="11">
        <v>212.88</v>
      </c>
      <c r="M110" s="11">
        <v>212.89</v>
      </c>
      <c r="N110" s="11">
        <f>K110-L110-M110</f>
        <v>212.53999999999996</v>
      </c>
      <c r="O110" s="10"/>
    </row>
    <row r="111" spans="1:15" x14ac:dyDescent="0.2">
      <c r="A111" s="170"/>
      <c r="B111" s="173"/>
      <c r="C111" s="176"/>
      <c r="D111" s="176"/>
      <c r="E111" s="166"/>
      <c r="F111" s="179"/>
      <c r="G111" s="2" t="s">
        <v>18</v>
      </c>
      <c r="H111" s="166"/>
      <c r="I111" s="166"/>
      <c r="J111" s="166"/>
      <c r="K111" s="11">
        <v>638.30999999999995</v>
      </c>
      <c r="L111" s="11">
        <v>213</v>
      </c>
      <c r="M111" s="11">
        <v>213</v>
      </c>
      <c r="N111" s="11">
        <f>K111-L111-M111</f>
        <v>212.30999999999995</v>
      </c>
      <c r="O111" s="10"/>
    </row>
    <row r="112" spans="1:15" x14ac:dyDescent="0.2">
      <c r="A112" s="170"/>
      <c r="B112" s="173"/>
      <c r="C112" s="176"/>
      <c r="D112" s="176"/>
      <c r="E112" s="166"/>
      <c r="F112" s="179"/>
      <c r="G112" s="2" t="s">
        <v>19</v>
      </c>
      <c r="H112" s="166"/>
      <c r="I112" s="166"/>
      <c r="J112" s="166"/>
      <c r="K112" s="11">
        <v>0</v>
      </c>
      <c r="L112" s="11">
        <v>0</v>
      </c>
      <c r="M112" s="11">
        <v>0</v>
      </c>
      <c r="N112" s="11">
        <f>K112-L112-M112</f>
        <v>0</v>
      </c>
      <c r="O112" s="10"/>
    </row>
    <row r="113" spans="1:15" ht="15.75" customHeight="1" x14ac:dyDescent="0.2">
      <c r="A113" s="170"/>
      <c r="B113" s="173"/>
      <c r="C113" s="176"/>
      <c r="D113" s="176"/>
      <c r="E113" s="166"/>
      <c r="F113" s="179"/>
      <c r="G113" s="6" t="s">
        <v>15</v>
      </c>
      <c r="H113" s="166"/>
      <c r="I113" s="166"/>
      <c r="J113" s="166"/>
      <c r="K113" s="30">
        <f>SUM(K109:K112)</f>
        <v>1914.9299999999998</v>
      </c>
      <c r="L113" s="30">
        <f>SUM(L109:L112)</f>
        <v>1062.5</v>
      </c>
      <c r="M113" s="30">
        <f>SUM(M109:M112)</f>
        <v>1062.51</v>
      </c>
      <c r="N113" s="30">
        <f>SUM(N109:N112)</f>
        <v>-210.08000000000015</v>
      </c>
      <c r="O113" s="43"/>
    </row>
    <row r="114" spans="1:15" x14ac:dyDescent="0.2">
      <c r="A114" s="169">
        <v>24</v>
      </c>
      <c r="B114" s="172" t="s">
        <v>25</v>
      </c>
      <c r="C114" s="175" t="s">
        <v>90</v>
      </c>
      <c r="D114" s="175" t="s">
        <v>91</v>
      </c>
      <c r="E114" s="165" t="s">
        <v>40</v>
      </c>
      <c r="F114" s="178">
        <v>91</v>
      </c>
      <c r="G114" s="2" t="s">
        <v>16</v>
      </c>
      <c r="H114" s="165">
        <v>27.27</v>
      </c>
      <c r="I114" s="168">
        <v>41421</v>
      </c>
      <c r="J114" s="168">
        <v>43247</v>
      </c>
      <c r="K114" s="11">
        <v>7443.81</v>
      </c>
      <c r="L114" s="11">
        <v>5663.45</v>
      </c>
      <c r="M114" s="11">
        <v>5663.45</v>
      </c>
      <c r="N114" s="11">
        <v>-3883.09</v>
      </c>
      <c r="O114" s="10"/>
    </row>
    <row r="115" spans="1:15" x14ac:dyDescent="0.2">
      <c r="A115" s="170"/>
      <c r="B115" s="173"/>
      <c r="C115" s="176"/>
      <c r="D115" s="176"/>
      <c r="E115" s="166"/>
      <c r="F115" s="179"/>
      <c r="G115" s="2" t="s">
        <v>17</v>
      </c>
      <c r="H115" s="166"/>
      <c r="I115" s="166"/>
      <c r="J115" s="166"/>
      <c r="K115" s="11">
        <v>7443.81</v>
      </c>
      <c r="L115" s="11">
        <v>5663.44</v>
      </c>
      <c r="M115" s="11">
        <v>5663.45</v>
      </c>
      <c r="N115" s="11">
        <f>K115-L115-M115</f>
        <v>-3883.079999999999</v>
      </c>
      <c r="O115" s="10"/>
    </row>
    <row r="116" spans="1:15" x14ac:dyDescent="0.2">
      <c r="A116" s="170"/>
      <c r="B116" s="173"/>
      <c r="C116" s="176"/>
      <c r="D116" s="176"/>
      <c r="E116" s="166"/>
      <c r="F116" s="179"/>
      <c r="G116" s="2" t="s">
        <v>18</v>
      </c>
      <c r="H116" s="166"/>
      <c r="I116" s="166"/>
      <c r="J116" s="166"/>
      <c r="K116" s="11">
        <v>7443.81</v>
      </c>
      <c r="L116" s="11">
        <v>4207.26</v>
      </c>
      <c r="M116" s="11">
        <v>4207.26</v>
      </c>
      <c r="N116" s="11">
        <f>K116-L116-M116</f>
        <v>-970.71</v>
      </c>
      <c r="O116" s="10"/>
    </row>
    <row r="117" spans="1:15" x14ac:dyDescent="0.2">
      <c r="A117" s="170"/>
      <c r="B117" s="173"/>
      <c r="C117" s="176"/>
      <c r="D117" s="176"/>
      <c r="E117" s="166"/>
      <c r="F117" s="179"/>
      <c r="G117" s="2" t="s">
        <v>19</v>
      </c>
      <c r="H117" s="166"/>
      <c r="I117" s="166"/>
      <c r="J117" s="166"/>
      <c r="K117" s="11">
        <v>0</v>
      </c>
      <c r="L117" s="11">
        <v>0</v>
      </c>
      <c r="M117" s="11">
        <v>0</v>
      </c>
      <c r="N117" s="11">
        <f>K117-L117-M117</f>
        <v>0</v>
      </c>
      <c r="O117" s="10"/>
    </row>
    <row r="118" spans="1:15" ht="26.25" customHeight="1" x14ac:dyDescent="0.2">
      <c r="A118" s="171"/>
      <c r="B118" s="174"/>
      <c r="C118" s="177"/>
      <c r="D118" s="177"/>
      <c r="E118" s="167"/>
      <c r="F118" s="180"/>
      <c r="G118" s="3" t="s">
        <v>15</v>
      </c>
      <c r="H118" s="167"/>
      <c r="I118" s="167"/>
      <c r="J118" s="167"/>
      <c r="K118" s="28">
        <f>SUM(K114:K117)</f>
        <v>22331.43</v>
      </c>
      <c r="L118" s="28">
        <f>SUM(L114:L117)</f>
        <v>15534.15</v>
      </c>
      <c r="M118" s="28">
        <f>SUM(M114:M117)</f>
        <v>15534.16</v>
      </c>
      <c r="N118" s="28">
        <f>SUM(N114:N117)</f>
        <v>-8736.8799999999992</v>
      </c>
      <c r="O118" s="10"/>
    </row>
    <row r="119" spans="1:15" x14ac:dyDescent="0.2">
      <c r="A119" s="169">
        <v>25</v>
      </c>
      <c r="B119" s="172" t="s">
        <v>25</v>
      </c>
      <c r="C119" s="175" t="s">
        <v>92</v>
      </c>
      <c r="D119" s="175" t="s">
        <v>93</v>
      </c>
      <c r="E119" s="165" t="s">
        <v>40</v>
      </c>
      <c r="F119" s="178">
        <v>56.2</v>
      </c>
      <c r="G119" s="2" t="s">
        <v>16</v>
      </c>
      <c r="H119" s="165">
        <v>28.27</v>
      </c>
      <c r="I119" s="168">
        <v>41814</v>
      </c>
      <c r="J119" s="168">
        <v>43640</v>
      </c>
      <c r="K119" s="11">
        <v>4765.7700000000004</v>
      </c>
      <c r="L119" s="11">
        <f>K119/2</f>
        <v>2382.8850000000002</v>
      </c>
      <c r="M119" s="11">
        <v>2382.88</v>
      </c>
      <c r="N119" s="11">
        <v>0</v>
      </c>
      <c r="O119" s="10"/>
    </row>
    <row r="120" spans="1:15" x14ac:dyDescent="0.2">
      <c r="A120" s="170"/>
      <c r="B120" s="173"/>
      <c r="C120" s="176"/>
      <c r="D120" s="176"/>
      <c r="E120" s="166"/>
      <c r="F120" s="179"/>
      <c r="G120" s="2" t="s">
        <v>17</v>
      </c>
      <c r="H120" s="166"/>
      <c r="I120" s="166"/>
      <c r="J120" s="166"/>
      <c r="K120" s="11">
        <v>4765.7700000000004</v>
      </c>
      <c r="L120" s="11">
        <v>2382.89</v>
      </c>
      <c r="M120" s="11">
        <v>2382.88</v>
      </c>
      <c r="N120" s="11">
        <f>K120-L120-M120</f>
        <v>0</v>
      </c>
      <c r="O120" s="10"/>
    </row>
    <row r="121" spans="1:15" x14ac:dyDescent="0.2">
      <c r="A121" s="170"/>
      <c r="B121" s="173"/>
      <c r="C121" s="176"/>
      <c r="D121" s="176"/>
      <c r="E121" s="166"/>
      <c r="F121" s="179"/>
      <c r="G121" s="2" t="s">
        <v>18</v>
      </c>
      <c r="H121" s="166"/>
      <c r="I121" s="166"/>
      <c r="J121" s="166"/>
      <c r="K121" s="11">
        <v>4765.7700000000004</v>
      </c>
      <c r="L121" s="11">
        <v>2382.89</v>
      </c>
      <c r="M121" s="11">
        <v>2382.88</v>
      </c>
      <c r="N121" s="11">
        <f>K121-L121-M121</f>
        <v>0</v>
      </c>
      <c r="O121" s="10"/>
    </row>
    <row r="122" spans="1:15" x14ac:dyDescent="0.2">
      <c r="A122" s="170"/>
      <c r="B122" s="173"/>
      <c r="C122" s="176"/>
      <c r="D122" s="176"/>
      <c r="E122" s="166"/>
      <c r="F122" s="179"/>
      <c r="G122" s="2" t="s">
        <v>19</v>
      </c>
      <c r="H122" s="166"/>
      <c r="I122" s="166"/>
      <c r="J122" s="166"/>
      <c r="K122" s="11">
        <v>0</v>
      </c>
      <c r="L122" s="11">
        <v>0</v>
      </c>
      <c r="M122" s="11">
        <v>0</v>
      </c>
      <c r="N122" s="11">
        <f>K122-L122-M122</f>
        <v>0</v>
      </c>
      <c r="O122" s="10"/>
    </row>
    <row r="123" spans="1:15" x14ac:dyDescent="0.2">
      <c r="A123" s="171"/>
      <c r="B123" s="174"/>
      <c r="C123" s="177"/>
      <c r="D123" s="177"/>
      <c r="E123" s="167"/>
      <c r="F123" s="180"/>
      <c r="G123" s="3" t="s">
        <v>15</v>
      </c>
      <c r="H123" s="167"/>
      <c r="I123" s="167"/>
      <c r="J123" s="167"/>
      <c r="K123" s="28">
        <f>SUM(K119:K122)</f>
        <v>14297.310000000001</v>
      </c>
      <c r="L123" s="28">
        <f>SUM(L119:L122)</f>
        <v>7148.6649999999991</v>
      </c>
      <c r="M123" s="28">
        <f>SUM(M119:M122)</f>
        <v>7148.64</v>
      </c>
      <c r="N123" s="28">
        <f t="shared" ref="N123" si="13">SUM(N119:N122)</f>
        <v>0</v>
      </c>
      <c r="O123" s="10"/>
    </row>
    <row r="124" spans="1:15" x14ac:dyDescent="0.2">
      <c r="A124" s="169">
        <v>26</v>
      </c>
      <c r="B124" s="172" t="s">
        <v>25</v>
      </c>
      <c r="C124" s="175" t="s">
        <v>92</v>
      </c>
      <c r="D124" s="175" t="s">
        <v>170</v>
      </c>
      <c r="E124" s="165" t="s">
        <v>40</v>
      </c>
      <c r="F124" s="178">
        <v>46</v>
      </c>
      <c r="G124" s="2" t="s">
        <v>16</v>
      </c>
      <c r="H124" s="165">
        <v>31.6</v>
      </c>
      <c r="I124" s="168">
        <v>41814</v>
      </c>
      <c r="J124" s="168">
        <v>43640</v>
      </c>
      <c r="K124" s="11">
        <v>4360.8</v>
      </c>
      <c r="L124" s="11">
        <f>K124/2</f>
        <v>2180.4</v>
      </c>
      <c r="M124" s="11">
        <f>K124/2</f>
        <v>2180.4</v>
      </c>
      <c r="N124" s="11">
        <f>K124-L124-M124</f>
        <v>0</v>
      </c>
      <c r="O124" s="10"/>
    </row>
    <row r="125" spans="1:15" ht="12.75" customHeight="1" x14ac:dyDescent="0.2">
      <c r="A125" s="170"/>
      <c r="B125" s="173"/>
      <c r="C125" s="176"/>
      <c r="D125" s="176"/>
      <c r="E125" s="166"/>
      <c r="F125" s="179"/>
      <c r="G125" s="2" t="s">
        <v>17</v>
      </c>
      <c r="H125" s="166"/>
      <c r="I125" s="166"/>
      <c r="J125" s="166"/>
      <c r="K125" s="11">
        <v>4360.8</v>
      </c>
      <c r="L125" s="11">
        <v>2180.4</v>
      </c>
      <c r="M125" s="11">
        <v>2180.4</v>
      </c>
      <c r="N125" s="11">
        <f>K125-L125-M125</f>
        <v>0</v>
      </c>
      <c r="O125" s="10"/>
    </row>
    <row r="126" spans="1:15" x14ac:dyDescent="0.2">
      <c r="A126" s="170"/>
      <c r="B126" s="173"/>
      <c r="C126" s="176"/>
      <c r="D126" s="176"/>
      <c r="E126" s="166"/>
      <c r="F126" s="179"/>
      <c r="G126" s="2" t="s">
        <v>18</v>
      </c>
      <c r="H126" s="166"/>
      <c r="I126" s="166"/>
      <c r="J126" s="166"/>
      <c r="K126" s="11">
        <v>4360.8</v>
      </c>
      <c r="L126" s="11">
        <v>2180.4</v>
      </c>
      <c r="M126" s="11">
        <v>2180.4</v>
      </c>
      <c r="N126" s="11">
        <f>K126-L126-M126</f>
        <v>0</v>
      </c>
      <c r="O126" s="10"/>
    </row>
    <row r="127" spans="1:15" x14ac:dyDescent="0.2">
      <c r="A127" s="170"/>
      <c r="B127" s="173"/>
      <c r="C127" s="176"/>
      <c r="D127" s="176"/>
      <c r="E127" s="166"/>
      <c r="F127" s="179"/>
      <c r="G127" s="2" t="s">
        <v>19</v>
      </c>
      <c r="H127" s="166"/>
      <c r="I127" s="166"/>
      <c r="J127" s="166"/>
      <c r="K127" s="11">
        <v>0</v>
      </c>
      <c r="L127" s="11">
        <v>0</v>
      </c>
      <c r="M127" s="11">
        <v>0</v>
      </c>
      <c r="N127" s="11">
        <f>K127-L127-M127</f>
        <v>0</v>
      </c>
      <c r="O127" s="10"/>
    </row>
    <row r="128" spans="1:15" ht="19.5" customHeight="1" x14ac:dyDescent="0.2">
      <c r="A128" s="171"/>
      <c r="B128" s="174"/>
      <c r="C128" s="177"/>
      <c r="D128" s="177"/>
      <c r="E128" s="167"/>
      <c r="F128" s="180"/>
      <c r="G128" s="3" t="s">
        <v>15</v>
      </c>
      <c r="H128" s="167"/>
      <c r="I128" s="167"/>
      <c r="J128" s="167"/>
      <c r="K128" s="28">
        <f>SUM(K124:K127)</f>
        <v>13082.400000000001</v>
      </c>
      <c r="L128" s="28">
        <f>SUM(L124:L127)</f>
        <v>6541.2000000000007</v>
      </c>
      <c r="M128" s="28">
        <f>SUM(M124:M127)</f>
        <v>6541.2000000000007</v>
      </c>
      <c r="N128" s="28">
        <f t="shared" ref="N128" si="14">SUM(N124:N127)</f>
        <v>0</v>
      </c>
      <c r="O128" s="10"/>
    </row>
    <row r="129" spans="1:15" x14ac:dyDescent="0.2">
      <c r="A129" s="169">
        <v>27</v>
      </c>
      <c r="B129" s="172" t="s">
        <v>25</v>
      </c>
      <c r="C129" s="175" t="s">
        <v>95</v>
      </c>
      <c r="D129" s="175" t="s">
        <v>96</v>
      </c>
      <c r="E129" s="165" t="s">
        <v>33</v>
      </c>
      <c r="F129" s="178">
        <v>13.1</v>
      </c>
      <c r="G129" s="2" t="s">
        <v>16</v>
      </c>
      <c r="H129" s="165">
        <v>25.87</v>
      </c>
      <c r="I129" s="168">
        <v>42861</v>
      </c>
      <c r="J129" s="168">
        <v>43196</v>
      </c>
      <c r="K129" s="11">
        <v>1016.55</v>
      </c>
      <c r="L129" s="11">
        <v>338.35</v>
      </c>
      <c r="M129" s="11">
        <v>338.35</v>
      </c>
      <c r="N129" s="11">
        <v>339.85</v>
      </c>
      <c r="O129" s="10"/>
    </row>
    <row r="130" spans="1:15" x14ac:dyDescent="0.2">
      <c r="A130" s="170"/>
      <c r="B130" s="173"/>
      <c r="C130" s="176"/>
      <c r="D130" s="176"/>
      <c r="E130" s="166"/>
      <c r="F130" s="179"/>
      <c r="G130" s="2" t="s">
        <v>17</v>
      </c>
      <c r="H130" s="166"/>
      <c r="I130" s="166"/>
      <c r="J130" s="166"/>
      <c r="K130" s="11">
        <v>1525.12</v>
      </c>
      <c r="L130" s="11">
        <v>815.99</v>
      </c>
      <c r="M130" s="11">
        <v>816</v>
      </c>
      <c r="N130" s="11">
        <f>K130-L130-M130</f>
        <v>-106.87000000000012</v>
      </c>
      <c r="O130" s="10"/>
    </row>
    <row r="131" spans="1:15" x14ac:dyDescent="0.2">
      <c r="A131" s="170"/>
      <c r="B131" s="173"/>
      <c r="C131" s="176"/>
      <c r="D131" s="176"/>
      <c r="E131" s="166"/>
      <c r="F131" s="179"/>
      <c r="G131" s="2" t="s">
        <v>18</v>
      </c>
      <c r="H131" s="166"/>
      <c r="I131" s="166"/>
      <c r="J131" s="166"/>
      <c r="K131" s="11">
        <v>1846.32</v>
      </c>
      <c r="L131" s="11">
        <v>923.16</v>
      </c>
      <c r="M131" s="11">
        <v>923.16</v>
      </c>
      <c r="N131" s="11">
        <f>K131-L131-M131</f>
        <v>0</v>
      </c>
      <c r="O131" s="10"/>
    </row>
    <row r="132" spans="1:15" x14ac:dyDescent="0.2">
      <c r="A132" s="170"/>
      <c r="B132" s="173"/>
      <c r="C132" s="176"/>
      <c r="D132" s="176"/>
      <c r="E132" s="166"/>
      <c r="F132" s="179"/>
      <c r="G132" s="2" t="s">
        <v>19</v>
      </c>
      <c r="H132" s="166"/>
      <c r="I132" s="166"/>
      <c r="J132" s="166"/>
      <c r="K132" s="11">
        <v>0</v>
      </c>
      <c r="L132" s="11">
        <v>0</v>
      </c>
      <c r="M132" s="11">
        <v>0</v>
      </c>
      <c r="N132" s="11">
        <f>K132-L132-M132</f>
        <v>0</v>
      </c>
      <c r="O132" s="10"/>
    </row>
    <row r="133" spans="1:15" x14ac:dyDescent="0.2">
      <c r="A133" s="171"/>
      <c r="B133" s="174"/>
      <c r="C133" s="177"/>
      <c r="D133" s="177"/>
      <c r="E133" s="167"/>
      <c r="F133" s="180"/>
      <c r="G133" s="3" t="s">
        <v>15</v>
      </c>
      <c r="H133" s="167"/>
      <c r="I133" s="167"/>
      <c r="J133" s="167"/>
      <c r="K133" s="28">
        <f>SUM(K129:K132)</f>
        <v>4387.99</v>
      </c>
      <c r="L133" s="28">
        <f>SUM(L129:L132)</f>
        <v>2077.5</v>
      </c>
      <c r="M133" s="28">
        <f>SUM(M129:M132)</f>
        <v>2077.5099999999998</v>
      </c>
      <c r="N133" s="28">
        <f>SUM(N129:N132)</f>
        <v>232.9799999999999</v>
      </c>
      <c r="O133" s="10"/>
    </row>
    <row r="134" spans="1:15" x14ac:dyDescent="0.2">
      <c r="A134" s="169">
        <v>28</v>
      </c>
      <c r="B134" s="172" t="s">
        <v>25</v>
      </c>
      <c r="C134" s="175" t="s">
        <v>97</v>
      </c>
      <c r="D134" s="175" t="s">
        <v>98</v>
      </c>
      <c r="E134" s="165" t="s">
        <v>33</v>
      </c>
      <c r="F134" s="178">
        <v>16.2</v>
      </c>
      <c r="G134" s="2" t="s">
        <v>16</v>
      </c>
      <c r="H134" s="165">
        <v>23.53</v>
      </c>
      <c r="I134" s="168">
        <v>41663</v>
      </c>
      <c r="J134" s="168">
        <v>43489</v>
      </c>
      <c r="K134" s="11">
        <v>1143.72</v>
      </c>
      <c r="L134" s="11">
        <v>0</v>
      </c>
      <c r="M134" s="11">
        <v>0</v>
      </c>
      <c r="N134" s="11">
        <v>1143.72</v>
      </c>
      <c r="O134" s="10"/>
    </row>
    <row r="135" spans="1:15" x14ac:dyDescent="0.2">
      <c r="A135" s="170"/>
      <c r="B135" s="173"/>
      <c r="C135" s="176"/>
      <c r="D135" s="176"/>
      <c r="E135" s="166"/>
      <c r="F135" s="179"/>
      <c r="G135" s="2" t="s">
        <v>17</v>
      </c>
      <c r="H135" s="166"/>
      <c r="I135" s="166"/>
      <c r="J135" s="166"/>
      <c r="K135" s="11">
        <v>1143.72</v>
      </c>
      <c r="L135" s="11">
        <v>0</v>
      </c>
      <c r="M135" s="11">
        <v>0</v>
      </c>
      <c r="N135" s="11">
        <f>K135-L135-M135</f>
        <v>1143.72</v>
      </c>
      <c r="O135" s="10"/>
    </row>
    <row r="136" spans="1:15" x14ac:dyDescent="0.2">
      <c r="A136" s="170"/>
      <c r="B136" s="173"/>
      <c r="C136" s="176"/>
      <c r="D136" s="176"/>
      <c r="E136" s="166"/>
      <c r="F136" s="179"/>
      <c r="G136" s="2" t="s">
        <v>18</v>
      </c>
      <c r="H136" s="166"/>
      <c r="I136" s="166"/>
      <c r="J136" s="166"/>
      <c r="K136" s="11">
        <v>-762.48</v>
      </c>
      <c r="L136" s="11">
        <v>0</v>
      </c>
      <c r="M136" s="11">
        <v>0</v>
      </c>
      <c r="N136" s="11">
        <f>K136-L136-M136</f>
        <v>-762.48</v>
      </c>
      <c r="O136" s="10"/>
    </row>
    <row r="137" spans="1:15" x14ac:dyDescent="0.2">
      <c r="A137" s="170"/>
      <c r="B137" s="173"/>
      <c r="C137" s="176"/>
      <c r="D137" s="176"/>
      <c r="E137" s="166"/>
      <c r="F137" s="179"/>
      <c r="G137" s="2" t="s">
        <v>19</v>
      </c>
      <c r="H137" s="166"/>
      <c r="I137" s="166"/>
      <c r="J137" s="166"/>
      <c r="K137" s="11">
        <v>0</v>
      </c>
      <c r="L137" s="11">
        <v>0</v>
      </c>
      <c r="M137" s="11">
        <v>0</v>
      </c>
      <c r="N137" s="11">
        <f>K137-L137-M137</f>
        <v>0</v>
      </c>
      <c r="O137" s="10"/>
    </row>
    <row r="138" spans="1:15" x14ac:dyDescent="0.2">
      <c r="A138" s="171"/>
      <c r="B138" s="174"/>
      <c r="C138" s="177"/>
      <c r="D138" s="177"/>
      <c r="E138" s="167"/>
      <c r="F138" s="180"/>
      <c r="G138" s="3" t="s">
        <v>15</v>
      </c>
      <c r="H138" s="167"/>
      <c r="I138" s="167"/>
      <c r="J138" s="167"/>
      <c r="K138" s="28">
        <f>SUM(K134:K137)</f>
        <v>1524.96</v>
      </c>
      <c r="L138" s="28">
        <v>0</v>
      </c>
      <c r="M138" s="28">
        <v>0</v>
      </c>
      <c r="N138" s="28">
        <f>SUM(N134:N137)</f>
        <v>1524.96</v>
      </c>
      <c r="O138" s="10"/>
    </row>
    <row r="139" spans="1:15" x14ac:dyDescent="0.2">
      <c r="A139" s="169">
        <v>29</v>
      </c>
      <c r="B139" s="172" t="s">
        <v>25</v>
      </c>
      <c r="C139" s="175" t="s">
        <v>99</v>
      </c>
      <c r="D139" s="175" t="s">
        <v>171</v>
      </c>
      <c r="E139" s="165" t="s">
        <v>101</v>
      </c>
      <c r="F139" s="178">
        <v>116.5</v>
      </c>
      <c r="G139" s="2" t="s">
        <v>16</v>
      </c>
      <c r="H139" s="165">
        <v>18.2</v>
      </c>
      <c r="I139" s="168">
        <v>41814</v>
      </c>
      <c r="J139" s="168">
        <v>43640</v>
      </c>
      <c r="K139" s="11">
        <v>6360.9</v>
      </c>
      <c r="L139" s="11">
        <v>500</v>
      </c>
      <c r="M139" s="11">
        <v>500</v>
      </c>
      <c r="N139" s="11">
        <v>5360.9</v>
      </c>
      <c r="O139" s="10"/>
    </row>
    <row r="140" spans="1:15" x14ac:dyDescent="0.2">
      <c r="A140" s="170"/>
      <c r="B140" s="173"/>
      <c r="C140" s="176"/>
      <c r="D140" s="176"/>
      <c r="E140" s="166"/>
      <c r="F140" s="179"/>
      <c r="G140" s="2" t="s">
        <v>17</v>
      </c>
      <c r="H140" s="166"/>
      <c r="I140" s="166"/>
      <c r="J140" s="166"/>
      <c r="K140" s="11">
        <v>6360.9</v>
      </c>
      <c r="L140" s="11">
        <v>500</v>
      </c>
      <c r="M140" s="11">
        <v>500</v>
      </c>
      <c r="N140" s="11">
        <f>K140-L140-M140</f>
        <v>5360.9</v>
      </c>
      <c r="O140" s="10"/>
    </row>
    <row r="141" spans="1:15" x14ac:dyDescent="0.2">
      <c r="A141" s="170"/>
      <c r="B141" s="173"/>
      <c r="C141" s="176"/>
      <c r="D141" s="176"/>
      <c r="E141" s="166"/>
      <c r="F141" s="179"/>
      <c r="G141" s="2" t="s">
        <v>18</v>
      </c>
      <c r="H141" s="166"/>
      <c r="I141" s="166"/>
      <c r="J141" s="166"/>
      <c r="K141" s="11">
        <v>6360.9</v>
      </c>
      <c r="L141" s="11">
        <v>0</v>
      </c>
      <c r="M141" s="11">
        <v>0</v>
      </c>
      <c r="N141" s="11">
        <f>K141-L141-M141</f>
        <v>6360.9</v>
      </c>
      <c r="O141" s="10"/>
    </row>
    <row r="142" spans="1:15" x14ac:dyDescent="0.2">
      <c r="A142" s="170"/>
      <c r="B142" s="173"/>
      <c r="C142" s="176"/>
      <c r="D142" s="176"/>
      <c r="E142" s="166"/>
      <c r="F142" s="179"/>
      <c r="G142" s="2" t="s">
        <v>19</v>
      </c>
      <c r="H142" s="166"/>
      <c r="I142" s="166"/>
      <c r="J142" s="166"/>
      <c r="K142" s="11">
        <v>0</v>
      </c>
      <c r="L142" s="11">
        <v>0</v>
      </c>
      <c r="M142" s="11">
        <v>0</v>
      </c>
      <c r="N142" s="11">
        <f>K142-L142-M142</f>
        <v>0</v>
      </c>
      <c r="O142" s="10"/>
    </row>
    <row r="143" spans="1:15" x14ac:dyDescent="0.2">
      <c r="A143" s="171"/>
      <c r="B143" s="174"/>
      <c r="C143" s="177"/>
      <c r="D143" s="177"/>
      <c r="E143" s="167"/>
      <c r="F143" s="180"/>
      <c r="G143" s="3" t="s">
        <v>15</v>
      </c>
      <c r="H143" s="167"/>
      <c r="I143" s="167"/>
      <c r="J143" s="167"/>
      <c r="K143" s="28">
        <f>SUM(K139:K142)</f>
        <v>19082.699999999997</v>
      </c>
      <c r="L143" s="28">
        <f>SUM(L139:L142)</f>
        <v>1000</v>
      </c>
      <c r="M143" s="28">
        <f>SUM(M139:M142)</f>
        <v>1000</v>
      </c>
      <c r="N143" s="28">
        <f>SUM(N139:N142)</f>
        <v>17082.699999999997</v>
      </c>
      <c r="O143" s="10"/>
    </row>
    <row r="144" spans="1:15" x14ac:dyDescent="0.2">
      <c r="A144" s="169">
        <v>30</v>
      </c>
      <c r="B144" s="172" t="s">
        <v>25</v>
      </c>
      <c r="C144" s="175" t="s">
        <v>102</v>
      </c>
      <c r="D144" s="175" t="s">
        <v>172</v>
      </c>
      <c r="E144" s="165" t="s">
        <v>104</v>
      </c>
      <c r="F144" s="178">
        <v>4.5999999999999996</v>
      </c>
      <c r="G144" s="2" t="s">
        <v>16</v>
      </c>
      <c r="H144" s="165">
        <v>27.53</v>
      </c>
      <c r="I144" s="168">
        <v>41796</v>
      </c>
      <c r="J144" s="168">
        <v>43471</v>
      </c>
      <c r="K144" s="11">
        <v>379.95</v>
      </c>
      <c r="L144" s="11">
        <v>189.75</v>
      </c>
      <c r="M144" s="11">
        <v>189.75</v>
      </c>
      <c r="N144" s="11">
        <f>K144-L144-M144</f>
        <v>0.44999999999998863</v>
      </c>
      <c r="O144" s="10"/>
    </row>
    <row r="145" spans="1:15" x14ac:dyDescent="0.2">
      <c r="A145" s="170"/>
      <c r="B145" s="173"/>
      <c r="C145" s="176"/>
      <c r="D145" s="176"/>
      <c r="E145" s="166"/>
      <c r="F145" s="179"/>
      <c r="G145" s="2" t="s">
        <v>17</v>
      </c>
      <c r="H145" s="166"/>
      <c r="I145" s="166"/>
      <c r="J145" s="166"/>
      <c r="K145" s="11">
        <v>379.95</v>
      </c>
      <c r="L145" s="11">
        <v>189.75</v>
      </c>
      <c r="M145" s="11">
        <v>189.75</v>
      </c>
      <c r="N145" s="11">
        <f>K145-L145-M145</f>
        <v>0.44999999999998863</v>
      </c>
      <c r="O145" s="10"/>
    </row>
    <row r="146" spans="1:15" x14ac:dyDescent="0.2">
      <c r="A146" s="170"/>
      <c r="B146" s="173"/>
      <c r="C146" s="176"/>
      <c r="D146" s="176"/>
      <c r="E146" s="166"/>
      <c r="F146" s="179"/>
      <c r="G146" s="2" t="s">
        <v>18</v>
      </c>
      <c r="H146" s="166"/>
      <c r="I146" s="166"/>
      <c r="J146" s="166"/>
      <c r="K146" s="11">
        <v>379.95</v>
      </c>
      <c r="L146" s="11">
        <v>126.5</v>
      </c>
      <c r="M146" s="11">
        <v>126.5</v>
      </c>
      <c r="N146" s="11">
        <f>K146-L146-M146</f>
        <v>126.94999999999999</v>
      </c>
      <c r="O146" s="10"/>
    </row>
    <row r="147" spans="1:15" x14ac:dyDescent="0.2">
      <c r="A147" s="170"/>
      <c r="B147" s="173"/>
      <c r="C147" s="176"/>
      <c r="D147" s="176"/>
      <c r="E147" s="166"/>
      <c r="F147" s="179"/>
      <c r="G147" s="2" t="s">
        <v>19</v>
      </c>
      <c r="H147" s="166"/>
      <c r="I147" s="166"/>
      <c r="J147" s="166"/>
      <c r="K147" s="11">
        <v>0</v>
      </c>
      <c r="L147" s="11">
        <v>0</v>
      </c>
      <c r="M147" s="11">
        <v>0</v>
      </c>
      <c r="N147" s="11">
        <f>K147-L147-M147</f>
        <v>0</v>
      </c>
      <c r="O147" s="10"/>
    </row>
    <row r="148" spans="1:15" x14ac:dyDescent="0.2">
      <c r="A148" s="171"/>
      <c r="B148" s="174"/>
      <c r="C148" s="177"/>
      <c r="D148" s="177"/>
      <c r="E148" s="167"/>
      <c r="F148" s="180"/>
      <c r="G148" s="3" t="s">
        <v>15</v>
      </c>
      <c r="H148" s="167"/>
      <c r="I148" s="167"/>
      <c r="J148" s="167"/>
      <c r="K148" s="28">
        <f>SUM(K144:K147)</f>
        <v>1139.8499999999999</v>
      </c>
      <c r="L148" s="28">
        <f>SUM(L144:L147)</f>
        <v>506</v>
      </c>
      <c r="M148" s="28">
        <f>SUM(M144:M147)</f>
        <v>506</v>
      </c>
      <c r="N148" s="28">
        <f>SUM(N144:N147)</f>
        <v>127.84999999999997</v>
      </c>
      <c r="O148" s="10"/>
    </row>
    <row r="149" spans="1:15" x14ac:dyDescent="0.2">
      <c r="A149" s="169">
        <v>31</v>
      </c>
      <c r="B149" s="172" t="s">
        <v>25</v>
      </c>
      <c r="C149" s="175" t="s">
        <v>105</v>
      </c>
      <c r="D149" s="175" t="s">
        <v>106</v>
      </c>
      <c r="E149" s="165" t="s">
        <v>107</v>
      </c>
      <c r="F149" s="178">
        <v>18.8</v>
      </c>
      <c r="G149" s="2" t="s">
        <v>16</v>
      </c>
      <c r="H149" s="165">
        <v>27.4</v>
      </c>
      <c r="I149" s="168">
        <v>42220</v>
      </c>
      <c r="J149" s="168">
        <v>42555</v>
      </c>
      <c r="K149" s="11">
        <v>1545.6</v>
      </c>
      <c r="L149" s="11">
        <v>1100</v>
      </c>
      <c r="M149" s="11">
        <v>1100</v>
      </c>
      <c r="N149" s="11">
        <v>-654.4</v>
      </c>
      <c r="O149" s="10"/>
    </row>
    <row r="150" spans="1:15" x14ac:dyDescent="0.2">
      <c r="A150" s="170"/>
      <c r="B150" s="173"/>
      <c r="C150" s="176"/>
      <c r="D150" s="176"/>
      <c r="E150" s="166"/>
      <c r="F150" s="179"/>
      <c r="G150" s="2" t="s">
        <v>17</v>
      </c>
      <c r="H150" s="166"/>
      <c r="I150" s="166"/>
      <c r="J150" s="166"/>
      <c r="K150" s="11">
        <v>1545.6</v>
      </c>
      <c r="L150" s="11">
        <v>0</v>
      </c>
      <c r="M150" s="11">
        <v>0</v>
      </c>
      <c r="N150" s="11">
        <f>K150-L150-M150</f>
        <v>1545.6</v>
      </c>
      <c r="O150" s="10"/>
    </row>
    <row r="151" spans="1:15" x14ac:dyDescent="0.2">
      <c r="A151" s="170"/>
      <c r="B151" s="173"/>
      <c r="C151" s="176"/>
      <c r="D151" s="176"/>
      <c r="E151" s="166"/>
      <c r="F151" s="179"/>
      <c r="G151" s="2" t="s">
        <v>18</v>
      </c>
      <c r="H151" s="166"/>
      <c r="I151" s="166"/>
      <c r="J151" s="166"/>
      <c r="K151" s="11">
        <v>1545.6</v>
      </c>
      <c r="L151" s="11">
        <v>893.55</v>
      </c>
      <c r="M151" s="11">
        <v>893.55</v>
      </c>
      <c r="N151" s="11">
        <f>K151-L151-M151</f>
        <v>-241.5</v>
      </c>
      <c r="O151" s="10"/>
    </row>
    <row r="152" spans="1:15" x14ac:dyDescent="0.2">
      <c r="A152" s="170"/>
      <c r="B152" s="173"/>
      <c r="C152" s="176"/>
      <c r="D152" s="176"/>
      <c r="E152" s="166"/>
      <c r="F152" s="179"/>
      <c r="G152" s="2" t="s">
        <v>19</v>
      </c>
      <c r="H152" s="166"/>
      <c r="I152" s="166"/>
      <c r="J152" s="166"/>
      <c r="K152" s="11">
        <v>0</v>
      </c>
      <c r="L152" s="11">
        <v>0</v>
      </c>
      <c r="M152" s="11">
        <v>0</v>
      </c>
      <c r="N152" s="11">
        <f>K152-L152-M152</f>
        <v>0</v>
      </c>
      <c r="O152" s="10"/>
    </row>
    <row r="153" spans="1:15" x14ac:dyDescent="0.2">
      <c r="A153" s="171"/>
      <c r="B153" s="174"/>
      <c r="C153" s="177"/>
      <c r="D153" s="177"/>
      <c r="E153" s="167"/>
      <c r="F153" s="180"/>
      <c r="G153" s="3" t="s">
        <v>15</v>
      </c>
      <c r="H153" s="167"/>
      <c r="I153" s="167"/>
      <c r="J153" s="167"/>
      <c r="K153" s="28">
        <f>SUM(K149:K152)</f>
        <v>4636.7999999999993</v>
      </c>
      <c r="L153" s="28">
        <v>1100</v>
      </c>
      <c r="M153" s="28">
        <v>1100</v>
      </c>
      <c r="N153" s="28">
        <f>SUM(N149:N152)</f>
        <v>649.69999999999993</v>
      </c>
      <c r="O153" s="10"/>
    </row>
    <row r="154" spans="1:15" x14ac:dyDescent="0.2">
      <c r="A154" s="170">
        <v>32</v>
      </c>
      <c r="B154" s="173" t="s">
        <v>25</v>
      </c>
      <c r="C154" s="176" t="s">
        <v>108</v>
      </c>
      <c r="D154" s="176" t="s">
        <v>173</v>
      </c>
      <c r="E154" s="166" t="s">
        <v>50</v>
      </c>
      <c r="F154" s="179">
        <v>48.7</v>
      </c>
      <c r="G154" s="7" t="s">
        <v>16</v>
      </c>
      <c r="H154" s="166">
        <v>23.53</v>
      </c>
      <c r="I154" s="181">
        <v>42164</v>
      </c>
      <c r="J154" s="181">
        <v>43260</v>
      </c>
      <c r="K154" s="16">
        <v>3438.21</v>
      </c>
      <c r="L154" s="16">
        <v>1719.11</v>
      </c>
      <c r="M154" s="16">
        <v>1719.1</v>
      </c>
      <c r="N154" s="16">
        <v>0</v>
      </c>
      <c r="O154" s="45"/>
    </row>
    <row r="155" spans="1:15" x14ac:dyDescent="0.2">
      <c r="A155" s="170"/>
      <c r="B155" s="173"/>
      <c r="C155" s="176"/>
      <c r="D155" s="176"/>
      <c r="E155" s="166"/>
      <c r="F155" s="179"/>
      <c r="G155" s="2" t="s">
        <v>17</v>
      </c>
      <c r="H155" s="166"/>
      <c r="I155" s="166"/>
      <c r="J155" s="166"/>
      <c r="K155" s="11">
        <v>3438.21</v>
      </c>
      <c r="L155" s="11">
        <v>1719.1</v>
      </c>
      <c r="M155" s="11">
        <v>1719.11</v>
      </c>
      <c r="N155" s="11">
        <f>K155-L155-M155</f>
        <v>0</v>
      </c>
      <c r="O155" s="10"/>
    </row>
    <row r="156" spans="1:15" x14ac:dyDescent="0.2">
      <c r="A156" s="170"/>
      <c r="B156" s="173"/>
      <c r="C156" s="176"/>
      <c r="D156" s="176"/>
      <c r="E156" s="166"/>
      <c r="F156" s="179"/>
      <c r="G156" s="2" t="s">
        <v>18</v>
      </c>
      <c r="H156" s="166"/>
      <c r="I156" s="166"/>
      <c r="J156" s="166"/>
      <c r="K156" s="11">
        <v>3438.21</v>
      </c>
      <c r="L156" s="11">
        <v>1719.1</v>
      </c>
      <c r="M156" s="11">
        <v>1719.11</v>
      </c>
      <c r="N156" s="11">
        <f>K156-L156-M156</f>
        <v>0</v>
      </c>
      <c r="O156" s="10"/>
    </row>
    <row r="157" spans="1:15" x14ac:dyDescent="0.2">
      <c r="A157" s="170"/>
      <c r="B157" s="173"/>
      <c r="C157" s="176"/>
      <c r="D157" s="176"/>
      <c r="E157" s="166"/>
      <c r="F157" s="179"/>
      <c r="G157" s="2" t="s">
        <v>19</v>
      </c>
      <c r="H157" s="166"/>
      <c r="I157" s="166"/>
      <c r="J157" s="166"/>
      <c r="K157" s="11">
        <v>0</v>
      </c>
      <c r="L157" s="11">
        <v>0</v>
      </c>
      <c r="M157" s="11">
        <v>0</v>
      </c>
      <c r="N157" s="11">
        <f>K157-L157-M157</f>
        <v>0</v>
      </c>
      <c r="O157" s="10"/>
    </row>
    <row r="158" spans="1:15" x14ac:dyDescent="0.2">
      <c r="A158" s="171"/>
      <c r="B158" s="174"/>
      <c r="C158" s="177"/>
      <c r="D158" s="177"/>
      <c r="E158" s="167"/>
      <c r="F158" s="180"/>
      <c r="G158" s="3" t="s">
        <v>15</v>
      </c>
      <c r="H158" s="167"/>
      <c r="I158" s="167"/>
      <c r="J158" s="167"/>
      <c r="K158" s="28">
        <f>SUM(K154:K157)</f>
        <v>10314.630000000001</v>
      </c>
      <c r="L158" s="28">
        <f>SUM(L154:L157)</f>
        <v>5157.3099999999995</v>
      </c>
      <c r="M158" s="28">
        <f>SUM(M154:M157)</f>
        <v>5157.32</v>
      </c>
      <c r="N158" s="28">
        <v>0</v>
      </c>
      <c r="O158" s="10"/>
    </row>
    <row r="159" spans="1:15" x14ac:dyDescent="0.2">
      <c r="A159" s="169">
        <v>33</v>
      </c>
      <c r="B159" s="172" t="s">
        <v>25</v>
      </c>
      <c r="C159" s="175" t="s">
        <v>110</v>
      </c>
      <c r="D159" s="175" t="s">
        <v>111</v>
      </c>
      <c r="E159" s="165" t="s">
        <v>112</v>
      </c>
      <c r="F159" s="178">
        <v>40.1</v>
      </c>
      <c r="G159" s="2" t="s">
        <v>16</v>
      </c>
      <c r="H159" s="165">
        <v>19.95</v>
      </c>
      <c r="I159" s="168">
        <v>42309</v>
      </c>
      <c r="J159" s="168">
        <v>44136</v>
      </c>
      <c r="K159" s="11">
        <v>2400</v>
      </c>
      <c r="L159" s="11">
        <v>400</v>
      </c>
      <c r="M159" s="11">
        <v>400</v>
      </c>
      <c r="N159" s="11">
        <v>1600</v>
      </c>
      <c r="O159" s="10"/>
    </row>
    <row r="160" spans="1:15" x14ac:dyDescent="0.2">
      <c r="A160" s="170"/>
      <c r="B160" s="173"/>
      <c r="C160" s="176"/>
      <c r="D160" s="176"/>
      <c r="E160" s="166"/>
      <c r="F160" s="179"/>
      <c r="G160" s="2" t="s">
        <v>17</v>
      </c>
      <c r="H160" s="166"/>
      <c r="I160" s="166"/>
      <c r="J160" s="166"/>
      <c r="K160" s="11">
        <v>2400</v>
      </c>
      <c r="L160" s="11">
        <v>400</v>
      </c>
      <c r="M160" s="11">
        <v>400</v>
      </c>
      <c r="N160" s="11">
        <f>K160-L160-M160</f>
        <v>1600</v>
      </c>
      <c r="O160" s="10"/>
    </row>
    <row r="161" spans="1:15" x14ac:dyDescent="0.2">
      <c r="A161" s="170"/>
      <c r="B161" s="173"/>
      <c r="C161" s="176"/>
      <c r="D161" s="176"/>
      <c r="E161" s="166"/>
      <c r="F161" s="179"/>
      <c r="G161" s="2" t="s">
        <v>18</v>
      </c>
      <c r="H161" s="166"/>
      <c r="I161" s="166"/>
      <c r="J161" s="166"/>
      <c r="K161" s="11">
        <v>2400</v>
      </c>
      <c r="L161" s="11">
        <v>400</v>
      </c>
      <c r="M161" s="11">
        <v>400</v>
      </c>
      <c r="N161" s="11">
        <f>K161-L161-M161</f>
        <v>1600</v>
      </c>
      <c r="O161" s="10"/>
    </row>
    <row r="162" spans="1:15" x14ac:dyDescent="0.2">
      <c r="A162" s="170"/>
      <c r="B162" s="173"/>
      <c r="C162" s="176"/>
      <c r="D162" s="176"/>
      <c r="E162" s="166"/>
      <c r="F162" s="179"/>
      <c r="G162" s="2" t="s">
        <v>19</v>
      </c>
      <c r="H162" s="166"/>
      <c r="I162" s="166"/>
      <c r="J162" s="166"/>
      <c r="K162" s="11">
        <v>0</v>
      </c>
      <c r="L162" s="11">
        <v>0</v>
      </c>
      <c r="M162" s="11">
        <v>0</v>
      </c>
      <c r="N162" s="11">
        <f>K162-L162-M162</f>
        <v>0</v>
      </c>
      <c r="O162" s="10"/>
    </row>
    <row r="163" spans="1:15" ht="10.5" customHeight="1" x14ac:dyDescent="0.2">
      <c r="A163" s="171"/>
      <c r="B163" s="174"/>
      <c r="C163" s="177"/>
      <c r="D163" s="177"/>
      <c r="E163" s="167"/>
      <c r="F163" s="180"/>
      <c r="G163" s="3" t="s">
        <v>15</v>
      </c>
      <c r="H163" s="167"/>
      <c r="I163" s="167"/>
      <c r="J163" s="167"/>
      <c r="K163" s="28">
        <f>SUM(K159:K162)</f>
        <v>7200</v>
      </c>
      <c r="L163" s="28">
        <f>SUM(L159:L162)</f>
        <v>1200</v>
      </c>
      <c r="M163" s="28">
        <f>SUM(M159:M162)</f>
        <v>1200</v>
      </c>
      <c r="N163" s="28">
        <f>SUM(N159:N162)</f>
        <v>4800</v>
      </c>
      <c r="O163" s="10"/>
    </row>
    <row r="164" spans="1:15" x14ac:dyDescent="0.2">
      <c r="A164" s="169">
        <v>34</v>
      </c>
      <c r="B164" s="172" t="s">
        <v>25</v>
      </c>
      <c r="C164" s="175" t="s">
        <v>113</v>
      </c>
      <c r="D164" s="175" t="s">
        <v>174</v>
      </c>
      <c r="E164" s="165" t="s">
        <v>76</v>
      </c>
      <c r="F164" s="178">
        <v>6.4</v>
      </c>
      <c r="G164" s="2" t="s">
        <v>16</v>
      </c>
      <c r="H164" s="165">
        <v>33.270000000000003</v>
      </c>
      <c r="I164" s="168">
        <v>41926</v>
      </c>
      <c r="J164" s="168">
        <v>43752</v>
      </c>
      <c r="K164" s="11">
        <v>638.73</v>
      </c>
      <c r="L164" s="11">
        <v>319.39999999999998</v>
      </c>
      <c r="M164" s="11">
        <v>319.39999999999998</v>
      </c>
      <c r="N164" s="11">
        <v>0</v>
      </c>
      <c r="O164" s="10"/>
    </row>
    <row r="165" spans="1:15" x14ac:dyDescent="0.2">
      <c r="A165" s="170"/>
      <c r="B165" s="173"/>
      <c r="C165" s="176"/>
      <c r="D165" s="176"/>
      <c r="E165" s="166"/>
      <c r="F165" s="179"/>
      <c r="G165" s="2" t="s">
        <v>17</v>
      </c>
      <c r="H165" s="166"/>
      <c r="I165" s="166"/>
      <c r="J165" s="166"/>
      <c r="K165" s="11">
        <v>638.73</v>
      </c>
      <c r="L165" s="11">
        <v>319.41000000000003</v>
      </c>
      <c r="M165" s="11">
        <v>319.41000000000003</v>
      </c>
      <c r="N165" s="11">
        <f>K165-L165-M165</f>
        <v>-9.0000000000031832E-2</v>
      </c>
      <c r="O165" s="10"/>
    </row>
    <row r="166" spans="1:15" x14ac:dyDescent="0.2">
      <c r="A166" s="170"/>
      <c r="B166" s="173"/>
      <c r="C166" s="176"/>
      <c r="D166" s="176"/>
      <c r="E166" s="166"/>
      <c r="F166" s="179"/>
      <c r="G166" s="2" t="s">
        <v>18</v>
      </c>
      <c r="H166" s="166"/>
      <c r="I166" s="166"/>
      <c r="J166" s="166"/>
      <c r="K166" s="11">
        <v>638.73</v>
      </c>
      <c r="L166" s="11">
        <v>212.9</v>
      </c>
      <c r="M166" s="11">
        <v>212.91</v>
      </c>
      <c r="N166" s="11">
        <f>K166-L166-M166</f>
        <v>212.92000000000004</v>
      </c>
      <c r="O166" s="10"/>
    </row>
    <row r="167" spans="1:15" x14ac:dyDescent="0.2">
      <c r="A167" s="170"/>
      <c r="B167" s="173"/>
      <c r="C167" s="176"/>
      <c r="D167" s="176"/>
      <c r="E167" s="166"/>
      <c r="F167" s="179"/>
      <c r="G167" s="2" t="s">
        <v>19</v>
      </c>
      <c r="H167" s="166"/>
      <c r="I167" s="166"/>
      <c r="J167" s="166"/>
      <c r="K167" s="11">
        <v>0</v>
      </c>
      <c r="L167" s="11">
        <v>0</v>
      </c>
      <c r="M167" s="11">
        <v>0</v>
      </c>
      <c r="N167" s="11">
        <f>K167-L167-M167</f>
        <v>0</v>
      </c>
      <c r="O167" s="10"/>
    </row>
    <row r="168" spans="1:15" x14ac:dyDescent="0.2">
      <c r="A168" s="171"/>
      <c r="B168" s="174"/>
      <c r="C168" s="177"/>
      <c r="D168" s="177"/>
      <c r="E168" s="167"/>
      <c r="F168" s="180"/>
      <c r="G168" s="3" t="s">
        <v>15</v>
      </c>
      <c r="H168" s="167"/>
      <c r="I168" s="167"/>
      <c r="J168" s="167"/>
      <c r="K168" s="28">
        <f>SUM(K164:K167)</f>
        <v>1916.19</v>
      </c>
      <c r="L168" s="28">
        <f>SUM(L164:L167)</f>
        <v>851.70999999999992</v>
      </c>
      <c r="M168" s="28">
        <f>SUM(M164:M167)</f>
        <v>851.71999999999991</v>
      </c>
      <c r="N168" s="28">
        <f>SUM(N164:N167)</f>
        <v>212.83</v>
      </c>
      <c r="O168" s="10"/>
    </row>
    <row r="169" spans="1:15" x14ac:dyDescent="0.2">
      <c r="A169" s="169">
        <v>35</v>
      </c>
      <c r="B169" s="172" t="s">
        <v>25</v>
      </c>
      <c r="C169" s="175" t="s">
        <v>115</v>
      </c>
      <c r="D169" s="175" t="s">
        <v>116</v>
      </c>
      <c r="E169" s="165" t="s">
        <v>76</v>
      </c>
      <c r="F169" s="178">
        <v>46.2</v>
      </c>
      <c r="G169" s="2" t="s">
        <v>16</v>
      </c>
      <c r="H169" s="165">
        <v>32.47</v>
      </c>
      <c r="I169" s="168">
        <v>42338</v>
      </c>
      <c r="J169" s="168">
        <v>43434</v>
      </c>
      <c r="K169" s="11">
        <v>4500</v>
      </c>
      <c r="L169" s="11">
        <v>2250</v>
      </c>
      <c r="M169" s="11">
        <v>2250</v>
      </c>
      <c r="N169" s="11">
        <f>K169-L169-M169</f>
        <v>0</v>
      </c>
      <c r="O169" s="10"/>
    </row>
    <row r="170" spans="1:15" x14ac:dyDescent="0.2">
      <c r="A170" s="170"/>
      <c r="B170" s="173"/>
      <c r="C170" s="176"/>
      <c r="D170" s="176"/>
      <c r="E170" s="166"/>
      <c r="F170" s="179"/>
      <c r="G170" s="2" t="s">
        <v>17</v>
      </c>
      <c r="H170" s="166"/>
      <c r="I170" s="166"/>
      <c r="J170" s="166"/>
      <c r="K170" s="11">
        <v>4500</v>
      </c>
      <c r="L170" s="11">
        <v>2200</v>
      </c>
      <c r="M170" s="11">
        <v>2200</v>
      </c>
      <c r="N170" s="11">
        <f>K170-L170-M170</f>
        <v>100</v>
      </c>
      <c r="O170" s="10"/>
    </row>
    <row r="171" spans="1:15" x14ac:dyDescent="0.2">
      <c r="A171" s="170"/>
      <c r="B171" s="173"/>
      <c r="C171" s="176"/>
      <c r="D171" s="176"/>
      <c r="E171" s="166"/>
      <c r="F171" s="179"/>
      <c r="G171" s="2" t="s">
        <v>18</v>
      </c>
      <c r="H171" s="166"/>
      <c r="I171" s="166"/>
      <c r="J171" s="166"/>
      <c r="K171" s="11">
        <v>4500</v>
      </c>
      <c r="L171" s="11">
        <v>1500</v>
      </c>
      <c r="M171" s="11">
        <v>1500</v>
      </c>
      <c r="N171" s="11">
        <f>K171-L171-M171</f>
        <v>1500</v>
      </c>
      <c r="O171" s="10"/>
    </row>
    <row r="172" spans="1:15" x14ac:dyDescent="0.2">
      <c r="A172" s="170"/>
      <c r="B172" s="173"/>
      <c r="C172" s="176"/>
      <c r="D172" s="176"/>
      <c r="E172" s="166"/>
      <c r="F172" s="179"/>
      <c r="G172" s="2" t="s">
        <v>19</v>
      </c>
      <c r="H172" s="166"/>
      <c r="I172" s="166"/>
      <c r="J172" s="166"/>
      <c r="K172" s="11">
        <v>0</v>
      </c>
      <c r="L172" s="11">
        <v>0</v>
      </c>
      <c r="M172" s="11">
        <v>0</v>
      </c>
      <c r="N172" s="11">
        <f>K172-L172-M172</f>
        <v>0</v>
      </c>
      <c r="O172" s="10"/>
    </row>
    <row r="173" spans="1:15" ht="18" customHeight="1" x14ac:dyDescent="0.2">
      <c r="A173" s="171"/>
      <c r="B173" s="174"/>
      <c r="C173" s="177"/>
      <c r="D173" s="177"/>
      <c r="E173" s="167"/>
      <c r="F173" s="180"/>
      <c r="G173" s="3" t="s">
        <v>15</v>
      </c>
      <c r="H173" s="167"/>
      <c r="I173" s="167"/>
      <c r="J173" s="167"/>
      <c r="K173" s="28">
        <f>SUM(K169:K172)</f>
        <v>13500</v>
      </c>
      <c r="L173" s="28">
        <f>SUM(L169:L172)</f>
        <v>5950</v>
      </c>
      <c r="M173" s="28">
        <f>SUM(M169:M172)</f>
        <v>5950</v>
      </c>
      <c r="N173" s="28">
        <f t="shared" ref="N173" si="15">SUM(N169:N172)</f>
        <v>1600</v>
      </c>
      <c r="O173" s="10"/>
    </row>
    <row r="174" spans="1:15" ht="12.75" customHeight="1" x14ac:dyDescent="0.2">
      <c r="A174" s="169">
        <v>37</v>
      </c>
      <c r="B174" s="172" t="s">
        <v>25</v>
      </c>
      <c r="C174" s="175" t="s">
        <v>117</v>
      </c>
      <c r="D174" s="175" t="s">
        <v>175</v>
      </c>
      <c r="E174" s="165" t="s">
        <v>40</v>
      </c>
      <c r="F174" s="178">
        <v>60.5</v>
      </c>
      <c r="G174" s="2" t="s">
        <v>16</v>
      </c>
      <c r="H174" s="165">
        <v>49.44</v>
      </c>
      <c r="I174" s="168">
        <v>42871</v>
      </c>
      <c r="J174" s="168">
        <v>43206</v>
      </c>
      <c r="K174" s="11">
        <v>183</v>
      </c>
      <c r="L174" s="11">
        <v>91.5</v>
      </c>
      <c r="M174" s="11">
        <v>91.5</v>
      </c>
      <c r="N174" s="11">
        <v>0</v>
      </c>
      <c r="O174" s="10"/>
    </row>
    <row r="175" spans="1:15" x14ac:dyDescent="0.2">
      <c r="A175" s="170"/>
      <c r="B175" s="173"/>
      <c r="C175" s="176"/>
      <c r="D175" s="176"/>
      <c r="E175" s="166"/>
      <c r="F175" s="179"/>
      <c r="G175" s="2" t="s">
        <v>17</v>
      </c>
      <c r="H175" s="166"/>
      <c r="I175" s="166"/>
      <c r="J175" s="166"/>
      <c r="K175" s="11">
        <v>4625.8999999999996</v>
      </c>
      <c r="L175" s="11">
        <v>2312.9499999999998</v>
      </c>
      <c r="M175" s="11">
        <v>2312.9499999999998</v>
      </c>
      <c r="N175" s="11">
        <f>K175-L175-M175</f>
        <v>0</v>
      </c>
      <c r="O175" s="10"/>
    </row>
    <row r="176" spans="1:15" x14ac:dyDescent="0.2">
      <c r="A176" s="170"/>
      <c r="B176" s="173"/>
      <c r="C176" s="176"/>
      <c r="D176" s="176"/>
      <c r="E176" s="166"/>
      <c r="F176" s="179"/>
      <c r="G176" s="2" t="s">
        <v>18</v>
      </c>
      <c r="H176" s="166"/>
      <c r="I176" s="166"/>
      <c r="J176" s="166"/>
      <c r="K176" s="11">
        <v>8974.26</v>
      </c>
      <c r="L176" s="11">
        <v>4487.13</v>
      </c>
      <c r="M176" s="11">
        <v>4487.13</v>
      </c>
      <c r="N176" s="11">
        <f>K176-L176-M176</f>
        <v>0</v>
      </c>
      <c r="O176" s="10"/>
    </row>
    <row r="177" spans="1:15" x14ac:dyDescent="0.2">
      <c r="A177" s="170"/>
      <c r="B177" s="173"/>
      <c r="C177" s="176"/>
      <c r="D177" s="176"/>
      <c r="E177" s="166"/>
      <c r="F177" s="179"/>
      <c r="G177" s="2" t="s">
        <v>19</v>
      </c>
      <c r="H177" s="166"/>
      <c r="I177" s="166"/>
      <c r="J177" s="166"/>
      <c r="K177" s="11">
        <v>0</v>
      </c>
      <c r="L177" s="11">
        <v>0</v>
      </c>
      <c r="M177" s="11">
        <v>0</v>
      </c>
      <c r="N177" s="11">
        <f>K177-L177-M177</f>
        <v>0</v>
      </c>
      <c r="O177" s="10"/>
    </row>
    <row r="178" spans="1:15" x14ac:dyDescent="0.2">
      <c r="A178" s="171"/>
      <c r="B178" s="174"/>
      <c r="C178" s="177"/>
      <c r="D178" s="177"/>
      <c r="E178" s="167"/>
      <c r="F178" s="180"/>
      <c r="G178" s="3" t="s">
        <v>15</v>
      </c>
      <c r="H178" s="167"/>
      <c r="I178" s="167"/>
      <c r="J178" s="167"/>
      <c r="K178" s="28">
        <f>SUM(K174:K177)</f>
        <v>13783.16</v>
      </c>
      <c r="L178" s="28">
        <f>SUM(L174:L177)</f>
        <v>6891.58</v>
      </c>
      <c r="M178" s="31">
        <f>SUM(M174:M177)</f>
        <v>6891.58</v>
      </c>
      <c r="N178" s="28">
        <f t="shared" ref="N178" si="16">SUM(N174:N177)</f>
        <v>0</v>
      </c>
      <c r="O178" s="10"/>
    </row>
    <row r="179" spans="1:15" x14ac:dyDescent="0.2">
      <c r="A179" s="169">
        <v>38</v>
      </c>
      <c r="B179" s="172" t="s">
        <v>25</v>
      </c>
      <c r="C179" s="175" t="s">
        <v>117</v>
      </c>
      <c r="D179" s="175" t="s">
        <v>176</v>
      </c>
      <c r="E179" s="165" t="s">
        <v>40</v>
      </c>
      <c r="F179" s="178">
        <v>86.3</v>
      </c>
      <c r="G179" s="2" t="s">
        <v>16</v>
      </c>
      <c r="H179" s="165">
        <v>25.52</v>
      </c>
      <c r="I179" s="168">
        <v>42871</v>
      </c>
      <c r="J179" s="168">
        <v>43206</v>
      </c>
      <c r="K179" s="11">
        <v>460.32</v>
      </c>
      <c r="L179" s="11">
        <v>230.16</v>
      </c>
      <c r="M179" s="11">
        <v>230.16</v>
      </c>
      <c r="N179" s="11">
        <v>0</v>
      </c>
      <c r="O179" s="10"/>
    </row>
    <row r="180" spans="1:15" x14ac:dyDescent="0.2">
      <c r="A180" s="170"/>
      <c r="B180" s="173"/>
      <c r="C180" s="176"/>
      <c r="D180" s="176"/>
      <c r="E180" s="166"/>
      <c r="F180" s="179"/>
      <c r="G180" s="2" t="s">
        <v>17</v>
      </c>
      <c r="H180" s="166"/>
      <c r="I180" s="166"/>
      <c r="J180" s="166"/>
      <c r="K180" s="11">
        <v>3566.78</v>
      </c>
      <c r="L180" s="11">
        <v>1783.39</v>
      </c>
      <c r="M180" s="11">
        <v>1783.39</v>
      </c>
      <c r="N180" s="11">
        <f>K180-L180-M180</f>
        <v>0</v>
      </c>
      <c r="O180" s="10"/>
    </row>
    <row r="181" spans="1:15" x14ac:dyDescent="0.2">
      <c r="A181" s="170"/>
      <c r="B181" s="173"/>
      <c r="C181" s="176"/>
      <c r="D181" s="176"/>
      <c r="E181" s="166"/>
      <c r="F181" s="179"/>
      <c r="G181" s="2" t="s">
        <v>18</v>
      </c>
      <c r="H181" s="166"/>
      <c r="I181" s="166"/>
      <c r="J181" s="166"/>
      <c r="K181" s="11">
        <v>6607.14</v>
      </c>
      <c r="L181" s="11">
        <v>3303.57</v>
      </c>
      <c r="M181" s="11">
        <v>3303.57</v>
      </c>
      <c r="N181" s="11">
        <f>K181-L181-M181</f>
        <v>0</v>
      </c>
      <c r="O181" s="10"/>
    </row>
    <row r="182" spans="1:15" x14ac:dyDescent="0.2">
      <c r="A182" s="170"/>
      <c r="B182" s="173"/>
      <c r="C182" s="176"/>
      <c r="D182" s="176"/>
      <c r="E182" s="166"/>
      <c r="F182" s="179"/>
      <c r="G182" s="2" t="s">
        <v>19</v>
      </c>
      <c r="H182" s="166"/>
      <c r="I182" s="166"/>
      <c r="J182" s="166"/>
      <c r="K182" s="11">
        <v>0</v>
      </c>
      <c r="L182" s="11">
        <v>0</v>
      </c>
      <c r="M182" s="11">
        <v>0</v>
      </c>
      <c r="N182" s="11">
        <f>K182-L182-M182</f>
        <v>0</v>
      </c>
      <c r="O182" s="10"/>
    </row>
    <row r="183" spans="1:15" ht="19.5" customHeight="1" x14ac:dyDescent="0.2">
      <c r="A183" s="171"/>
      <c r="B183" s="174"/>
      <c r="C183" s="177"/>
      <c r="D183" s="177"/>
      <c r="E183" s="167"/>
      <c r="F183" s="180"/>
      <c r="G183" s="3" t="s">
        <v>15</v>
      </c>
      <c r="H183" s="167"/>
      <c r="I183" s="167"/>
      <c r="J183" s="167"/>
      <c r="K183" s="28">
        <f>SUM(K179:K182)</f>
        <v>10634.240000000002</v>
      </c>
      <c r="L183" s="28">
        <f t="shared" ref="L183:N183" si="17">SUM(L179:L182)</f>
        <v>5317.1200000000008</v>
      </c>
      <c r="M183" s="31">
        <f t="shared" si="17"/>
        <v>5317.1200000000008</v>
      </c>
      <c r="N183" s="28">
        <f t="shared" si="17"/>
        <v>0</v>
      </c>
      <c r="O183" s="10"/>
    </row>
    <row r="184" spans="1:15" ht="12.75" customHeight="1" x14ac:dyDescent="0.2">
      <c r="A184" s="169">
        <v>40</v>
      </c>
      <c r="B184" s="172" t="s">
        <v>25</v>
      </c>
      <c r="C184" s="175" t="s">
        <v>117</v>
      </c>
      <c r="D184" s="175" t="s">
        <v>177</v>
      </c>
      <c r="E184" s="165" t="s">
        <v>40</v>
      </c>
      <c r="F184" s="178">
        <v>112.4</v>
      </c>
      <c r="G184" s="2" t="s">
        <v>16</v>
      </c>
      <c r="H184" s="165">
        <v>28.07</v>
      </c>
      <c r="I184" s="168">
        <v>42871</v>
      </c>
      <c r="J184" s="168">
        <v>43206</v>
      </c>
      <c r="K184" s="16">
        <v>1503.36</v>
      </c>
      <c r="L184" s="16">
        <v>751.68</v>
      </c>
      <c r="M184" s="16">
        <v>751.68</v>
      </c>
      <c r="N184" s="16">
        <v>0</v>
      </c>
      <c r="O184" s="45"/>
    </row>
    <row r="185" spans="1:15" x14ac:dyDescent="0.2">
      <c r="A185" s="170"/>
      <c r="B185" s="173"/>
      <c r="C185" s="176"/>
      <c r="D185" s="176"/>
      <c r="E185" s="166"/>
      <c r="F185" s="179"/>
      <c r="G185" s="2" t="s">
        <v>17</v>
      </c>
      <c r="H185" s="166"/>
      <c r="I185" s="166"/>
      <c r="J185" s="166"/>
      <c r="K185" s="11">
        <v>5527.43</v>
      </c>
      <c r="L185" s="11">
        <v>2763.72</v>
      </c>
      <c r="M185" s="11">
        <v>2763.71</v>
      </c>
      <c r="N185" s="11">
        <f>K185-L185-M185</f>
        <v>0</v>
      </c>
      <c r="O185" s="10"/>
    </row>
    <row r="186" spans="1:15" x14ac:dyDescent="0.2">
      <c r="A186" s="170"/>
      <c r="B186" s="173"/>
      <c r="C186" s="176"/>
      <c r="D186" s="176"/>
      <c r="E186" s="166"/>
      <c r="F186" s="179"/>
      <c r="G186" s="2" t="s">
        <v>18</v>
      </c>
      <c r="H186" s="166"/>
      <c r="I186" s="166"/>
      <c r="J186" s="166"/>
      <c r="K186" s="11">
        <v>9465.8700000000008</v>
      </c>
      <c r="L186" s="11">
        <v>4732.93</v>
      </c>
      <c r="M186" s="11">
        <v>4732.9399999999996</v>
      </c>
      <c r="N186" s="11">
        <f>K186-L186-M186</f>
        <v>0</v>
      </c>
      <c r="O186" s="10"/>
    </row>
    <row r="187" spans="1:15" x14ac:dyDescent="0.2">
      <c r="A187" s="170"/>
      <c r="B187" s="173"/>
      <c r="C187" s="176"/>
      <c r="D187" s="176"/>
      <c r="E187" s="166"/>
      <c r="F187" s="179"/>
      <c r="G187" s="2" t="s">
        <v>19</v>
      </c>
      <c r="H187" s="166"/>
      <c r="I187" s="166"/>
      <c r="J187" s="166"/>
      <c r="K187" s="11">
        <v>0</v>
      </c>
      <c r="L187" s="11">
        <v>0</v>
      </c>
      <c r="M187" s="11">
        <v>0</v>
      </c>
      <c r="N187" s="11">
        <v>0</v>
      </c>
      <c r="O187" s="10"/>
    </row>
    <row r="188" spans="1:15" ht="24.75" customHeight="1" x14ac:dyDescent="0.2">
      <c r="A188" s="171"/>
      <c r="B188" s="174"/>
      <c r="C188" s="177"/>
      <c r="D188" s="177"/>
      <c r="E188" s="167"/>
      <c r="F188" s="180"/>
      <c r="G188" s="3" t="s">
        <v>15</v>
      </c>
      <c r="H188" s="167"/>
      <c r="I188" s="167"/>
      <c r="J188" s="167"/>
      <c r="K188" s="28">
        <f>SUM(K184:K187)</f>
        <v>16496.66</v>
      </c>
      <c r="L188" s="28">
        <f t="shared" ref="L188:N188" si="18">SUM(L184:L187)</f>
        <v>8248.33</v>
      </c>
      <c r="M188" s="31">
        <f t="shared" si="18"/>
        <v>8248.33</v>
      </c>
      <c r="N188" s="28">
        <f t="shared" si="18"/>
        <v>0</v>
      </c>
      <c r="O188" s="10"/>
    </row>
    <row r="189" spans="1:15" x14ac:dyDescent="0.2">
      <c r="A189" s="169">
        <v>41</v>
      </c>
      <c r="B189" s="172" t="s">
        <v>25</v>
      </c>
      <c r="C189" s="175" t="s">
        <v>121</v>
      </c>
      <c r="D189" s="175" t="s">
        <v>178</v>
      </c>
      <c r="E189" s="165" t="s">
        <v>39</v>
      </c>
      <c r="F189" s="178">
        <v>47.7</v>
      </c>
      <c r="G189" s="2" t="s">
        <v>16</v>
      </c>
      <c r="H189" s="165">
        <v>46.86</v>
      </c>
      <c r="I189" s="168">
        <v>42460</v>
      </c>
      <c r="J189" s="168">
        <v>44286</v>
      </c>
      <c r="K189" s="11">
        <v>6705</v>
      </c>
      <c r="L189" s="11">
        <v>3352.5</v>
      </c>
      <c r="M189" s="11">
        <f>K189/2</f>
        <v>3352.5</v>
      </c>
      <c r="N189" s="11">
        <v>0</v>
      </c>
      <c r="O189" s="10"/>
    </row>
    <row r="190" spans="1:15" x14ac:dyDescent="0.2">
      <c r="A190" s="170"/>
      <c r="B190" s="173"/>
      <c r="C190" s="176"/>
      <c r="D190" s="176"/>
      <c r="E190" s="166"/>
      <c r="F190" s="179"/>
      <c r="G190" s="2" t="s">
        <v>17</v>
      </c>
      <c r="H190" s="166"/>
      <c r="I190" s="166"/>
      <c r="J190" s="166"/>
      <c r="K190" s="11">
        <v>6705</v>
      </c>
      <c r="L190" s="11">
        <v>3352.5</v>
      </c>
      <c r="M190" s="11">
        <v>3352.5</v>
      </c>
      <c r="N190" s="11">
        <f>K190-L190-M190</f>
        <v>0</v>
      </c>
      <c r="O190" s="10"/>
    </row>
    <row r="191" spans="1:15" x14ac:dyDescent="0.2">
      <c r="A191" s="170"/>
      <c r="B191" s="173"/>
      <c r="C191" s="176"/>
      <c r="D191" s="176"/>
      <c r="E191" s="166"/>
      <c r="F191" s="179"/>
      <c r="G191" s="2" t="s">
        <v>18</v>
      </c>
      <c r="H191" s="166"/>
      <c r="I191" s="166"/>
      <c r="J191" s="166"/>
      <c r="K191" s="11">
        <v>6705</v>
      </c>
      <c r="L191" s="11">
        <v>3352.5</v>
      </c>
      <c r="M191" s="11">
        <v>3352.5</v>
      </c>
      <c r="N191" s="11">
        <f>K191-L191-M191</f>
        <v>0</v>
      </c>
      <c r="O191" s="10"/>
    </row>
    <row r="192" spans="1:15" x14ac:dyDescent="0.2">
      <c r="A192" s="170"/>
      <c r="B192" s="173"/>
      <c r="C192" s="176"/>
      <c r="D192" s="176"/>
      <c r="E192" s="166"/>
      <c r="F192" s="179"/>
      <c r="G192" s="2" t="s">
        <v>19</v>
      </c>
      <c r="H192" s="166"/>
      <c r="I192" s="166"/>
      <c r="J192" s="166"/>
      <c r="K192" s="11">
        <v>0</v>
      </c>
      <c r="L192" s="11">
        <v>0</v>
      </c>
      <c r="M192" s="11">
        <v>0</v>
      </c>
      <c r="N192" s="11">
        <f>K192-L192-M192</f>
        <v>0</v>
      </c>
      <c r="O192" s="10"/>
    </row>
    <row r="193" spans="1:15" x14ac:dyDescent="0.2">
      <c r="A193" s="171"/>
      <c r="B193" s="174"/>
      <c r="C193" s="177"/>
      <c r="D193" s="177"/>
      <c r="E193" s="167"/>
      <c r="F193" s="180"/>
      <c r="G193" s="3" t="s">
        <v>15</v>
      </c>
      <c r="H193" s="167"/>
      <c r="I193" s="167"/>
      <c r="J193" s="167"/>
      <c r="K193" s="28">
        <f>SUM(K189:K192)</f>
        <v>20115</v>
      </c>
      <c r="L193" s="28">
        <f t="shared" ref="L193:M193" si="19">SUM(L189:L192)</f>
        <v>10057.5</v>
      </c>
      <c r="M193" s="31">
        <f t="shared" si="19"/>
        <v>10057.5</v>
      </c>
      <c r="N193" s="28">
        <v>0</v>
      </c>
      <c r="O193" s="10"/>
    </row>
    <row r="194" spans="1:15" x14ac:dyDescent="0.2">
      <c r="A194" s="170">
        <v>42</v>
      </c>
      <c r="B194" s="173" t="s">
        <v>25</v>
      </c>
      <c r="C194" s="176" t="s">
        <v>121</v>
      </c>
      <c r="D194" s="176" t="s">
        <v>26</v>
      </c>
      <c r="E194" s="166" t="s">
        <v>39</v>
      </c>
      <c r="F194" s="179">
        <v>44.9</v>
      </c>
      <c r="G194" s="7" t="s">
        <v>16</v>
      </c>
      <c r="H194" s="166">
        <v>46.88</v>
      </c>
      <c r="I194" s="181">
        <v>42460</v>
      </c>
      <c r="J194" s="181">
        <v>44286</v>
      </c>
      <c r="K194" s="16">
        <v>6315</v>
      </c>
      <c r="L194" s="16">
        <f>K194/2</f>
        <v>3157.5</v>
      </c>
      <c r="M194" s="16">
        <f>K194/2</f>
        <v>3157.5</v>
      </c>
      <c r="N194" s="16">
        <v>0</v>
      </c>
      <c r="O194" s="45"/>
    </row>
    <row r="195" spans="1:15" x14ac:dyDescent="0.2">
      <c r="A195" s="170"/>
      <c r="B195" s="173"/>
      <c r="C195" s="176"/>
      <c r="D195" s="176"/>
      <c r="E195" s="166"/>
      <c r="F195" s="179"/>
      <c r="G195" s="2" t="s">
        <v>17</v>
      </c>
      <c r="H195" s="166"/>
      <c r="I195" s="166"/>
      <c r="J195" s="166"/>
      <c r="K195" s="4">
        <v>6315</v>
      </c>
      <c r="L195" s="11">
        <v>3157.5</v>
      </c>
      <c r="M195" s="11">
        <v>3157.5</v>
      </c>
      <c r="N195" s="11">
        <f>K195-L195-M195</f>
        <v>0</v>
      </c>
      <c r="O195" s="10"/>
    </row>
    <row r="196" spans="1:15" x14ac:dyDescent="0.2">
      <c r="A196" s="170"/>
      <c r="B196" s="173"/>
      <c r="C196" s="176"/>
      <c r="D196" s="176"/>
      <c r="E196" s="166"/>
      <c r="F196" s="179"/>
      <c r="G196" s="2" t="s">
        <v>18</v>
      </c>
      <c r="H196" s="166"/>
      <c r="I196" s="166"/>
      <c r="J196" s="166"/>
      <c r="K196" s="11">
        <v>3123.6</v>
      </c>
      <c r="L196" s="11">
        <v>2614.2800000000002</v>
      </c>
      <c r="M196" s="11">
        <v>2614.27</v>
      </c>
      <c r="N196" s="11">
        <f>K196-L196-M196</f>
        <v>-2104.9500000000003</v>
      </c>
      <c r="O196" s="10"/>
    </row>
    <row r="197" spans="1:15" x14ac:dyDescent="0.2">
      <c r="A197" s="170"/>
      <c r="B197" s="173"/>
      <c r="C197" s="176"/>
      <c r="D197" s="176"/>
      <c r="E197" s="166"/>
      <c r="F197" s="179"/>
      <c r="G197" s="2" t="s">
        <v>19</v>
      </c>
      <c r="H197" s="166"/>
      <c r="I197" s="166"/>
      <c r="J197" s="166"/>
      <c r="K197" s="11">
        <v>0</v>
      </c>
      <c r="L197" s="11">
        <v>0</v>
      </c>
      <c r="M197" s="11">
        <v>0</v>
      </c>
      <c r="N197" s="11">
        <f>K197-L197-M197</f>
        <v>0</v>
      </c>
      <c r="O197" s="10"/>
    </row>
    <row r="198" spans="1:15" ht="20.25" customHeight="1" x14ac:dyDescent="0.2">
      <c r="A198" s="171"/>
      <c r="B198" s="174"/>
      <c r="C198" s="177"/>
      <c r="D198" s="177"/>
      <c r="E198" s="167"/>
      <c r="F198" s="180"/>
      <c r="G198" s="3" t="s">
        <v>15</v>
      </c>
      <c r="H198" s="167"/>
      <c r="I198" s="167"/>
      <c r="J198" s="167"/>
      <c r="K198" s="28">
        <f>SUM(K194:K197)</f>
        <v>15753.6</v>
      </c>
      <c r="L198" s="28">
        <f t="shared" ref="L198:M198" si="20">SUM(L194:L197)</f>
        <v>8929.2800000000007</v>
      </c>
      <c r="M198" s="31">
        <f t="shared" si="20"/>
        <v>8929.27</v>
      </c>
      <c r="N198" s="28">
        <v>0</v>
      </c>
      <c r="O198" s="10"/>
    </row>
    <row r="199" spans="1:15" x14ac:dyDescent="0.2">
      <c r="A199" s="169">
        <v>43</v>
      </c>
      <c r="B199" s="172" t="s">
        <v>25</v>
      </c>
      <c r="C199" s="175" t="s">
        <v>121</v>
      </c>
      <c r="D199" s="175" t="s">
        <v>179</v>
      </c>
      <c r="E199" s="165" t="s">
        <v>39</v>
      </c>
      <c r="F199" s="178">
        <v>39.200000000000003</v>
      </c>
      <c r="G199" s="2" t="s">
        <v>16</v>
      </c>
      <c r="H199" s="165">
        <v>47.32</v>
      </c>
      <c r="I199" s="168">
        <v>42460</v>
      </c>
      <c r="J199" s="168">
        <v>44286</v>
      </c>
      <c r="K199" s="11">
        <v>5565</v>
      </c>
      <c r="L199" s="11">
        <f>K199/2</f>
        <v>2782.5</v>
      </c>
      <c r="M199" s="11">
        <f>K199/2</f>
        <v>2782.5</v>
      </c>
      <c r="N199" s="11">
        <v>0</v>
      </c>
      <c r="O199" s="10"/>
    </row>
    <row r="200" spans="1:15" x14ac:dyDescent="0.2">
      <c r="A200" s="170"/>
      <c r="B200" s="173"/>
      <c r="C200" s="176"/>
      <c r="D200" s="176"/>
      <c r="E200" s="166"/>
      <c r="F200" s="179"/>
      <c r="G200" s="2" t="s">
        <v>17</v>
      </c>
      <c r="H200" s="166"/>
      <c r="I200" s="166"/>
      <c r="J200" s="166"/>
      <c r="K200" s="4">
        <v>5565</v>
      </c>
      <c r="L200" s="11">
        <v>2782.5</v>
      </c>
      <c r="M200" s="11">
        <v>2782.5</v>
      </c>
      <c r="N200" s="11">
        <f>K200-L200-M200</f>
        <v>0</v>
      </c>
      <c r="O200" s="10"/>
    </row>
    <row r="201" spans="1:15" x14ac:dyDescent="0.2">
      <c r="A201" s="170"/>
      <c r="B201" s="173"/>
      <c r="C201" s="176"/>
      <c r="D201" s="176"/>
      <c r="E201" s="166"/>
      <c r="F201" s="179"/>
      <c r="G201" s="2" t="s">
        <v>18</v>
      </c>
      <c r="H201" s="166"/>
      <c r="I201" s="166"/>
      <c r="J201" s="166"/>
      <c r="K201" s="11">
        <v>5565</v>
      </c>
      <c r="L201" s="11">
        <v>2782.5</v>
      </c>
      <c r="M201" s="11">
        <v>2782.5</v>
      </c>
      <c r="N201" s="11">
        <f>K201-L201-M201</f>
        <v>0</v>
      </c>
      <c r="O201" s="10"/>
    </row>
    <row r="202" spans="1:15" x14ac:dyDescent="0.2">
      <c r="A202" s="170"/>
      <c r="B202" s="173"/>
      <c r="C202" s="176"/>
      <c r="D202" s="176"/>
      <c r="E202" s="166"/>
      <c r="F202" s="179"/>
      <c r="G202" s="2" t="s">
        <v>19</v>
      </c>
      <c r="H202" s="166"/>
      <c r="I202" s="166"/>
      <c r="J202" s="166"/>
      <c r="K202" s="11">
        <v>0</v>
      </c>
      <c r="L202" s="11">
        <v>0</v>
      </c>
      <c r="M202" s="11">
        <v>0</v>
      </c>
      <c r="N202" s="11">
        <v>0</v>
      </c>
      <c r="O202" s="10"/>
    </row>
    <row r="203" spans="1:15" ht="24" customHeight="1" x14ac:dyDescent="0.2">
      <c r="A203" s="171"/>
      <c r="B203" s="174"/>
      <c r="C203" s="177"/>
      <c r="D203" s="177"/>
      <c r="E203" s="167"/>
      <c r="F203" s="180"/>
      <c r="G203" s="3" t="s">
        <v>15</v>
      </c>
      <c r="H203" s="167"/>
      <c r="I203" s="167"/>
      <c r="J203" s="167"/>
      <c r="K203" s="28">
        <f>SUM(K199:K202)</f>
        <v>16695</v>
      </c>
      <c r="L203" s="28">
        <f t="shared" ref="L203:M203" si="21">SUM(L199:L202)</f>
        <v>8347.5</v>
      </c>
      <c r="M203" s="31">
        <f t="shared" si="21"/>
        <v>8347.5</v>
      </c>
      <c r="N203" s="28">
        <v>0</v>
      </c>
      <c r="O203" s="10"/>
    </row>
    <row r="204" spans="1:15" x14ac:dyDescent="0.2">
      <c r="A204" s="169">
        <v>44</v>
      </c>
      <c r="B204" s="172" t="s">
        <v>25</v>
      </c>
      <c r="C204" s="175" t="s">
        <v>121</v>
      </c>
      <c r="D204" s="175" t="s">
        <v>180</v>
      </c>
      <c r="E204" s="165" t="s">
        <v>39</v>
      </c>
      <c r="F204" s="178">
        <v>36.299999999999997</v>
      </c>
      <c r="G204" s="2" t="s">
        <v>16</v>
      </c>
      <c r="H204" s="165">
        <v>47.52</v>
      </c>
      <c r="I204" s="168">
        <v>42460</v>
      </c>
      <c r="J204" s="168">
        <v>44286</v>
      </c>
      <c r="K204" s="11">
        <v>5175</v>
      </c>
      <c r="L204" s="11">
        <f>K204/2</f>
        <v>2587.5</v>
      </c>
      <c r="M204" s="11">
        <f>K204/2</f>
        <v>2587.5</v>
      </c>
      <c r="N204" s="11">
        <v>0</v>
      </c>
      <c r="O204" s="10"/>
    </row>
    <row r="205" spans="1:15" x14ac:dyDescent="0.2">
      <c r="A205" s="170"/>
      <c r="B205" s="173"/>
      <c r="C205" s="176"/>
      <c r="D205" s="176"/>
      <c r="E205" s="166"/>
      <c r="F205" s="179"/>
      <c r="G205" s="2" t="s">
        <v>17</v>
      </c>
      <c r="H205" s="166"/>
      <c r="I205" s="166"/>
      <c r="J205" s="166"/>
      <c r="K205" s="4">
        <v>5175</v>
      </c>
      <c r="L205" s="11">
        <v>2587.5</v>
      </c>
      <c r="M205" s="11">
        <v>2587.5</v>
      </c>
      <c r="N205" s="11">
        <f>K205-L205-M205</f>
        <v>0</v>
      </c>
      <c r="O205" s="10"/>
    </row>
    <row r="206" spans="1:15" x14ac:dyDescent="0.2">
      <c r="A206" s="170"/>
      <c r="B206" s="173"/>
      <c r="C206" s="176"/>
      <c r="D206" s="176"/>
      <c r="E206" s="166"/>
      <c r="F206" s="179"/>
      <c r="G206" s="2" t="s">
        <v>18</v>
      </c>
      <c r="H206" s="166"/>
      <c r="I206" s="166"/>
      <c r="J206" s="166"/>
      <c r="K206" s="11">
        <v>5175</v>
      </c>
      <c r="L206" s="11">
        <v>2587.5</v>
      </c>
      <c r="M206" s="11">
        <v>2587.5</v>
      </c>
      <c r="N206" s="11">
        <f>K206-L206-M206</f>
        <v>0</v>
      </c>
      <c r="O206" s="10"/>
    </row>
    <row r="207" spans="1:15" x14ac:dyDescent="0.2">
      <c r="A207" s="170"/>
      <c r="B207" s="173"/>
      <c r="C207" s="176"/>
      <c r="D207" s="176"/>
      <c r="E207" s="166"/>
      <c r="F207" s="179"/>
      <c r="G207" s="2" t="s">
        <v>19</v>
      </c>
      <c r="H207" s="166"/>
      <c r="I207" s="166"/>
      <c r="J207" s="166"/>
      <c r="K207" s="11">
        <v>0</v>
      </c>
      <c r="L207" s="11">
        <v>0</v>
      </c>
      <c r="M207" s="11">
        <v>0</v>
      </c>
      <c r="N207" s="11">
        <f>K207-L207-M207</f>
        <v>0</v>
      </c>
      <c r="O207" s="10"/>
    </row>
    <row r="208" spans="1:15" ht="20.25" customHeight="1" x14ac:dyDescent="0.2">
      <c r="A208" s="171"/>
      <c r="B208" s="174"/>
      <c r="C208" s="177"/>
      <c r="D208" s="177"/>
      <c r="E208" s="167"/>
      <c r="F208" s="180"/>
      <c r="G208" s="3" t="s">
        <v>15</v>
      </c>
      <c r="H208" s="167"/>
      <c r="I208" s="167"/>
      <c r="J208" s="167"/>
      <c r="K208" s="28">
        <f>SUM(K204:K207)</f>
        <v>15525</v>
      </c>
      <c r="L208" s="28">
        <f t="shared" ref="L208:M208" si="22">SUM(L204:L207)</f>
        <v>7762.5</v>
      </c>
      <c r="M208" s="31">
        <f t="shared" si="22"/>
        <v>7762.5</v>
      </c>
      <c r="N208" s="28">
        <v>0</v>
      </c>
      <c r="O208" s="10"/>
    </row>
    <row r="209" spans="1:15" ht="27" customHeight="1" x14ac:dyDescent="0.2">
      <c r="A209" s="169">
        <v>45</v>
      </c>
      <c r="B209" s="172" t="s">
        <v>25</v>
      </c>
      <c r="C209" s="175" t="s">
        <v>121</v>
      </c>
      <c r="D209" s="175" t="s">
        <v>181</v>
      </c>
      <c r="E209" s="165" t="s">
        <v>39</v>
      </c>
      <c r="F209" s="178">
        <v>49.9</v>
      </c>
      <c r="G209" s="2" t="s">
        <v>16</v>
      </c>
      <c r="H209" s="165">
        <v>46.69</v>
      </c>
      <c r="I209" s="168">
        <v>42460</v>
      </c>
      <c r="J209" s="168">
        <v>44286</v>
      </c>
      <c r="K209" s="11">
        <v>6990</v>
      </c>
      <c r="L209" s="11">
        <f>K209/2</f>
        <v>3495</v>
      </c>
      <c r="M209" s="11">
        <f>K209/2</f>
        <v>3495</v>
      </c>
      <c r="N209" s="11">
        <v>0</v>
      </c>
      <c r="O209" s="10"/>
    </row>
    <row r="210" spans="1:15" x14ac:dyDescent="0.2">
      <c r="A210" s="170"/>
      <c r="B210" s="173"/>
      <c r="C210" s="176"/>
      <c r="D210" s="176"/>
      <c r="E210" s="166"/>
      <c r="F210" s="179"/>
      <c r="G210" s="2" t="s">
        <v>17</v>
      </c>
      <c r="H210" s="166"/>
      <c r="I210" s="166"/>
      <c r="J210" s="166"/>
      <c r="K210" s="4">
        <v>6990</v>
      </c>
      <c r="L210" s="11">
        <v>3495</v>
      </c>
      <c r="M210" s="11">
        <v>3495</v>
      </c>
      <c r="N210" s="11">
        <f>K210-L210-M210</f>
        <v>0</v>
      </c>
      <c r="O210" s="10"/>
    </row>
    <row r="211" spans="1:15" x14ac:dyDescent="0.2">
      <c r="A211" s="170"/>
      <c r="B211" s="173"/>
      <c r="C211" s="176"/>
      <c r="D211" s="176"/>
      <c r="E211" s="166"/>
      <c r="F211" s="179"/>
      <c r="G211" s="2" t="s">
        <v>18</v>
      </c>
      <c r="H211" s="166"/>
      <c r="I211" s="166"/>
      <c r="J211" s="166"/>
      <c r="K211" s="11">
        <v>6990</v>
      </c>
      <c r="L211" s="11">
        <v>3495</v>
      </c>
      <c r="M211" s="11">
        <v>3495</v>
      </c>
      <c r="N211" s="11">
        <v>0</v>
      </c>
      <c r="O211" s="10"/>
    </row>
    <row r="212" spans="1:15" x14ac:dyDescent="0.2">
      <c r="A212" s="170"/>
      <c r="B212" s="173"/>
      <c r="C212" s="176"/>
      <c r="D212" s="176"/>
      <c r="E212" s="166"/>
      <c r="F212" s="179"/>
      <c r="G212" s="2" t="s">
        <v>19</v>
      </c>
      <c r="H212" s="166"/>
      <c r="I212" s="166"/>
      <c r="J212" s="166"/>
      <c r="K212" s="11">
        <v>0</v>
      </c>
      <c r="L212" s="11">
        <v>0</v>
      </c>
      <c r="M212" s="11">
        <v>0</v>
      </c>
      <c r="N212" s="11">
        <f>K212-L212-M212</f>
        <v>0</v>
      </c>
      <c r="O212" s="10"/>
    </row>
    <row r="213" spans="1:15" x14ac:dyDescent="0.2">
      <c r="A213" s="171"/>
      <c r="B213" s="174"/>
      <c r="C213" s="177"/>
      <c r="D213" s="177"/>
      <c r="E213" s="167"/>
      <c r="F213" s="180"/>
      <c r="G213" s="3" t="s">
        <v>15</v>
      </c>
      <c r="H213" s="167"/>
      <c r="I213" s="167"/>
      <c r="J213" s="167"/>
      <c r="K213" s="28">
        <f>SUM(K209:K212)</f>
        <v>20970</v>
      </c>
      <c r="L213" s="28">
        <f t="shared" ref="L213:M213" si="23">SUM(L209:L212)</f>
        <v>10485</v>
      </c>
      <c r="M213" s="31">
        <f t="shared" si="23"/>
        <v>10485</v>
      </c>
      <c r="N213" s="28">
        <v>0</v>
      </c>
      <c r="O213" s="10"/>
    </row>
    <row r="214" spans="1:15" x14ac:dyDescent="0.2">
      <c r="A214" s="44"/>
      <c r="B214" s="172" t="s">
        <v>25</v>
      </c>
      <c r="C214" s="175" t="s">
        <v>145</v>
      </c>
      <c r="D214" s="175" t="s">
        <v>182</v>
      </c>
      <c r="E214" s="165" t="s">
        <v>147</v>
      </c>
      <c r="F214" s="178">
        <v>5.0999999999999996</v>
      </c>
      <c r="G214" s="2" t="s">
        <v>16</v>
      </c>
      <c r="H214" s="41"/>
      <c r="I214" s="41"/>
      <c r="J214" s="41"/>
      <c r="K214" s="11">
        <v>0</v>
      </c>
      <c r="L214" s="11">
        <v>0</v>
      </c>
      <c r="M214" s="11">
        <v>0</v>
      </c>
      <c r="N214" s="11">
        <f>K214-L214-M214</f>
        <v>0</v>
      </c>
      <c r="O214" s="10"/>
    </row>
    <row r="215" spans="1:15" x14ac:dyDescent="0.2">
      <c r="A215" s="44"/>
      <c r="B215" s="173"/>
      <c r="C215" s="176"/>
      <c r="D215" s="176"/>
      <c r="E215" s="166"/>
      <c r="F215" s="179"/>
      <c r="G215" s="2" t="s">
        <v>17</v>
      </c>
      <c r="H215" s="41">
        <v>27.84</v>
      </c>
      <c r="I215" s="41"/>
      <c r="J215" s="41"/>
      <c r="K215" s="11">
        <v>373.88</v>
      </c>
      <c r="L215" s="11">
        <v>115.95</v>
      </c>
      <c r="M215" s="18">
        <v>115.95</v>
      </c>
      <c r="N215" s="11">
        <f>K215-L215-M215</f>
        <v>141.98000000000002</v>
      </c>
      <c r="O215" s="10"/>
    </row>
    <row r="216" spans="1:15" x14ac:dyDescent="0.2">
      <c r="A216" s="44"/>
      <c r="B216" s="173"/>
      <c r="C216" s="176"/>
      <c r="D216" s="176"/>
      <c r="E216" s="166"/>
      <c r="F216" s="179"/>
      <c r="G216" s="2" t="s">
        <v>18</v>
      </c>
      <c r="H216" s="41"/>
      <c r="I216" s="46">
        <v>42837</v>
      </c>
      <c r="J216" s="46">
        <v>43171</v>
      </c>
      <c r="K216" s="11">
        <v>425.94</v>
      </c>
      <c r="L216" s="11">
        <v>212.95</v>
      </c>
      <c r="M216" s="11">
        <v>212.95</v>
      </c>
      <c r="N216" s="11">
        <f>K216-L216-M216</f>
        <v>4.0000000000020464E-2</v>
      </c>
      <c r="O216" s="10"/>
    </row>
    <row r="217" spans="1:15" x14ac:dyDescent="0.2">
      <c r="A217" s="44">
        <v>46</v>
      </c>
      <c r="B217" s="173"/>
      <c r="C217" s="176"/>
      <c r="D217" s="176"/>
      <c r="E217" s="166"/>
      <c r="F217" s="179"/>
      <c r="G217" s="2" t="s">
        <v>19</v>
      </c>
      <c r="H217" s="41"/>
      <c r="I217" s="41"/>
      <c r="J217" s="41"/>
      <c r="K217" s="11">
        <v>0</v>
      </c>
      <c r="L217" s="11">
        <v>0</v>
      </c>
      <c r="M217" s="11">
        <v>0</v>
      </c>
      <c r="N217" s="11">
        <f>K217-L217-M217</f>
        <v>0</v>
      </c>
      <c r="O217" s="10"/>
    </row>
    <row r="218" spans="1:15" ht="22.5" customHeight="1" x14ac:dyDescent="0.2">
      <c r="A218" s="44"/>
      <c r="B218" s="174"/>
      <c r="C218" s="177"/>
      <c r="D218" s="177"/>
      <c r="E218" s="167"/>
      <c r="F218" s="180"/>
      <c r="G218" s="3" t="s">
        <v>15</v>
      </c>
      <c r="H218" s="41"/>
      <c r="I218" s="41"/>
      <c r="J218" s="41"/>
      <c r="K218" s="28">
        <f>SUM(K214:K217)</f>
        <v>799.81999999999994</v>
      </c>
      <c r="L218" s="28">
        <f t="shared" ref="L218:N218" si="24">SUM(L214:L217)</f>
        <v>328.9</v>
      </c>
      <c r="M218" s="31">
        <f t="shared" si="24"/>
        <v>328.9</v>
      </c>
      <c r="N218" s="28">
        <f t="shared" si="24"/>
        <v>142.02000000000004</v>
      </c>
      <c r="O218" s="10"/>
    </row>
    <row r="219" spans="1:15" x14ac:dyDescent="0.2">
      <c r="A219" s="169">
        <v>47</v>
      </c>
      <c r="B219" s="172" t="s">
        <v>25</v>
      </c>
      <c r="C219" s="175" t="s">
        <v>125</v>
      </c>
      <c r="D219" s="175" t="s">
        <v>138</v>
      </c>
      <c r="E219" s="165" t="s">
        <v>128</v>
      </c>
      <c r="F219" s="178">
        <v>10.8</v>
      </c>
      <c r="G219" s="2" t="s">
        <v>16</v>
      </c>
      <c r="H219" s="165">
        <v>21.81</v>
      </c>
      <c r="I219" s="168">
        <v>42461</v>
      </c>
      <c r="J219" s="168">
        <v>44287</v>
      </c>
      <c r="K219" s="11">
        <v>834.47</v>
      </c>
      <c r="L219" s="11">
        <v>681</v>
      </c>
      <c r="M219" s="11">
        <v>681</v>
      </c>
      <c r="N219" s="11">
        <v>-527.53</v>
      </c>
      <c r="O219" s="10"/>
    </row>
    <row r="220" spans="1:15" x14ac:dyDescent="0.2">
      <c r="A220" s="170"/>
      <c r="B220" s="173"/>
      <c r="C220" s="176"/>
      <c r="D220" s="176"/>
      <c r="E220" s="166"/>
      <c r="F220" s="179"/>
      <c r="G220" s="2" t="s">
        <v>17</v>
      </c>
      <c r="H220" s="166"/>
      <c r="I220" s="166"/>
      <c r="J220" s="166"/>
      <c r="K220" s="11">
        <v>706.77</v>
      </c>
      <c r="L220" s="11">
        <v>143.57</v>
      </c>
      <c r="M220" s="11">
        <v>143.57</v>
      </c>
      <c r="N220" s="11">
        <f>K220-L220-M220</f>
        <v>419.63000000000005</v>
      </c>
      <c r="O220" s="10"/>
    </row>
    <row r="221" spans="1:15" x14ac:dyDescent="0.2">
      <c r="A221" s="170"/>
      <c r="B221" s="173"/>
      <c r="C221" s="176"/>
      <c r="D221" s="176"/>
      <c r="E221" s="166"/>
      <c r="F221" s="179"/>
      <c r="G221" s="2" t="s">
        <v>18</v>
      </c>
      <c r="H221" s="166"/>
      <c r="I221" s="166"/>
      <c r="J221" s="166"/>
      <c r="K221" s="11">
        <v>706.77</v>
      </c>
      <c r="L221" s="11">
        <v>353.38</v>
      </c>
      <c r="M221" s="11">
        <v>353.39</v>
      </c>
      <c r="N221" s="11">
        <f>K221-L221-M221</f>
        <v>0</v>
      </c>
      <c r="O221" s="10"/>
    </row>
    <row r="222" spans="1:15" x14ac:dyDescent="0.2">
      <c r="A222" s="170"/>
      <c r="B222" s="173"/>
      <c r="C222" s="176"/>
      <c r="D222" s="176"/>
      <c r="E222" s="166"/>
      <c r="F222" s="179"/>
      <c r="G222" s="2" t="s">
        <v>19</v>
      </c>
      <c r="H222" s="166"/>
      <c r="I222" s="166"/>
      <c r="J222" s="166"/>
      <c r="K222" s="11">
        <v>0</v>
      </c>
      <c r="L222" s="11">
        <v>0</v>
      </c>
      <c r="M222" s="11">
        <v>0</v>
      </c>
      <c r="N222" s="11">
        <f>K222-L222-M222</f>
        <v>0</v>
      </c>
      <c r="O222" s="10"/>
    </row>
    <row r="223" spans="1:15" x14ac:dyDescent="0.2">
      <c r="A223" s="171"/>
      <c r="B223" s="174"/>
      <c r="C223" s="177"/>
      <c r="D223" s="177"/>
      <c r="E223" s="167"/>
      <c r="F223" s="180"/>
      <c r="G223" s="3" t="s">
        <v>15</v>
      </c>
      <c r="H223" s="167"/>
      <c r="I223" s="167"/>
      <c r="J223" s="167"/>
      <c r="K223" s="28">
        <f>SUM(K219:K222)</f>
        <v>2248.0100000000002</v>
      </c>
      <c r="L223" s="28">
        <f t="shared" ref="L223:N223" si="25">SUM(L219:L222)</f>
        <v>1177.9499999999998</v>
      </c>
      <c r="M223" s="31">
        <f t="shared" si="25"/>
        <v>1177.96</v>
      </c>
      <c r="N223" s="28">
        <f t="shared" si="25"/>
        <v>-107.89999999999992</v>
      </c>
      <c r="O223" s="10"/>
    </row>
    <row r="224" spans="1:15" x14ac:dyDescent="0.2">
      <c r="A224" s="48"/>
      <c r="B224" s="172" t="s">
        <v>25</v>
      </c>
      <c r="C224" s="175" t="s">
        <v>126</v>
      </c>
      <c r="D224" s="175" t="s">
        <v>183</v>
      </c>
      <c r="E224" s="165" t="s">
        <v>60</v>
      </c>
      <c r="F224" s="183">
        <v>23.3</v>
      </c>
      <c r="G224" s="2" t="s">
        <v>16</v>
      </c>
      <c r="H224" s="165">
        <v>13.3</v>
      </c>
      <c r="I224" s="168">
        <v>42461</v>
      </c>
      <c r="J224" s="168">
        <v>44287</v>
      </c>
      <c r="K224" s="11">
        <v>930</v>
      </c>
      <c r="L224" s="11">
        <v>775</v>
      </c>
      <c r="M224" s="11">
        <v>775</v>
      </c>
      <c r="N224" s="11">
        <v>-620</v>
      </c>
      <c r="O224" s="10"/>
    </row>
    <row r="225" spans="1:15" x14ac:dyDescent="0.2">
      <c r="A225" s="48"/>
      <c r="B225" s="173"/>
      <c r="C225" s="176"/>
      <c r="D225" s="176"/>
      <c r="E225" s="166"/>
      <c r="F225" s="184"/>
      <c r="G225" s="2" t="s">
        <v>17</v>
      </c>
      <c r="H225" s="166"/>
      <c r="I225" s="166"/>
      <c r="J225" s="166"/>
      <c r="K225" s="11">
        <v>930</v>
      </c>
      <c r="L225" s="11">
        <v>473.12</v>
      </c>
      <c r="M225" s="11">
        <v>473.13</v>
      </c>
      <c r="N225" s="11">
        <f>K225-L225-M225</f>
        <v>-16.25</v>
      </c>
      <c r="O225" s="10"/>
    </row>
    <row r="226" spans="1:15" x14ac:dyDescent="0.2">
      <c r="A226" s="48">
        <v>49</v>
      </c>
      <c r="B226" s="173"/>
      <c r="C226" s="176"/>
      <c r="D226" s="176"/>
      <c r="E226" s="166"/>
      <c r="F226" s="184"/>
      <c r="G226" s="2" t="s">
        <v>18</v>
      </c>
      <c r="H226" s="166"/>
      <c r="I226" s="166"/>
      <c r="J226" s="166"/>
      <c r="K226" s="11">
        <v>1240</v>
      </c>
      <c r="L226" s="11">
        <v>310</v>
      </c>
      <c r="M226" s="11">
        <v>310</v>
      </c>
      <c r="N226" s="11">
        <f>K226-L226-M226</f>
        <v>620</v>
      </c>
      <c r="O226" s="10"/>
    </row>
    <row r="227" spans="1:15" x14ac:dyDescent="0.2">
      <c r="A227" s="48"/>
      <c r="B227" s="173"/>
      <c r="C227" s="176"/>
      <c r="D227" s="176"/>
      <c r="E227" s="166"/>
      <c r="F227" s="184"/>
      <c r="G227" s="2" t="s">
        <v>19</v>
      </c>
      <c r="H227" s="166"/>
      <c r="I227" s="166"/>
      <c r="J227" s="166"/>
      <c r="K227" s="11">
        <v>0</v>
      </c>
      <c r="L227" s="11">
        <v>0</v>
      </c>
      <c r="M227" s="11">
        <v>0</v>
      </c>
      <c r="N227" s="11">
        <f>K227-L227-M227</f>
        <v>0</v>
      </c>
      <c r="O227" s="10"/>
    </row>
    <row r="228" spans="1:15" x14ac:dyDescent="0.2">
      <c r="A228" s="49"/>
      <c r="B228" s="174"/>
      <c r="C228" s="177"/>
      <c r="D228" s="177"/>
      <c r="E228" s="167"/>
      <c r="F228" s="185"/>
      <c r="G228" s="3" t="s">
        <v>15</v>
      </c>
      <c r="H228" s="167"/>
      <c r="I228" s="167"/>
      <c r="J228" s="167"/>
      <c r="K228" s="28">
        <f>SUM(K224:K227)</f>
        <v>3100</v>
      </c>
      <c r="L228" s="28">
        <f>SUM(L224:L227)</f>
        <v>1558.12</v>
      </c>
      <c r="M228" s="31">
        <f>SUM(M224:M227)</f>
        <v>1558.13</v>
      </c>
      <c r="N228" s="28">
        <f>SUM(N224:N227)</f>
        <v>-16.25</v>
      </c>
      <c r="O228" s="10"/>
    </row>
    <row r="229" spans="1:15" x14ac:dyDescent="0.2">
      <c r="A229" s="169">
        <v>50</v>
      </c>
      <c r="B229" s="172" t="s">
        <v>25</v>
      </c>
      <c r="C229" s="175" t="s">
        <v>126</v>
      </c>
      <c r="D229" s="175" t="s">
        <v>184</v>
      </c>
      <c r="E229" s="165" t="s">
        <v>60</v>
      </c>
      <c r="F229" s="183">
        <v>45</v>
      </c>
      <c r="G229" s="2" t="s">
        <v>16</v>
      </c>
      <c r="H229" s="165">
        <v>34.799999999999997</v>
      </c>
      <c r="I229" s="168">
        <v>42847</v>
      </c>
      <c r="J229" s="168">
        <v>43181</v>
      </c>
      <c r="K229" s="11">
        <v>0</v>
      </c>
      <c r="L229" s="11">
        <v>0</v>
      </c>
      <c r="M229" s="11">
        <v>0</v>
      </c>
      <c r="N229" s="11">
        <v>0</v>
      </c>
      <c r="O229" s="10"/>
    </row>
    <row r="230" spans="1:15" x14ac:dyDescent="0.2">
      <c r="A230" s="170"/>
      <c r="B230" s="173"/>
      <c r="C230" s="176"/>
      <c r="D230" s="176"/>
      <c r="E230" s="166"/>
      <c r="F230" s="184"/>
      <c r="G230" s="2" t="s">
        <v>17</v>
      </c>
      <c r="H230" s="166"/>
      <c r="I230" s="166"/>
      <c r="J230" s="166"/>
      <c r="K230" s="11">
        <v>3601.8</v>
      </c>
      <c r="L230" s="11">
        <v>783</v>
      </c>
      <c r="M230" s="11">
        <v>783</v>
      </c>
      <c r="N230" s="11">
        <f>K230-L230-M230</f>
        <v>2035.8000000000002</v>
      </c>
      <c r="O230" s="10"/>
    </row>
    <row r="231" spans="1:15" x14ac:dyDescent="0.2">
      <c r="A231" s="170"/>
      <c r="B231" s="173"/>
      <c r="C231" s="176"/>
      <c r="D231" s="176"/>
      <c r="E231" s="166"/>
      <c r="F231" s="184"/>
      <c r="G231" s="2" t="s">
        <v>18</v>
      </c>
      <c r="H231" s="166"/>
      <c r="I231" s="166"/>
      <c r="J231" s="166"/>
      <c r="K231" s="11">
        <v>4698</v>
      </c>
      <c r="L231" s="11">
        <v>1566</v>
      </c>
      <c r="M231" s="11">
        <v>1566</v>
      </c>
      <c r="N231" s="11">
        <f>K231-L231-M231</f>
        <v>1566</v>
      </c>
      <c r="O231" s="10"/>
    </row>
    <row r="232" spans="1:15" x14ac:dyDescent="0.2">
      <c r="A232" s="170"/>
      <c r="B232" s="173"/>
      <c r="C232" s="176"/>
      <c r="D232" s="176"/>
      <c r="E232" s="166"/>
      <c r="F232" s="184"/>
      <c r="G232" s="2" t="s">
        <v>19</v>
      </c>
      <c r="H232" s="166"/>
      <c r="I232" s="166"/>
      <c r="J232" s="166"/>
      <c r="K232" s="11">
        <v>0</v>
      </c>
      <c r="L232" s="11">
        <v>0</v>
      </c>
      <c r="M232" s="11">
        <v>0</v>
      </c>
      <c r="N232" s="11">
        <f>K232-L232-M232</f>
        <v>0</v>
      </c>
      <c r="O232" s="10"/>
    </row>
    <row r="233" spans="1:15" ht="20.25" customHeight="1" x14ac:dyDescent="0.2">
      <c r="A233" s="171"/>
      <c r="B233" s="174"/>
      <c r="C233" s="177"/>
      <c r="D233" s="177"/>
      <c r="E233" s="167"/>
      <c r="F233" s="185"/>
      <c r="G233" s="3" t="s">
        <v>15</v>
      </c>
      <c r="H233" s="167"/>
      <c r="I233" s="167"/>
      <c r="J233" s="167"/>
      <c r="K233" s="28">
        <f>SUM(K229:K232)</f>
        <v>8299.7999999999993</v>
      </c>
      <c r="L233" s="28">
        <f>SUM(L229:L232)</f>
        <v>2349</v>
      </c>
      <c r="M233" s="31">
        <f>SUM(M229:M232)</f>
        <v>2349</v>
      </c>
      <c r="N233" s="28">
        <f>SUM(N229:N232)</f>
        <v>3601.8</v>
      </c>
      <c r="O233" s="10"/>
    </row>
    <row r="234" spans="1:15" ht="14.25" customHeight="1" x14ac:dyDescent="0.2">
      <c r="A234" s="43"/>
      <c r="B234" s="172" t="s">
        <v>25</v>
      </c>
      <c r="C234" s="175" t="s">
        <v>143</v>
      </c>
      <c r="D234" s="175" t="s">
        <v>185</v>
      </c>
      <c r="E234" s="41"/>
      <c r="F234" s="178">
        <v>13.4</v>
      </c>
      <c r="G234" s="2" t="s">
        <v>16</v>
      </c>
      <c r="H234" s="40"/>
      <c r="I234" s="40"/>
      <c r="J234" s="40"/>
      <c r="K234" s="11">
        <v>0</v>
      </c>
      <c r="L234" s="11">
        <v>0</v>
      </c>
      <c r="M234" s="18">
        <v>0</v>
      </c>
      <c r="N234" s="11">
        <v>0</v>
      </c>
      <c r="O234" s="10"/>
    </row>
    <row r="235" spans="1:15" ht="15.75" customHeight="1" x14ac:dyDescent="0.2">
      <c r="A235" s="44"/>
      <c r="B235" s="173"/>
      <c r="C235" s="176"/>
      <c r="D235" s="176"/>
      <c r="E235" s="166" t="s">
        <v>104</v>
      </c>
      <c r="F235" s="179"/>
      <c r="G235" s="2" t="s">
        <v>17</v>
      </c>
      <c r="H235" s="41"/>
      <c r="I235" s="41"/>
      <c r="J235" s="41"/>
      <c r="K235" s="11">
        <v>622.16</v>
      </c>
      <c r="L235" s="11">
        <v>311.10000000000002</v>
      </c>
      <c r="M235" s="18">
        <v>311.10000000000002</v>
      </c>
      <c r="N235" s="11">
        <f>K235-L235-M235</f>
        <v>-4.0000000000077307E-2</v>
      </c>
      <c r="O235" s="10"/>
    </row>
    <row r="236" spans="1:15" ht="13.5" customHeight="1" x14ac:dyDescent="0.2">
      <c r="A236" s="44"/>
      <c r="B236" s="173"/>
      <c r="C236" s="176"/>
      <c r="D236" s="176"/>
      <c r="E236" s="166"/>
      <c r="F236" s="179"/>
      <c r="G236" s="2" t="s">
        <v>18</v>
      </c>
      <c r="H236" s="41">
        <v>30.62</v>
      </c>
      <c r="I236" s="46">
        <v>42871</v>
      </c>
      <c r="J236" s="46">
        <v>43206</v>
      </c>
      <c r="K236" s="11">
        <v>1231.08</v>
      </c>
      <c r="L236" s="11">
        <v>615</v>
      </c>
      <c r="M236" s="11">
        <v>615</v>
      </c>
      <c r="N236" s="11">
        <f>K236-L236-M236</f>
        <v>1.0799999999999272</v>
      </c>
      <c r="O236" s="10"/>
    </row>
    <row r="237" spans="1:15" ht="13.5" customHeight="1" x14ac:dyDescent="0.2">
      <c r="A237" s="44">
        <v>51</v>
      </c>
      <c r="B237" s="173"/>
      <c r="C237" s="176"/>
      <c r="D237" s="176"/>
      <c r="E237" s="166"/>
      <c r="F237" s="179"/>
      <c r="G237" s="2" t="s">
        <v>19</v>
      </c>
      <c r="H237" s="41"/>
      <c r="I237" s="41"/>
      <c r="J237" s="41"/>
      <c r="K237" s="11">
        <v>0</v>
      </c>
      <c r="L237" s="11">
        <v>0</v>
      </c>
      <c r="M237" s="11">
        <v>0</v>
      </c>
      <c r="N237" s="11">
        <f>K237-L237-M237</f>
        <v>0</v>
      </c>
      <c r="O237" s="10"/>
    </row>
    <row r="238" spans="1:15" ht="20.25" customHeight="1" x14ac:dyDescent="0.2">
      <c r="A238" s="45"/>
      <c r="B238" s="174"/>
      <c r="C238" s="177"/>
      <c r="D238" s="177"/>
      <c r="E238" s="167"/>
      <c r="F238" s="180"/>
      <c r="G238" s="3" t="s">
        <v>15</v>
      </c>
      <c r="H238" s="42"/>
      <c r="I238" s="42"/>
      <c r="J238" s="42"/>
      <c r="K238" s="28">
        <f>SUM(K234:K237)</f>
        <v>1853.2399999999998</v>
      </c>
      <c r="L238" s="28">
        <f t="shared" ref="L238:N238" si="26">SUM(L234:L237)</f>
        <v>926.1</v>
      </c>
      <c r="M238" s="31">
        <f t="shared" si="26"/>
        <v>926.1</v>
      </c>
      <c r="N238" s="28">
        <f t="shared" si="26"/>
        <v>1.0399999999998499</v>
      </c>
      <c r="O238" s="10"/>
    </row>
    <row r="239" spans="1:15" x14ac:dyDescent="0.2">
      <c r="A239" s="44"/>
      <c r="B239" s="172" t="s">
        <v>25</v>
      </c>
      <c r="C239" s="175" t="s">
        <v>156</v>
      </c>
      <c r="D239" s="175" t="s">
        <v>158</v>
      </c>
      <c r="E239" s="165" t="s">
        <v>50</v>
      </c>
      <c r="F239" s="178">
        <v>40.200000000000003</v>
      </c>
      <c r="G239" s="2" t="s">
        <v>16</v>
      </c>
      <c r="H239" s="165">
        <v>12.44</v>
      </c>
      <c r="I239" s="41"/>
      <c r="J239" s="41"/>
      <c r="K239" s="11">
        <v>0</v>
      </c>
      <c r="L239" s="11">
        <v>2660.56</v>
      </c>
      <c r="M239" s="11">
        <v>2660.56</v>
      </c>
      <c r="N239" s="11">
        <v>0</v>
      </c>
      <c r="O239" s="10"/>
    </row>
    <row r="240" spans="1:15" x14ac:dyDescent="0.2">
      <c r="A240" s="44"/>
      <c r="B240" s="173"/>
      <c r="C240" s="176"/>
      <c r="D240" s="176"/>
      <c r="E240" s="166"/>
      <c r="F240" s="179"/>
      <c r="G240" s="2" t="s">
        <v>17</v>
      </c>
      <c r="H240" s="166"/>
      <c r="I240" s="41"/>
      <c r="J240" s="41"/>
      <c r="K240" s="11">
        <v>0</v>
      </c>
      <c r="L240" s="11">
        <v>2660.56</v>
      </c>
      <c r="M240" s="11">
        <v>2660.56</v>
      </c>
      <c r="N240" s="11">
        <v>0</v>
      </c>
      <c r="O240" s="10"/>
    </row>
    <row r="241" spans="1:15" x14ac:dyDescent="0.2">
      <c r="A241" s="44">
        <v>52</v>
      </c>
      <c r="B241" s="173"/>
      <c r="C241" s="176"/>
      <c r="D241" s="176"/>
      <c r="E241" s="166"/>
      <c r="F241" s="179"/>
      <c r="G241" s="2" t="s">
        <v>18</v>
      </c>
      <c r="H241" s="166"/>
      <c r="I241" s="46">
        <v>40728</v>
      </c>
      <c r="J241" s="46">
        <v>42525</v>
      </c>
      <c r="K241" s="11">
        <v>0</v>
      </c>
      <c r="L241" s="11">
        <v>1330.28</v>
      </c>
      <c r="M241" s="11">
        <v>1330.28</v>
      </c>
      <c r="N241" s="11">
        <v>0</v>
      </c>
      <c r="O241" s="10" t="s">
        <v>155</v>
      </c>
    </row>
    <row r="242" spans="1:15" x14ac:dyDescent="0.2">
      <c r="A242" s="44"/>
      <c r="B242" s="173"/>
      <c r="C242" s="176"/>
      <c r="D242" s="176"/>
      <c r="E242" s="166"/>
      <c r="F242" s="179"/>
      <c r="G242" s="2" t="s">
        <v>19</v>
      </c>
      <c r="H242" s="166"/>
      <c r="I242" s="41"/>
      <c r="J242" s="41"/>
      <c r="K242" s="11">
        <v>0</v>
      </c>
      <c r="L242" s="11">
        <v>0</v>
      </c>
      <c r="M242" s="11">
        <v>0</v>
      </c>
      <c r="N242" s="11">
        <f t="shared" ref="N242" si="27">K242-L242-M242</f>
        <v>0</v>
      </c>
      <c r="O242" s="10"/>
    </row>
    <row r="243" spans="1:15" x14ac:dyDescent="0.2">
      <c r="A243" s="44"/>
      <c r="B243" s="174"/>
      <c r="C243" s="177"/>
      <c r="D243" s="177"/>
      <c r="E243" s="167"/>
      <c r="F243" s="180"/>
      <c r="G243" s="3" t="s">
        <v>15</v>
      </c>
      <c r="H243" s="167"/>
      <c r="I243" s="41"/>
      <c r="J243" s="41"/>
      <c r="K243" s="28">
        <f>SUM(K239:K242)</f>
        <v>0</v>
      </c>
      <c r="L243" s="28">
        <f>SUM(L239:L242)</f>
        <v>6651.4</v>
      </c>
      <c r="M243" s="28">
        <f>SUM(M239:M242)</f>
        <v>6651.4</v>
      </c>
      <c r="N243" s="28">
        <v>0</v>
      </c>
      <c r="O243" s="10"/>
    </row>
    <row r="244" spans="1:15" ht="12.75" customHeight="1" x14ac:dyDescent="0.2">
      <c r="A244" s="169">
        <v>53</v>
      </c>
      <c r="B244" s="172" t="s">
        <v>25</v>
      </c>
      <c r="C244" s="175" t="s">
        <v>129</v>
      </c>
      <c r="D244" s="175" t="s">
        <v>186</v>
      </c>
      <c r="E244" s="165" t="s">
        <v>130</v>
      </c>
      <c r="F244" s="178">
        <v>12.6</v>
      </c>
      <c r="G244" s="2" t="s">
        <v>16</v>
      </c>
      <c r="H244" s="165">
        <v>15.18</v>
      </c>
      <c r="I244" s="168">
        <v>42461</v>
      </c>
      <c r="J244" s="168">
        <v>44287</v>
      </c>
      <c r="K244" s="11">
        <v>665.58</v>
      </c>
      <c r="L244" s="11">
        <v>529.5</v>
      </c>
      <c r="M244" s="11">
        <v>529.5</v>
      </c>
      <c r="N244" s="11">
        <v>-393.42</v>
      </c>
      <c r="O244" s="10"/>
    </row>
    <row r="245" spans="1:15" x14ac:dyDescent="0.2">
      <c r="A245" s="170"/>
      <c r="B245" s="173"/>
      <c r="C245" s="176"/>
      <c r="D245" s="176"/>
      <c r="E245" s="166"/>
      <c r="F245" s="179"/>
      <c r="G245" s="2" t="s">
        <v>17</v>
      </c>
      <c r="H245" s="166"/>
      <c r="I245" s="166"/>
      <c r="J245" s="166"/>
      <c r="K245" s="11">
        <v>573.9</v>
      </c>
      <c r="L245" s="11">
        <v>45.45</v>
      </c>
      <c r="M245" s="11">
        <v>45.45</v>
      </c>
      <c r="N245" s="11">
        <f>K245-L245-M245</f>
        <v>482.99999999999994</v>
      </c>
      <c r="O245" s="10"/>
    </row>
    <row r="246" spans="1:15" x14ac:dyDescent="0.2">
      <c r="A246" s="170"/>
      <c r="B246" s="173"/>
      <c r="C246" s="176"/>
      <c r="D246" s="176"/>
      <c r="E246" s="166"/>
      <c r="F246" s="179"/>
      <c r="G246" s="2">
        <v>53</v>
      </c>
      <c r="H246" s="166"/>
      <c r="I246" s="166"/>
      <c r="J246" s="166"/>
      <c r="K246" s="11">
        <v>573.9</v>
      </c>
      <c r="L246" s="11">
        <v>384</v>
      </c>
      <c r="M246" s="11">
        <v>384</v>
      </c>
      <c r="N246" s="11">
        <f>K246-L246-M246</f>
        <v>-194.10000000000002</v>
      </c>
      <c r="O246" s="10"/>
    </row>
    <row r="247" spans="1:15" x14ac:dyDescent="0.2">
      <c r="A247" s="170"/>
      <c r="B247" s="173"/>
      <c r="C247" s="176"/>
      <c r="D247" s="176"/>
      <c r="E247" s="166"/>
      <c r="F247" s="179"/>
      <c r="G247" s="2" t="s">
        <v>19</v>
      </c>
      <c r="H247" s="166"/>
      <c r="I247" s="166"/>
      <c r="J247" s="166"/>
      <c r="K247" s="11">
        <v>0</v>
      </c>
      <c r="L247" s="11">
        <v>0</v>
      </c>
      <c r="M247" s="11">
        <v>0</v>
      </c>
      <c r="N247" s="11">
        <f>K247-L247-M247</f>
        <v>0</v>
      </c>
      <c r="O247" s="10"/>
    </row>
    <row r="248" spans="1:15" ht="25.5" customHeight="1" x14ac:dyDescent="0.2">
      <c r="A248" s="171"/>
      <c r="B248" s="174"/>
      <c r="C248" s="177"/>
      <c r="D248" s="177"/>
      <c r="E248" s="167"/>
      <c r="F248" s="180"/>
      <c r="G248" s="3" t="s">
        <v>15</v>
      </c>
      <c r="H248" s="167"/>
      <c r="I248" s="167"/>
      <c r="J248" s="167"/>
      <c r="K248" s="28">
        <f>SUM(K244:K247)</f>
        <v>1813.38</v>
      </c>
      <c r="L248" s="28">
        <f>SUM(L244:L247)</f>
        <v>958.95</v>
      </c>
      <c r="M248" s="31">
        <f>SUM(M244:M247)</f>
        <v>958.95</v>
      </c>
      <c r="N248" s="28">
        <f>SUM(N244:N247)</f>
        <v>-104.5200000000001</v>
      </c>
      <c r="O248" s="10"/>
    </row>
    <row r="249" spans="1:15" ht="12.75" customHeight="1" x14ac:dyDescent="0.2">
      <c r="A249" s="19"/>
      <c r="B249" s="20" t="s">
        <v>135</v>
      </c>
      <c r="C249" s="19"/>
      <c r="D249" s="19"/>
      <c r="E249" s="19"/>
      <c r="F249" s="19"/>
      <c r="G249" s="19"/>
      <c r="H249" s="19"/>
      <c r="I249" s="19"/>
      <c r="J249" s="19"/>
      <c r="K249" s="21">
        <f>K13+K18+K23+K28+K33+K38+K43+K48+K53+K58+K63++K68+K73+K78+K83+K88+K93+K98+K103+K108+K113+K118+K123+K128+K133+K138+K143+K148+K153+K158+K163+K168+K173+K178+K183+K188+K193+K198+K203+K208+K213+K218+K223+K228+K233+K238+K243+K248</f>
        <v>603284.99999999988</v>
      </c>
      <c r="L249" s="21">
        <f>L13+L18+L23+L28+L33+L38+L43+L48+L53+L58+L63+L68+L73+L78+L83+L88+L93+L98+L103+L108+L113+L118+L123+L128+L133+L138+L143+L148+L153+L158+L163+L168+L173+L178+L183+L188+L193+L198+L203+L208+L213+L218+L223+L228+L233+L238+L243+L248</f>
        <v>282059.80000000005</v>
      </c>
      <c r="M249" s="21">
        <f>M13+M18+M23+M28+M33+M38+M43+M48+M53+M58+M63+M68+M73+M78+M83+M88+M93+M98+M103+M108+M113+M118+M123+M128+M133+M138+M143+M148+M153+M158+M163+M168+M173+M178+M183+M188+M193+M198+M203+M208+M213+M218+M223+M228+M233+M238+M243+M248</f>
        <v>282059.81000000006</v>
      </c>
      <c r="N249" s="21">
        <f>N13+N18+N23+N28+N33+N38+N43+N48+N53+N58+N63+N68+N73+N78+N83+N88+N93+N98+N103+N108+N113+N118+N123+N128+N133+N138+N143+N148+N153+N158+N163+N168+N173+N178+N183+N188+N193+N198+N203+N208+N213+N218+N223+N228+N233+N238+N243+N248</f>
        <v>56417.784999999996</v>
      </c>
      <c r="O249" s="19"/>
    </row>
    <row r="250" spans="1:15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51"/>
      <c r="L251" s="52"/>
      <c r="M251" s="51"/>
      <c r="N251" s="8"/>
      <c r="O251" s="8"/>
    </row>
    <row r="252" spans="1:15" x14ac:dyDescent="0.2">
      <c r="A252" s="8"/>
      <c r="B252" s="8"/>
      <c r="C252" s="182" t="s">
        <v>188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8"/>
      <c r="N252" s="8"/>
      <c r="O252" s="8"/>
    </row>
    <row r="253" spans="1:15" x14ac:dyDescent="0.2">
      <c r="A253" s="8"/>
      <c r="B253" s="8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8"/>
      <c r="N253" s="8"/>
      <c r="O253" s="8"/>
    </row>
    <row r="254" spans="1:15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x14ac:dyDescent="0.2">
      <c r="A256" s="8"/>
      <c r="B256" s="8"/>
      <c r="C256" s="8" t="s">
        <v>189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21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4.2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2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4.2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34.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3.5" customHeight="1" x14ac:dyDescent="0.2"/>
    <row r="265" spans="1:15" ht="12.75" customHeight="1" x14ac:dyDescent="0.2"/>
    <row r="266" spans="1:15" ht="12.75" customHeight="1" x14ac:dyDescent="0.2"/>
    <row r="267" spans="1:15" ht="12" customHeight="1" x14ac:dyDescent="0.2"/>
    <row r="268" spans="1:15" ht="14.25" customHeight="1" x14ac:dyDescent="0.2"/>
    <row r="269" spans="1:15" ht="11.25" customHeight="1" x14ac:dyDescent="0.2"/>
    <row r="273" ht="26.25" customHeight="1" x14ac:dyDescent="0.2"/>
  </sheetData>
  <mergeCells count="434">
    <mergeCell ref="O6:O7"/>
    <mergeCell ref="A9:A13"/>
    <mergeCell ref="B9:B13"/>
    <mergeCell ref="C9:C13"/>
    <mergeCell ref="D9:D13"/>
    <mergeCell ref="E9:E13"/>
    <mergeCell ref="F9:F13"/>
    <mergeCell ref="H9:H13"/>
    <mergeCell ref="I9:I13"/>
    <mergeCell ref="J9:J13"/>
    <mergeCell ref="G6:G7"/>
    <mergeCell ref="H6:H7"/>
    <mergeCell ref="I6:J6"/>
    <mergeCell ref="K6:K7"/>
    <mergeCell ref="L6:M6"/>
    <mergeCell ref="N6:N7"/>
    <mergeCell ref="A6:A7"/>
    <mergeCell ref="B6:B7"/>
    <mergeCell ref="C6:C7"/>
    <mergeCell ref="D6:D7"/>
    <mergeCell ref="E6:E7"/>
    <mergeCell ref="F6:F7"/>
    <mergeCell ref="H14:H18"/>
    <mergeCell ref="I14:I18"/>
    <mergeCell ref="J14:J18"/>
    <mergeCell ref="A19:A23"/>
    <mergeCell ref="B19:B23"/>
    <mergeCell ref="C19:C23"/>
    <mergeCell ref="D19:D23"/>
    <mergeCell ref="E19:E23"/>
    <mergeCell ref="F19:F23"/>
    <mergeCell ref="H19:H23"/>
    <mergeCell ref="A14:A18"/>
    <mergeCell ref="B14:B18"/>
    <mergeCell ref="C14:C18"/>
    <mergeCell ref="D14:D18"/>
    <mergeCell ref="E14:E18"/>
    <mergeCell ref="F14:F18"/>
    <mergeCell ref="I19:I23"/>
    <mergeCell ref="J19:J23"/>
    <mergeCell ref="A24:A28"/>
    <mergeCell ref="B24:B28"/>
    <mergeCell ref="C24:C28"/>
    <mergeCell ref="D24:D28"/>
    <mergeCell ref="E24:E28"/>
    <mergeCell ref="F24:F28"/>
    <mergeCell ref="H24:H28"/>
    <mergeCell ref="I24:I28"/>
    <mergeCell ref="J24:J28"/>
    <mergeCell ref="A29:A33"/>
    <mergeCell ref="B29:B33"/>
    <mergeCell ref="C29:C33"/>
    <mergeCell ref="D29:D33"/>
    <mergeCell ref="E29:E33"/>
    <mergeCell ref="F29:F33"/>
    <mergeCell ref="H29:H33"/>
    <mergeCell ref="I29:I33"/>
    <mergeCell ref="J29:J33"/>
    <mergeCell ref="H34:H38"/>
    <mergeCell ref="I34:I38"/>
    <mergeCell ref="J34:J38"/>
    <mergeCell ref="A39:A43"/>
    <mergeCell ref="B39:B43"/>
    <mergeCell ref="C39:C43"/>
    <mergeCell ref="D39:D43"/>
    <mergeCell ref="E39:E43"/>
    <mergeCell ref="F39:F43"/>
    <mergeCell ref="H39:H43"/>
    <mergeCell ref="A34:A38"/>
    <mergeCell ref="B34:B38"/>
    <mergeCell ref="C34:C38"/>
    <mergeCell ref="D34:D38"/>
    <mergeCell ref="E34:E38"/>
    <mergeCell ref="F34:F38"/>
    <mergeCell ref="I39:I43"/>
    <mergeCell ref="J39:J43"/>
    <mergeCell ref="A44:A48"/>
    <mergeCell ref="B44:B48"/>
    <mergeCell ref="C44:C48"/>
    <mergeCell ref="D44:D48"/>
    <mergeCell ref="E44:E48"/>
    <mergeCell ref="F44:F48"/>
    <mergeCell ref="H44:H48"/>
    <mergeCell ref="I44:I48"/>
    <mergeCell ref="J44:J48"/>
    <mergeCell ref="A49:A53"/>
    <mergeCell ref="B49:B53"/>
    <mergeCell ref="C49:C53"/>
    <mergeCell ref="D49:D53"/>
    <mergeCell ref="E49:E53"/>
    <mergeCell ref="F49:F53"/>
    <mergeCell ref="H49:H53"/>
    <mergeCell ref="I49:I53"/>
    <mergeCell ref="J49:J53"/>
    <mergeCell ref="I59:I63"/>
    <mergeCell ref="J59:J63"/>
    <mergeCell ref="H54:H58"/>
    <mergeCell ref="I54:I58"/>
    <mergeCell ref="J54:J58"/>
    <mergeCell ref="A59:A63"/>
    <mergeCell ref="B59:B63"/>
    <mergeCell ref="C59:C63"/>
    <mergeCell ref="D59:D63"/>
    <mergeCell ref="E59:E63"/>
    <mergeCell ref="F59:F63"/>
    <mergeCell ref="H59:H63"/>
    <mergeCell ref="A54:A58"/>
    <mergeCell ref="B54:B58"/>
    <mergeCell ref="C54:C58"/>
    <mergeCell ref="D54:D58"/>
    <mergeCell ref="E54:E58"/>
    <mergeCell ref="F54:F58"/>
    <mergeCell ref="H64:H68"/>
    <mergeCell ref="I64:I68"/>
    <mergeCell ref="J64:J68"/>
    <mergeCell ref="A69:A73"/>
    <mergeCell ref="B69:B73"/>
    <mergeCell ref="C69:C73"/>
    <mergeCell ref="D69:D73"/>
    <mergeCell ref="E69:E73"/>
    <mergeCell ref="F69:F73"/>
    <mergeCell ref="H69:H73"/>
    <mergeCell ref="A64:A68"/>
    <mergeCell ref="B64:B68"/>
    <mergeCell ref="C64:C68"/>
    <mergeCell ref="D64:D68"/>
    <mergeCell ref="E64:E68"/>
    <mergeCell ref="F64:F68"/>
    <mergeCell ref="I69:I73"/>
    <mergeCell ref="J69:J73"/>
    <mergeCell ref="A74:A78"/>
    <mergeCell ref="B74:B78"/>
    <mergeCell ref="C74:C78"/>
    <mergeCell ref="D74:D78"/>
    <mergeCell ref="E74:E78"/>
    <mergeCell ref="F74:F78"/>
    <mergeCell ref="H74:H78"/>
    <mergeCell ref="I74:I78"/>
    <mergeCell ref="J74:J78"/>
    <mergeCell ref="A79:A83"/>
    <mergeCell ref="B79:B83"/>
    <mergeCell ref="C79:C83"/>
    <mergeCell ref="D79:D83"/>
    <mergeCell ref="E79:E83"/>
    <mergeCell ref="F79:F83"/>
    <mergeCell ref="H79:H83"/>
    <mergeCell ref="I79:I83"/>
    <mergeCell ref="J79:J83"/>
    <mergeCell ref="H84:H88"/>
    <mergeCell ref="I84:I88"/>
    <mergeCell ref="J84:J88"/>
    <mergeCell ref="A89:A93"/>
    <mergeCell ref="B89:B93"/>
    <mergeCell ref="C89:C93"/>
    <mergeCell ref="D89:D93"/>
    <mergeCell ref="E89:E93"/>
    <mergeCell ref="F89:F93"/>
    <mergeCell ref="H89:H93"/>
    <mergeCell ref="A84:A88"/>
    <mergeCell ref="B84:B88"/>
    <mergeCell ref="C84:C88"/>
    <mergeCell ref="D84:D88"/>
    <mergeCell ref="E84:E88"/>
    <mergeCell ref="F84:F88"/>
    <mergeCell ref="I89:I93"/>
    <mergeCell ref="J89:J93"/>
    <mergeCell ref="A94:A98"/>
    <mergeCell ref="B94:B98"/>
    <mergeCell ref="C94:C98"/>
    <mergeCell ref="D94:D98"/>
    <mergeCell ref="E94:E98"/>
    <mergeCell ref="F94:F98"/>
    <mergeCell ref="H94:H98"/>
    <mergeCell ref="I94:I98"/>
    <mergeCell ref="J94:J98"/>
    <mergeCell ref="A99:A103"/>
    <mergeCell ref="B99:B103"/>
    <mergeCell ref="C99:C103"/>
    <mergeCell ref="D99:D103"/>
    <mergeCell ref="E99:E103"/>
    <mergeCell ref="F99:F103"/>
    <mergeCell ref="H99:H103"/>
    <mergeCell ref="I99:I103"/>
    <mergeCell ref="J99:J103"/>
    <mergeCell ref="H104:H108"/>
    <mergeCell ref="I104:I108"/>
    <mergeCell ref="J104:J108"/>
    <mergeCell ref="A109:A113"/>
    <mergeCell ref="B109:B113"/>
    <mergeCell ref="C109:C113"/>
    <mergeCell ref="D109:D113"/>
    <mergeCell ref="E109:E113"/>
    <mergeCell ref="F109:F113"/>
    <mergeCell ref="H109:H113"/>
    <mergeCell ref="A104:A108"/>
    <mergeCell ref="B104:B108"/>
    <mergeCell ref="C104:C108"/>
    <mergeCell ref="D104:D108"/>
    <mergeCell ref="E104:E108"/>
    <mergeCell ref="F104:F108"/>
    <mergeCell ref="I109:I113"/>
    <mergeCell ref="J109:J113"/>
    <mergeCell ref="A114:A118"/>
    <mergeCell ref="B114:B118"/>
    <mergeCell ref="C114:C118"/>
    <mergeCell ref="D114:D118"/>
    <mergeCell ref="E114:E118"/>
    <mergeCell ref="F114:F118"/>
    <mergeCell ref="H114:H118"/>
    <mergeCell ref="I114:I118"/>
    <mergeCell ref="J114:J118"/>
    <mergeCell ref="A119:A123"/>
    <mergeCell ref="B119:B123"/>
    <mergeCell ref="C119:C123"/>
    <mergeCell ref="D119:D123"/>
    <mergeCell ref="E119:E123"/>
    <mergeCell ref="F119:F123"/>
    <mergeCell ref="H119:H123"/>
    <mergeCell ref="I119:I123"/>
    <mergeCell ref="J119:J123"/>
    <mergeCell ref="H124:H128"/>
    <mergeCell ref="I124:I128"/>
    <mergeCell ref="J124:J128"/>
    <mergeCell ref="A129:A133"/>
    <mergeCell ref="B129:B133"/>
    <mergeCell ref="C129:C133"/>
    <mergeCell ref="D129:D133"/>
    <mergeCell ref="E129:E133"/>
    <mergeCell ref="F129:F133"/>
    <mergeCell ref="H129:H133"/>
    <mergeCell ref="A124:A128"/>
    <mergeCell ref="B124:B128"/>
    <mergeCell ref="C124:C128"/>
    <mergeCell ref="D124:D128"/>
    <mergeCell ref="E124:E128"/>
    <mergeCell ref="F124:F128"/>
    <mergeCell ref="I129:I133"/>
    <mergeCell ref="J129:J133"/>
    <mergeCell ref="A134:A138"/>
    <mergeCell ref="B134:B138"/>
    <mergeCell ref="C134:C138"/>
    <mergeCell ref="D134:D138"/>
    <mergeCell ref="E134:E138"/>
    <mergeCell ref="F134:F138"/>
    <mergeCell ref="H134:H138"/>
    <mergeCell ref="I134:I138"/>
    <mergeCell ref="J134:J138"/>
    <mergeCell ref="A139:A143"/>
    <mergeCell ref="B139:B143"/>
    <mergeCell ref="C139:C143"/>
    <mergeCell ref="D139:D143"/>
    <mergeCell ref="E139:E143"/>
    <mergeCell ref="F139:F143"/>
    <mergeCell ref="H139:H143"/>
    <mergeCell ref="I139:I143"/>
    <mergeCell ref="J139:J143"/>
    <mergeCell ref="H144:H148"/>
    <mergeCell ref="I144:I148"/>
    <mergeCell ref="J144:J148"/>
    <mergeCell ref="A149:A153"/>
    <mergeCell ref="B149:B153"/>
    <mergeCell ref="C149:C153"/>
    <mergeCell ref="D149:D153"/>
    <mergeCell ref="E149:E153"/>
    <mergeCell ref="F149:F153"/>
    <mergeCell ref="H149:H153"/>
    <mergeCell ref="A144:A148"/>
    <mergeCell ref="B144:B148"/>
    <mergeCell ref="C144:C148"/>
    <mergeCell ref="D144:D148"/>
    <mergeCell ref="E144:E148"/>
    <mergeCell ref="F144:F148"/>
    <mergeCell ref="I149:I153"/>
    <mergeCell ref="J149:J153"/>
    <mergeCell ref="A154:A158"/>
    <mergeCell ref="B154:B158"/>
    <mergeCell ref="C154:C158"/>
    <mergeCell ref="D154:D158"/>
    <mergeCell ref="E154:E158"/>
    <mergeCell ref="F154:F158"/>
    <mergeCell ref="H154:H158"/>
    <mergeCell ref="I154:I158"/>
    <mergeCell ref="J154:J158"/>
    <mergeCell ref="A159:A163"/>
    <mergeCell ref="B159:B163"/>
    <mergeCell ref="C159:C163"/>
    <mergeCell ref="D159:D163"/>
    <mergeCell ref="E159:E163"/>
    <mergeCell ref="F159:F163"/>
    <mergeCell ref="H159:H163"/>
    <mergeCell ref="I159:I163"/>
    <mergeCell ref="J159:J163"/>
    <mergeCell ref="I169:I173"/>
    <mergeCell ref="J169:J173"/>
    <mergeCell ref="H164:H168"/>
    <mergeCell ref="I164:I168"/>
    <mergeCell ref="J164:J168"/>
    <mergeCell ref="A169:A173"/>
    <mergeCell ref="B169:B173"/>
    <mergeCell ref="C169:C173"/>
    <mergeCell ref="D169:D173"/>
    <mergeCell ref="E169:E173"/>
    <mergeCell ref="F169:F173"/>
    <mergeCell ref="H169:H173"/>
    <mergeCell ref="A164:A168"/>
    <mergeCell ref="B164:B168"/>
    <mergeCell ref="C164:C168"/>
    <mergeCell ref="D164:D168"/>
    <mergeCell ref="E164:E168"/>
    <mergeCell ref="F164:F168"/>
    <mergeCell ref="A174:A178"/>
    <mergeCell ref="B174:B178"/>
    <mergeCell ref="C174:C178"/>
    <mergeCell ref="D174:D178"/>
    <mergeCell ref="E174:E178"/>
    <mergeCell ref="F174:F178"/>
    <mergeCell ref="H174:H178"/>
    <mergeCell ref="I174:I178"/>
    <mergeCell ref="J174:J178"/>
    <mergeCell ref="H179:H183"/>
    <mergeCell ref="I179:I183"/>
    <mergeCell ref="J179:J183"/>
    <mergeCell ref="A179:A183"/>
    <mergeCell ref="B179:B183"/>
    <mergeCell ref="C179:C183"/>
    <mergeCell ref="D179:D183"/>
    <mergeCell ref="E179:E183"/>
    <mergeCell ref="F179:F183"/>
    <mergeCell ref="J184:J188"/>
    <mergeCell ref="A189:A193"/>
    <mergeCell ref="B189:B193"/>
    <mergeCell ref="C189:C193"/>
    <mergeCell ref="D189:D193"/>
    <mergeCell ref="E189:E193"/>
    <mergeCell ref="F189:F193"/>
    <mergeCell ref="H189:H193"/>
    <mergeCell ref="I189:I193"/>
    <mergeCell ref="J189:J193"/>
    <mergeCell ref="A184:A188"/>
    <mergeCell ref="B184:B188"/>
    <mergeCell ref="C184:C188"/>
    <mergeCell ref="D184:D188"/>
    <mergeCell ref="E184:E188"/>
    <mergeCell ref="F184:F188"/>
    <mergeCell ref="H184:H188"/>
    <mergeCell ref="I184:I188"/>
    <mergeCell ref="J194:J198"/>
    <mergeCell ref="A199:A203"/>
    <mergeCell ref="B199:B203"/>
    <mergeCell ref="C199:C203"/>
    <mergeCell ref="D199:D203"/>
    <mergeCell ref="E199:E203"/>
    <mergeCell ref="F199:F203"/>
    <mergeCell ref="H199:H203"/>
    <mergeCell ref="A194:A198"/>
    <mergeCell ref="B194:B198"/>
    <mergeCell ref="C194:C198"/>
    <mergeCell ref="D194:D198"/>
    <mergeCell ref="E194:E198"/>
    <mergeCell ref="F194:F198"/>
    <mergeCell ref="I199:I203"/>
    <mergeCell ref="J199:J203"/>
    <mergeCell ref="A219:A223"/>
    <mergeCell ref="B219:B223"/>
    <mergeCell ref="C219:C223"/>
    <mergeCell ref="D219:D223"/>
    <mergeCell ref="E219:E223"/>
    <mergeCell ref="F219:F223"/>
    <mergeCell ref="H219:H223"/>
    <mergeCell ref="I219:I223"/>
    <mergeCell ref="H194:H198"/>
    <mergeCell ref="I194:I198"/>
    <mergeCell ref="J204:J208"/>
    <mergeCell ref="A209:A213"/>
    <mergeCell ref="B209:B213"/>
    <mergeCell ref="C209:C213"/>
    <mergeCell ref="D209:D213"/>
    <mergeCell ref="E209:E213"/>
    <mergeCell ref="F209:F213"/>
    <mergeCell ref="H209:H213"/>
    <mergeCell ref="I209:I213"/>
    <mergeCell ref="J209:J213"/>
    <mergeCell ref="A204:A208"/>
    <mergeCell ref="B204:B208"/>
    <mergeCell ref="C204:C208"/>
    <mergeCell ref="D204:D208"/>
    <mergeCell ref="E204:E208"/>
    <mergeCell ref="F204:F208"/>
    <mergeCell ref="H204:H208"/>
    <mergeCell ref="I204:I208"/>
    <mergeCell ref="J219:J223"/>
    <mergeCell ref="B214:B218"/>
    <mergeCell ref="C214:C218"/>
    <mergeCell ref="D214:D218"/>
    <mergeCell ref="E214:E218"/>
    <mergeCell ref="F214:F218"/>
    <mergeCell ref="H224:H228"/>
    <mergeCell ref="I224:I228"/>
    <mergeCell ref="J224:J228"/>
    <mergeCell ref="A229:A233"/>
    <mergeCell ref="B229:B233"/>
    <mergeCell ref="C229:C233"/>
    <mergeCell ref="D229:D233"/>
    <mergeCell ref="E229:E233"/>
    <mergeCell ref="F229:F233"/>
    <mergeCell ref="H229:H233"/>
    <mergeCell ref="B224:B228"/>
    <mergeCell ref="C224:C228"/>
    <mergeCell ref="D224:D228"/>
    <mergeCell ref="E224:E228"/>
    <mergeCell ref="F224:F228"/>
    <mergeCell ref="B239:B243"/>
    <mergeCell ref="C239:C243"/>
    <mergeCell ref="D239:D243"/>
    <mergeCell ref="E239:E243"/>
    <mergeCell ref="F239:F243"/>
    <mergeCell ref="H239:H243"/>
    <mergeCell ref="I229:I233"/>
    <mergeCell ref="J229:J233"/>
    <mergeCell ref="B234:B238"/>
    <mergeCell ref="C234:C238"/>
    <mergeCell ref="D234:D238"/>
    <mergeCell ref="F234:F238"/>
    <mergeCell ref="E235:E238"/>
    <mergeCell ref="H244:H248"/>
    <mergeCell ref="I244:I248"/>
    <mergeCell ref="J244:J248"/>
    <mergeCell ref="C252:L253"/>
    <mergeCell ref="A244:A248"/>
    <mergeCell ref="B244:B248"/>
    <mergeCell ref="C244:C248"/>
    <mergeCell ref="D244:D248"/>
    <mergeCell ref="E244:E248"/>
    <mergeCell ref="F244:F248"/>
  </mergeCells>
  <pageMargins left="0" right="0" top="0" bottom="0" header="0.31496062992125984" footer="0.31496062992125984"/>
  <pageSetup paperSize="9" scale="82" orientation="landscape" verticalDpi="300" r:id="rId1"/>
  <rowBreaks count="6" manualBreakCount="6">
    <brk id="43" max="14" man="1"/>
    <brk id="93" max="14" man="1"/>
    <brk id="143" max="14" man="1"/>
    <brk id="193" max="14" man="1"/>
    <brk id="243" max="14" man="1"/>
    <brk id="2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3"/>
  <sheetViews>
    <sheetView view="pageLayout" topLeftCell="B202" zoomScaleNormal="120" zoomScaleSheetLayoutView="120" workbookViewId="0">
      <selection activeCell="D224" sqref="D224:D228"/>
    </sheetView>
  </sheetViews>
  <sheetFormatPr defaultRowHeight="12.75" x14ac:dyDescent="0.2"/>
  <cols>
    <col min="1" max="1" width="4" customWidth="1"/>
    <col min="2" max="2" width="15.85546875" customWidth="1"/>
    <col min="3" max="3" width="17.85546875" customWidth="1"/>
    <col min="4" max="4" width="23.7109375" customWidth="1"/>
    <col min="5" max="5" width="12.42578125" customWidth="1"/>
    <col min="8" max="8" width="8" customWidth="1"/>
    <col min="9" max="9" width="10" customWidth="1"/>
    <col min="10" max="10" width="9.5703125" customWidth="1"/>
    <col min="11" max="11" width="9.85546875" customWidth="1"/>
    <col min="12" max="12" width="9.5703125" customWidth="1"/>
    <col min="13" max="13" width="9.85546875" customWidth="1"/>
    <col min="14" max="14" width="11.85546875" customWidth="1"/>
    <col min="15" max="15" width="10.7109375" style="65" customWidth="1"/>
  </cols>
  <sheetData>
    <row r="1" spans="1:1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1" t="s">
        <v>20</v>
      </c>
      <c r="L1" s="1"/>
      <c r="M1" s="1"/>
      <c r="N1" s="1"/>
      <c r="O1" s="51"/>
    </row>
    <row r="2" spans="1:1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1" t="s">
        <v>21</v>
      </c>
      <c r="L2" s="1"/>
      <c r="M2" s="1"/>
      <c r="N2" s="1"/>
      <c r="O2" s="51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1" t="s">
        <v>22</v>
      </c>
      <c r="L3" s="1"/>
      <c r="M3" s="1"/>
      <c r="N3" s="1"/>
      <c r="O3" s="51"/>
    </row>
    <row r="4" spans="1:1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1" t="s">
        <v>23</v>
      </c>
      <c r="L4" s="1"/>
      <c r="M4" s="1"/>
      <c r="N4" s="1"/>
      <c r="O4" s="51"/>
    </row>
    <row r="5" spans="1:15" x14ac:dyDescent="0.2">
      <c r="A5" s="8"/>
      <c r="B5" s="8"/>
      <c r="C5" s="8"/>
      <c r="D5" s="9" t="s">
        <v>190</v>
      </c>
      <c r="E5" s="9"/>
      <c r="F5" s="9"/>
      <c r="G5" s="9"/>
      <c r="H5" s="9"/>
      <c r="I5" s="9"/>
      <c r="J5" s="9"/>
      <c r="K5" s="8"/>
      <c r="L5" s="8"/>
      <c r="M5" s="8"/>
      <c r="N5" s="8" t="s">
        <v>24</v>
      </c>
      <c r="O5" s="51"/>
    </row>
    <row r="6" spans="1:15" x14ac:dyDescent="0.2">
      <c r="A6" s="164" t="s">
        <v>0</v>
      </c>
      <c r="B6" s="164" t="s">
        <v>1</v>
      </c>
      <c r="C6" s="164" t="s">
        <v>2</v>
      </c>
      <c r="D6" s="164" t="s">
        <v>3</v>
      </c>
      <c r="E6" s="164" t="s">
        <v>4</v>
      </c>
      <c r="F6" s="164" t="s">
        <v>5</v>
      </c>
      <c r="G6" s="164" t="s">
        <v>6</v>
      </c>
      <c r="H6" s="164" t="s">
        <v>7</v>
      </c>
      <c r="I6" s="164" t="s">
        <v>10</v>
      </c>
      <c r="J6" s="164"/>
      <c r="K6" s="164" t="s">
        <v>11</v>
      </c>
      <c r="L6" s="164" t="s">
        <v>134</v>
      </c>
      <c r="M6" s="164"/>
      <c r="N6" s="164" t="s">
        <v>13</v>
      </c>
      <c r="O6" s="189" t="s">
        <v>14</v>
      </c>
    </row>
    <row r="7" spans="1:15" ht="71.25" customHeight="1" x14ac:dyDescent="0.2">
      <c r="A7" s="164"/>
      <c r="B7" s="164"/>
      <c r="C7" s="164"/>
      <c r="D7" s="164"/>
      <c r="E7" s="164"/>
      <c r="F7" s="164"/>
      <c r="G7" s="164"/>
      <c r="H7" s="164"/>
      <c r="I7" s="53" t="s">
        <v>8</v>
      </c>
      <c r="J7" s="53" t="s">
        <v>9</v>
      </c>
      <c r="K7" s="164"/>
      <c r="L7" s="53" t="s">
        <v>136</v>
      </c>
      <c r="M7" s="53" t="s">
        <v>12</v>
      </c>
      <c r="N7" s="164"/>
      <c r="O7" s="189"/>
    </row>
    <row r="8" spans="1:15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1">
        <v>15</v>
      </c>
    </row>
    <row r="9" spans="1:15" x14ac:dyDescent="0.2">
      <c r="A9" s="169">
        <v>1</v>
      </c>
      <c r="B9" s="172" t="s">
        <v>25</v>
      </c>
      <c r="C9" s="175" t="s">
        <v>28</v>
      </c>
      <c r="D9" s="175" t="s">
        <v>29</v>
      </c>
      <c r="E9" s="165" t="s">
        <v>30</v>
      </c>
      <c r="F9" s="178">
        <v>32.5</v>
      </c>
      <c r="G9" s="2" t="s">
        <v>16</v>
      </c>
      <c r="H9" s="165">
        <v>15.07</v>
      </c>
      <c r="I9" s="168">
        <v>42861</v>
      </c>
      <c r="J9" s="168">
        <v>43196</v>
      </c>
      <c r="K9" s="10">
        <v>1469.01</v>
      </c>
      <c r="L9" s="11">
        <v>734.5</v>
      </c>
      <c r="M9" s="10">
        <v>734.51</v>
      </c>
      <c r="N9" s="11">
        <v>0</v>
      </c>
      <c r="O9" s="11"/>
    </row>
    <row r="10" spans="1:15" x14ac:dyDescent="0.2">
      <c r="A10" s="170"/>
      <c r="B10" s="173"/>
      <c r="C10" s="176"/>
      <c r="D10" s="176"/>
      <c r="E10" s="166"/>
      <c r="F10" s="179"/>
      <c r="G10" s="2" t="s">
        <v>17</v>
      </c>
      <c r="H10" s="166"/>
      <c r="I10" s="166"/>
      <c r="J10" s="166"/>
      <c r="K10" s="10">
        <v>2028.89</v>
      </c>
      <c r="L10" s="11">
        <v>1270.3</v>
      </c>
      <c r="M10" s="11">
        <v>1270.3</v>
      </c>
      <c r="N10" s="11">
        <f>K10-L10-M10</f>
        <v>-511.70999999999981</v>
      </c>
      <c r="O10" s="11"/>
    </row>
    <row r="11" spans="1:15" x14ac:dyDescent="0.2">
      <c r="A11" s="170"/>
      <c r="B11" s="173"/>
      <c r="C11" s="176"/>
      <c r="D11" s="176"/>
      <c r="E11" s="166"/>
      <c r="F11" s="179"/>
      <c r="G11" s="2" t="s">
        <v>18</v>
      </c>
      <c r="H11" s="166"/>
      <c r="I11" s="166"/>
      <c r="J11" s="166"/>
      <c r="K11" s="10">
        <v>2375.1</v>
      </c>
      <c r="L11" s="10">
        <v>1536.95</v>
      </c>
      <c r="M11" s="11">
        <v>1536.95</v>
      </c>
      <c r="N11" s="11">
        <f>K11-L11-M11</f>
        <v>-698.80000000000018</v>
      </c>
      <c r="O11" s="11"/>
    </row>
    <row r="12" spans="1:15" x14ac:dyDescent="0.2">
      <c r="A12" s="170"/>
      <c r="B12" s="173"/>
      <c r="C12" s="176"/>
      <c r="D12" s="176"/>
      <c r="E12" s="166"/>
      <c r="F12" s="179"/>
      <c r="G12" s="2" t="s">
        <v>19</v>
      </c>
      <c r="H12" s="166"/>
      <c r="I12" s="166"/>
      <c r="J12" s="166"/>
      <c r="K12" s="10">
        <v>2375.1</v>
      </c>
      <c r="L12" s="10">
        <v>0</v>
      </c>
      <c r="M12" s="10">
        <v>0</v>
      </c>
      <c r="N12" s="11">
        <f t="shared" ref="N12" si="0">K12-L12-M12</f>
        <v>2375.1</v>
      </c>
      <c r="O12" s="11"/>
    </row>
    <row r="13" spans="1:15" ht="18.75" customHeight="1" x14ac:dyDescent="0.2">
      <c r="A13" s="171"/>
      <c r="B13" s="174"/>
      <c r="C13" s="177"/>
      <c r="D13" s="177"/>
      <c r="E13" s="167"/>
      <c r="F13" s="180"/>
      <c r="G13" s="3" t="s">
        <v>15</v>
      </c>
      <c r="H13" s="167"/>
      <c r="I13" s="167"/>
      <c r="J13" s="167"/>
      <c r="K13" s="28">
        <f>SUM(K9:K12)</f>
        <v>8248.1</v>
      </c>
      <c r="L13" s="28">
        <f>SUM(L9:L12)</f>
        <v>3541.75</v>
      </c>
      <c r="M13" s="28">
        <f>SUM(M9:M12)</f>
        <v>3541.76</v>
      </c>
      <c r="N13" s="28">
        <f>K13-L13-M13</f>
        <v>1164.5900000000001</v>
      </c>
      <c r="O13" s="11"/>
    </row>
    <row r="14" spans="1:15" x14ac:dyDescent="0.2">
      <c r="A14" s="169">
        <v>2</v>
      </c>
      <c r="B14" s="172" t="s">
        <v>25</v>
      </c>
      <c r="C14" s="175" t="s">
        <v>31</v>
      </c>
      <c r="D14" s="175" t="s">
        <v>160</v>
      </c>
      <c r="E14" s="165" t="s">
        <v>33</v>
      </c>
      <c r="F14" s="178">
        <v>84.9</v>
      </c>
      <c r="G14" s="2" t="s">
        <v>16</v>
      </c>
      <c r="H14" s="165">
        <v>19.88</v>
      </c>
      <c r="I14" s="168">
        <v>43012</v>
      </c>
      <c r="J14" s="168">
        <v>43347</v>
      </c>
      <c r="K14" s="10">
        <v>5062.5600000000004</v>
      </c>
      <c r="L14" s="11">
        <v>2531.2800000000002</v>
      </c>
      <c r="M14" s="10">
        <v>2531.2800000000002</v>
      </c>
      <c r="N14" s="11">
        <v>0</v>
      </c>
      <c r="O14" s="11"/>
    </row>
    <row r="15" spans="1:15" x14ac:dyDescent="0.2">
      <c r="A15" s="170"/>
      <c r="B15" s="173"/>
      <c r="C15" s="176"/>
      <c r="D15" s="176"/>
      <c r="E15" s="166"/>
      <c r="F15" s="179"/>
      <c r="G15" s="2" t="s">
        <v>17</v>
      </c>
      <c r="H15" s="166"/>
      <c r="I15" s="166"/>
      <c r="J15" s="166"/>
      <c r="K15" s="10">
        <v>5062.5600000000004</v>
      </c>
      <c r="L15" s="10">
        <f>K15/2</f>
        <v>2531.2800000000002</v>
      </c>
      <c r="M15" s="10">
        <f>K15/2</f>
        <v>2531.2800000000002</v>
      </c>
      <c r="N15" s="11">
        <f>K15-L15-M15</f>
        <v>0</v>
      </c>
      <c r="O15" s="11"/>
    </row>
    <row r="16" spans="1:15" x14ac:dyDescent="0.2">
      <c r="A16" s="170"/>
      <c r="B16" s="173"/>
      <c r="C16" s="176"/>
      <c r="D16" s="176"/>
      <c r="E16" s="166"/>
      <c r="F16" s="179"/>
      <c r="G16" s="2" t="s">
        <v>18</v>
      </c>
      <c r="H16" s="166"/>
      <c r="I16" s="166"/>
      <c r="J16" s="166"/>
      <c r="K16" s="10">
        <v>5030.6400000000003</v>
      </c>
      <c r="L16" s="10">
        <v>3375.26</v>
      </c>
      <c r="M16" s="10">
        <v>3375.26</v>
      </c>
      <c r="N16" s="11">
        <f>K16-L16-M16</f>
        <v>-1719.88</v>
      </c>
      <c r="O16" s="11"/>
    </row>
    <row r="17" spans="1:15" x14ac:dyDescent="0.2">
      <c r="A17" s="170"/>
      <c r="B17" s="173"/>
      <c r="C17" s="176"/>
      <c r="D17" s="176"/>
      <c r="E17" s="166"/>
      <c r="F17" s="179"/>
      <c r="G17" s="2" t="s">
        <v>19</v>
      </c>
      <c r="H17" s="166"/>
      <c r="I17" s="166"/>
      <c r="J17" s="166"/>
      <c r="K17" s="10">
        <v>6621.14</v>
      </c>
      <c r="L17" s="10">
        <v>0</v>
      </c>
      <c r="M17" s="10">
        <v>0</v>
      </c>
      <c r="N17" s="11">
        <f>K17-L17-M17</f>
        <v>6621.14</v>
      </c>
      <c r="O17" s="11">
        <v>579.28</v>
      </c>
    </row>
    <row r="18" spans="1:15" ht="19.5" customHeight="1" x14ac:dyDescent="0.2">
      <c r="A18" s="171"/>
      <c r="B18" s="174"/>
      <c r="C18" s="177"/>
      <c r="D18" s="177"/>
      <c r="E18" s="167"/>
      <c r="F18" s="180"/>
      <c r="G18" s="3" t="s">
        <v>15</v>
      </c>
      <c r="H18" s="167"/>
      <c r="I18" s="167"/>
      <c r="J18" s="167"/>
      <c r="K18" s="29">
        <f>SUM(K14:K17)</f>
        <v>21776.9</v>
      </c>
      <c r="L18" s="28">
        <f t="shared" ref="L18:N18" si="1">SUM(L14:L17)</f>
        <v>8437.82</v>
      </c>
      <c r="M18" s="29">
        <f t="shared" si="1"/>
        <v>8437.82</v>
      </c>
      <c r="N18" s="29">
        <f t="shared" si="1"/>
        <v>4901.26</v>
      </c>
      <c r="O18" s="11"/>
    </row>
    <row r="19" spans="1:15" x14ac:dyDescent="0.2">
      <c r="A19" s="169">
        <v>3</v>
      </c>
      <c r="B19" s="172" t="s">
        <v>25</v>
      </c>
      <c r="C19" s="175" t="s">
        <v>34</v>
      </c>
      <c r="D19" s="175" t="s">
        <v>161</v>
      </c>
      <c r="E19" s="165" t="s">
        <v>36</v>
      </c>
      <c r="F19" s="178">
        <v>38.299999999999997</v>
      </c>
      <c r="G19" s="2" t="s">
        <v>16</v>
      </c>
      <c r="H19" s="165">
        <v>21.07</v>
      </c>
      <c r="I19" s="168">
        <v>41493</v>
      </c>
      <c r="J19" s="168">
        <v>43319</v>
      </c>
      <c r="K19" s="10">
        <v>2420.5500000000002</v>
      </c>
      <c r="L19" s="11">
        <f>K19/2</f>
        <v>1210.2750000000001</v>
      </c>
      <c r="M19" s="11">
        <f>K19/2</f>
        <v>1210.2750000000001</v>
      </c>
      <c r="N19" s="11">
        <v>0</v>
      </c>
      <c r="O19" s="11"/>
    </row>
    <row r="20" spans="1:15" x14ac:dyDescent="0.2">
      <c r="A20" s="170"/>
      <c r="B20" s="173"/>
      <c r="C20" s="176"/>
      <c r="D20" s="176"/>
      <c r="E20" s="166"/>
      <c r="F20" s="179"/>
      <c r="G20" s="2" t="s">
        <v>17</v>
      </c>
      <c r="H20" s="166"/>
      <c r="I20" s="166"/>
      <c r="J20" s="166"/>
      <c r="K20" s="10">
        <v>2420.5500000000002</v>
      </c>
      <c r="L20" s="11">
        <v>1210.27</v>
      </c>
      <c r="M20" s="11">
        <v>1210.28</v>
      </c>
      <c r="N20" s="11">
        <f>K20-L20-M20</f>
        <v>0</v>
      </c>
      <c r="O20" s="11"/>
    </row>
    <row r="21" spans="1:15" x14ac:dyDescent="0.2">
      <c r="A21" s="170"/>
      <c r="B21" s="173"/>
      <c r="C21" s="176"/>
      <c r="D21" s="176"/>
      <c r="E21" s="166"/>
      <c r="F21" s="179"/>
      <c r="G21" s="2" t="s">
        <v>18</v>
      </c>
      <c r="H21" s="166"/>
      <c r="I21" s="166"/>
      <c r="J21" s="166"/>
      <c r="K21" s="10">
        <v>2420.5500000000002</v>
      </c>
      <c r="L21" s="10">
        <v>1210.27</v>
      </c>
      <c r="M21" s="10">
        <v>1210.28</v>
      </c>
      <c r="N21" s="11">
        <f t="shared" ref="N21" si="2">K21-L21-M21</f>
        <v>0</v>
      </c>
      <c r="O21" s="11"/>
    </row>
    <row r="22" spans="1:15" x14ac:dyDescent="0.2">
      <c r="A22" s="170"/>
      <c r="B22" s="173"/>
      <c r="C22" s="176"/>
      <c r="D22" s="176"/>
      <c r="E22" s="166"/>
      <c r="F22" s="179"/>
      <c r="G22" s="2" t="s">
        <v>19</v>
      </c>
      <c r="H22" s="166"/>
      <c r="I22" s="166"/>
      <c r="J22" s="166"/>
      <c r="K22" s="10">
        <v>2420.5500000000002</v>
      </c>
      <c r="L22" s="10">
        <v>1210.27</v>
      </c>
      <c r="M22" s="10">
        <v>1210.28</v>
      </c>
      <c r="N22" s="11">
        <v>0</v>
      </c>
      <c r="O22" s="11"/>
    </row>
    <row r="23" spans="1:15" ht="19.5" customHeight="1" x14ac:dyDescent="0.2">
      <c r="A23" s="171"/>
      <c r="B23" s="174"/>
      <c r="C23" s="177"/>
      <c r="D23" s="177"/>
      <c r="E23" s="167"/>
      <c r="F23" s="180"/>
      <c r="G23" s="3" t="s">
        <v>15</v>
      </c>
      <c r="H23" s="167"/>
      <c r="I23" s="167"/>
      <c r="J23" s="167"/>
      <c r="K23" s="29">
        <f>SUM(K19:K22)</f>
        <v>9682.2000000000007</v>
      </c>
      <c r="L23" s="28">
        <f>SUM(L19:L22)</f>
        <v>4841.085</v>
      </c>
      <c r="M23" s="28">
        <f>SUM(M19:M22)</f>
        <v>4841.1149999999998</v>
      </c>
      <c r="N23" s="28">
        <f t="shared" ref="N23" si="3">SUM(N19:N22)</f>
        <v>0</v>
      </c>
      <c r="O23" s="11"/>
    </row>
    <row r="24" spans="1:15" x14ac:dyDescent="0.2">
      <c r="A24" s="169">
        <v>4</v>
      </c>
      <c r="B24" s="172" t="s">
        <v>25</v>
      </c>
      <c r="C24" s="175" t="s">
        <v>37</v>
      </c>
      <c r="D24" s="175" t="s">
        <v>187</v>
      </c>
      <c r="E24" s="165" t="s">
        <v>40</v>
      </c>
      <c r="F24" s="178">
        <v>39.799999999999997</v>
      </c>
      <c r="G24" s="2" t="s">
        <v>16</v>
      </c>
      <c r="H24" s="165">
        <v>28.27</v>
      </c>
      <c r="I24" s="168">
        <v>41752</v>
      </c>
      <c r="J24" s="168">
        <v>43578</v>
      </c>
      <c r="K24" s="10">
        <v>3375.03</v>
      </c>
      <c r="L24" s="10">
        <v>1687.52</v>
      </c>
      <c r="M24" s="10">
        <v>1687.51</v>
      </c>
      <c r="N24" s="11">
        <f>K24-L24-M24</f>
        <v>0</v>
      </c>
      <c r="O24" s="11"/>
    </row>
    <row r="25" spans="1:15" x14ac:dyDescent="0.2">
      <c r="A25" s="170"/>
      <c r="B25" s="173"/>
      <c r="C25" s="176"/>
      <c r="D25" s="176"/>
      <c r="E25" s="166"/>
      <c r="F25" s="179"/>
      <c r="G25" s="2" t="s">
        <v>17</v>
      </c>
      <c r="H25" s="166"/>
      <c r="I25" s="166"/>
      <c r="J25" s="166"/>
      <c r="K25" s="10">
        <v>3375.03</v>
      </c>
      <c r="L25" s="10">
        <v>1687.52</v>
      </c>
      <c r="M25" s="10">
        <v>1687.51</v>
      </c>
      <c r="N25" s="11">
        <f>K25-L25-M25</f>
        <v>0</v>
      </c>
      <c r="O25" s="11"/>
    </row>
    <row r="26" spans="1:15" x14ac:dyDescent="0.2">
      <c r="A26" s="170"/>
      <c r="B26" s="173"/>
      <c r="C26" s="176"/>
      <c r="D26" s="176"/>
      <c r="E26" s="166"/>
      <c r="F26" s="179"/>
      <c r="G26" s="2" t="s">
        <v>18</v>
      </c>
      <c r="H26" s="166"/>
      <c r="I26" s="166"/>
      <c r="J26" s="166"/>
      <c r="K26" s="10">
        <v>3375.03</v>
      </c>
      <c r="L26" s="10">
        <v>1687.52</v>
      </c>
      <c r="M26" s="10">
        <v>1687.51</v>
      </c>
      <c r="N26" s="11">
        <f t="shared" ref="N26:N27" si="4">K26-L26-M26</f>
        <v>0</v>
      </c>
      <c r="O26" s="11"/>
    </row>
    <row r="27" spans="1:15" x14ac:dyDescent="0.2">
      <c r="A27" s="170"/>
      <c r="B27" s="173"/>
      <c r="C27" s="176"/>
      <c r="D27" s="176"/>
      <c r="E27" s="166"/>
      <c r="F27" s="179"/>
      <c r="G27" s="2" t="s">
        <v>19</v>
      </c>
      <c r="H27" s="166"/>
      <c r="I27" s="166"/>
      <c r="J27" s="166"/>
      <c r="K27" s="10">
        <v>3375.03</v>
      </c>
      <c r="L27" s="10">
        <v>1687.52</v>
      </c>
      <c r="M27" s="10">
        <v>1687.51</v>
      </c>
      <c r="N27" s="11">
        <f t="shared" si="4"/>
        <v>0</v>
      </c>
      <c r="O27" s="11"/>
    </row>
    <row r="28" spans="1:15" ht="24" customHeight="1" x14ac:dyDescent="0.2">
      <c r="A28" s="171"/>
      <c r="B28" s="174"/>
      <c r="C28" s="177"/>
      <c r="D28" s="177"/>
      <c r="E28" s="167"/>
      <c r="F28" s="180"/>
      <c r="G28" s="3" t="s">
        <v>15</v>
      </c>
      <c r="H28" s="167"/>
      <c r="I28" s="167"/>
      <c r="J28" s="167"/>
      <c r="K28" s="29">
        <f>SUM(K24:K27)</f>
        <v>13500.12</v>
      </c>
      <c r="L28" s="29">
        <f>SUM(L24:L27)</f>
        <v>6750.08</v>
      </c>
      <c r="M28" s="29">
        <f>SUM(M24:M27)</f>
        <v>6750.04</v>
      </c>
      <c r="N28" s="28">
        <f>SUM(N24:N27)</f>
        <v>0</v>
      </c>
      <c r="O28" s="11"/>
    </row>
    <row r="29" spans="1:15" x14ac:dyDescent="0.2">
      <c r="A29" s="169">
        <v>5</v>
      </c>
      <c r="B29" s="172" t="s">
        <v>25</v>
      </c>
      <c r="C29" s="175" t="s">
        <v>37</v>
      </c>
      <c r="D29" s="175" t="s">
        <v>162</v>
      </c>
      <c r="E29" s="165" t="s">
        <v>42</v>
      </c>
      <c r="F29" s="178">
        <v>46.9</v>
      </c>
      <c r="G29" s="2" t="s">
        <v>16</v>
      </c>
      <c r="H29" s="165">
        <v>21.07</v>
      </c>
      <c r="I29" s="168">
        <v>41374</v>
      </c>
      <c r="J29" s="168">
        <v>43200</v>
      </c>
      <c r="K29" s="10">
        <v>2964.09</v>
      </c>
      <c r="L29" s="11">
        <v>1482.05</v>
      </c>
      <c r="M29" s="11">
        <v>1482.04</v>
      </c>
      <c r="N29" s="11">
        <v>0</v>
      </c>
      <c r="O29" s="11"/>
    </row>
    <row r="30" spans="1:15" x14ac:dyDescent="0.2">
      <c r="A30" s="170"/>
      <c r="B30" s="173"/>
      <c r="C30" s="176"/>
      <c r="D30" s="176"/>
      <c r="E30" s="166"/>
      <c r="F30" s="179"/>
      <c r="G30" s="2" t="s">
        <v>17</v>
      </c>
      <c r="H30" s="166"/>
      <c r="I30" s="166"/>
      <c r="J30" s="166"/>
      <c r="K30" s="10">
        <v>2964.09</v>
      </c>
      <c r="L30" s="11">
        <v>1482.05</v>
      </c>
      <c r="M30" s="11">
        <v>1482.04</v>
      </c>
      <c r="N30" s="11">
        <f>K30-L30-M30</f>
        <v>0</v>
      </c>
      <c r="O30" s="11"/>
    </row>
    <row r="31" spans="1:15" x14ac:dyDescent="0.2">
      <c r="A31" s="170"/>
      <c r="B31" s="173"/>
      <c r="C31" s="176"/>
      <c r="D31" s="176"/>
      <c r="E31" s="166"/>
      <c r="F31" s="179"/>
      <c r="G31" s="2" t="s">
        <v>18</v>
      </c>
      <c r="H31" s="166"/>
      <c r="I31" s="166"/>
      <c r="J31" s="166"/>
      <c r="K31" s="10">
        <v>2964.09</v>
      </c>
      <c r="L31" s="13">
        <v>1482.05</v>
      </c>
      <c r="M31" s="13">
        <v>1482.04</v>
      </c>
      <c r="N31" s="11">
        <f t="shared" ref="N31:N32" si="5">K31-L31-M31</f>
        <v>0</v>
      </c>
      <c r="O31" s="11"/>
    </row>
    <row r="32" spans="1:15" x14ac:dyDescent="0.2">
      <c r="A32" s="170"/>
      <c r="B32" s="173"/>
      <c r="C32" s="176"/>
      <c r="D32" s="176"/>
      <c r="E32" s="166"/>
      <c r="F32" s="179"/>
      <c r="G32" s="2" t="s">
        <v>19</v>
      </c>
      <c r="H32" s="166"/>
      <c r="I32" s="166"/>
      <c r="J32" s="166"/>
      <c r="K32" s="10">
        <v>2964.09</v>
      </c>
      <c r="L32" s="13">
        <v>1482.05</v>
      </c>
      <c r="M32" s="13">
        <v>1482.04</v>
      </c>
      <c r="N32" s="11">
        <f t="shared" si="5"/>
        <v>0</v>
      </c>
      <c r="O32" s="11"/>
    </row>
    <row r="33" spans="1:15" ht="18" customHeight="1" x14ac:dyDescent="0.2">
      <c r="A33" s="171"/>
      <c r="B33" s="174"/>
      <c r="C33" s="177"/>
      <c r="D33" s="177"/>
      <c r="E33" s="167"/>
      <c r="F33" s="180"/>
      <c r="G33" s="3" t="s">
        <v>15</v>
      </c>
      <c r="H33" s="167"/>
      <c r="I33" s="167"/>
      <c r="J33" s="167"/>
      <c r="K33" s="29">
        <f>SUM(K29:K32)</f>
        <v>11856.36</v>
      </c>
      <c r="L33" s="28">
        <f>SUM(L29:L32)</f>
        <v>5928.2</v>
      </c>
      <c r="M33" s="28">
        <f>SUM(M29:M32)</f>
        <v>5928.16</v>
      </c>
      <c r="N33" s="28">
        <f t="shared" ref="N33" si="6">SUM(N29:N32)</f>
        <v>0</v>
      </c>
      <c r="O33" s="11"/>
    </row>
    <row r="34" spans="1:15" ht="11.25" customHeight="1" x14ac:dyDescent="0.2">
      <c r="A34" s="169">
        <v>6</v>
      </c>
      <c r="B34" s="172" t="s">
        <v>25</v>
      </c>
      <c r="C34" s="175" t="s">
        <v>43</v>
      </c>
      <c r="D34" s="175" t="s">
        <v>163</v>
      </c>
      <c r="E34" s="165" t="s">
        <v>40</v>
      </c>
      <c r="F34" s="178">
        <v>50</v>
      </c>
      <c r="G34" s="2" t="s">
        <v>16</v>
      </c>
      <c r="H34" s="165">
        <v>88</v>
      </c>
      <c r="I34" s="168">
        <v>41569</v>
      </c>
      <c r="J34" s="168">
        <v>43395</v>
      </c>
      <c r="K34" s="11">
        <v>13200</v>
      </c>
      <c r="L34" s="11">
        <f>K34/2</f>
        <v>6600</v>
      </c>
      <c r="M34" s="11">
        <f>K34/2</f>
        <v>6600</v>
      </c>
      <c r="N34" s="11">
        <v>0</v>
      </c>
      <c r="O34" s="11"/>
    </row>
    <row r="35" spans="1:15" ht="12" customHeight="1" x14ac:dyDescent="0.2">
      <c r="A35" s="170"/>
      <c r="B35" s="173"/>
      <c r="C35" s="176"/>
      <c r="D35" s="176"/>
      <c r="E35" s="166"/>
      <c r="F35" s="179"/>
      <c r="G35" s="2" t="s">
        <v>17</v>
      </c>
      <c r="H35" s="166"/>
      <c r="I35" s="166"/>
      <c r="J35" s="166"/>
      <c r="K35" s="11">
        <v>13200</v>
      </c>
      <c r="L35" s="11">
        <f>K35/2</f>
        <v>6600</v>
      </c>
      <c r="M35" s="11">
        <f>K35/2</f>
        <v>6600</v>
      </c>
      <c r="N35" s="11">
        <f>K35-L35-M35</f>
        <v>0</v>
      </c>
      <c r="O35" s="11"/>
    </row>
    <row r="36" spans="1:15" ht="13.5" customHeight="1" x14ac:dyDescent="0.2">
      <c r="A36" s="170"/>
      <c r="B36" s="173"/>
      <c r="C36" s="176"/>
      <c r="D36" s="176"/>
      <c r="E36" s="166"/>
      <c r="F36" s="179"/>
      <c r="G36" s="2" t="s">
        <v>18</v>
      </c>
      <c r="H36" s="166"/>
      <c r="I36" s="166"/>
      <c r="J36" s="166"/>
      <c r="K36" s="11">
        <v>13200</v>
      </c>
      <c r="L36" s="11">
        <v>6600</v>
      </c>
      <c r="M36" s="11">
        <v>6600</v>
      </c>
      <c r="N36" s="11">
        <f t="shared" ref="N36" si="7">K36-L36-M36</f>
        <v>0</v>
      </c>
      <c r="O36" s="11"/>
    </row>
    <row r="37" spans="1:15" x14ac:dyDescent="0.2">
      <c r="A37" s="170"/>
      <c r="B37" s="173"/>
      <c r="C37" s="176"/>
      <c r="D37" s="176"/>
      <c r="E37" s="166"/>
      <c r="F37" s="179"/>
      <c r="G37" s="2" t="s">
        <v>19</v>
      </c>
      <c r="H37" s="166"/>
      <c r="I37" s="166"/>
      <c r="J37" s="166"/>
      <c r="K37" s="11">
        <v>13200</v>
      </c>
      <c r="L37" s="11">
        <v>6600</v>
      </c>
      <c r="M37" s="11">
        <v>6600</v>
      </c>
      <c r="N37" s="10">
        <v>0</v>
      </c>
      <c r="O37" s="11"/>
    </row>
    <row r="38" spans="1:15" ht="17.25" customHeight="1" x14ac:dyDescent="0.2">
      <c r="A38" s="171"/>
      <c r="B38" s="174"/>
      <c r="C38" s="177"/>
      <c r="D38" s="177"/>
      <c r="E38" s="167"/>
      <c r="F38" s="180"/>
      <c r="G38" s="3" t="s">
        <v>15</v>
      </c>
      <c r="H38" s="167"/>
      <c r="I38" s="167"/>
      <c r="J38" s="167"/>
      <c r="K38" s="28">
        <f>SUM(K34:K37)</f>
        <v>52800</v>
      </c>
      <c r="L38" s="28">
        <f>SUM(L34:L37)</f>
        <v>26400</v>
      </c>
      <c r="M38" s="28">
        <f>SUM(M34:M37)</f>
        <v>26400</v>
      </c>
      <c r="N38" s="28">
        <v>0</v>
      </c>
      <c r="O38" s="11"/>
    </row>
    <row r="39" spans="1:15" x14ac:dyDescent="0.2">
      <c r="A39" s="169">
        <v>7</v>
      </c>
      <c r="B39" s="172" t="s">
        <v>25</v>
      </c>
      <c r="C39" s="175" t="s">
        <v>45</v>
      </c>
      <c r="D39" s="175" t="s">
        <v>164</v>
      </c>
      <c r="E39" s="165" t="s">
        <v>46</v>
      </c>
      <c r="F39" s="178">
        <v>10.5</v>
      </c>
      <c r="G39" s="2" t="s">
        <v>16</v>
      </c>
      <c r="H39" s="165">
        <v>24.4</v>
      </c>
      <c r="I39" s="168">
        <v>42444</v>
      </c>
      <c r="J39" s="168">
        <v>44270</v>
      </c>
      <c r="K39" s="11">
        <v>768.6</v>
      </c>
      <c r="L39" s="11">
        <v>384.3</v>
      </c>
      <c r="M39" s="11">
        <v>384.3</v>
      </c>
      <c r="N39" s="11">
        <v>0</v>
      </c>
      <c r="O39" s="11"/>
    </row>
    <row r="40" spans="1:15" x14ac:dyDescent="0.2">
      <c r="A40" s="170"/>
      <c r="B40" s="173"/>
      <c r="C40" s="176"/>
      <c r="D40" s="176"/>
      <c r="E40" s="166"/>
      <c r="F40" s="179"/>
      <c r="G40" s="2" t="s">
        <v>17</v>
      </c>
      <c r="H40" s="166"/>
      <c r="I40" s="166"/>
      <c r="J40" s="166"/>
      <c r="K40" s="11">
        <v>768.6</v>
      </c>
      <c r="L40" s="11">
        <v>384.3</v>
      </c>
      <c r="M40" s="11">
        <v>384.3</v>
      </c>
      <c r="N40" s="11">
        <f>K40-L40-M40</f>
        <v>0</v>
      </c>
      <c r="O40" s="11"/>
    </row>
    <row r="41" spans="1:15" x14ac:dyDescent="0.2">
      <c r="A41" s="170"/>
      <c r="B41" s="173"/>
      <c r="C41" s="176"/>
      <c r="D41" s="176"/>
      <c r="E41" s="166"/>
      <c r="F41" s="179"/>
      <c r="G41" s="2" t="s">
        <v>18</v>
      </c>
      <c r="H41" s="166"/>
      <c r="I41" s="166"/>
      <c r="J41" s="166"/>
      <c r="K41" s="11">
        <v>768.6</v>
      </c>
      <c r="L41" s="11">
        <v>384.6</v>
      </c>
      <c r="M41" s="11">
        <v>384.6</v>
      </c>
      <c r="N41" s="11">
        <f t="shared" ref="N41:N48" si="8">K41-L41-M41</f>
        <v>-0.60000000000002274</v>
      </c>
      <c r="O41" s="11"/>
    </row>
    <row r="42" spans="1:15" x14ac:dyDescent="0.2">
      <c r="A42" s="170"/>
      <c r="B42" s="173"/>
      <c r="C42" s="176"/>
      <c r="D42" s="176"/>
      <c r="E42" s="166"/>
      <c r="F42" s="179"/>
      <c r="G42" s="2" t="s">
        <v>19</v>
      </c>
      <c r="H42" s="166"/>
      <c r="I42" s="166"/>
      <c r="J42" s="166"/>
      <c r="K42" s="11">
        <v>768.6</v>
      </c>
      <c r="L42" s="11">
        <v>384.45</v>
      </c>
      <c r="M42" s="11">
        <v>384.45</v>
      </c>
      <c r="N42" s="11">
        <f t="shared" si="8"/>
        <v>-0.29999999999995453</v>
      </c>
      <c r="O42" s="11"/>
    </row>
    <row r="43" spans="1:15" x14ac:dyDescent="0.2">
      <c r="A43" s="171"/>
      <c r="B43" s="174"/>
      <c r="C43" s="177"/>
      <c r="D43" s="177"/>
      <c r="E43" s="167"/>
      <c r="F43" s="180"/>
      <c r="G43" s="3" t="s">
        <v>15</v>
      </c>
      <c r="H43" s="167"/>
      <c r="I43" s="167"/>
      <c r="J43" s="167"/>
      <c r="K43" s="28">
        <f>SUM(K39:K42)</f>
        <v>3074.4</v>
      </c>
      <c r="L43" s="28">
        <f>SUM(L39:L42)</f>
        <v>1537.65</v>
      </c>
      <c r="M43" s="28">
        <f>SUM(M39:M42)</f>
        <v>1537.65</v>
      </c>
      <c r="N43" s="11">
        <f t="shared" si="8"/>
        <v>-0.90000000000009095</v>
      </c>
      <c r="O43" s="11"/>
    </row>
    <row r="44" spans="1:15" x14ac:dyDescent="0.2">
      <c r="A44" s="169">
        <v>8</v>
      </c>
      <c r="B44" s="172" t="s">
        <v>25</v>
      </c>
      <c r="C44" s="175" t="s">
        <v>48</v>
      </c>
      <c r="D44" s="175" t="s">
        <v>49</v>
      </c>
      <c r="E44" s="165" t="s">
        <v>131</v>
      </c>
      <c r="F44" s="178">
        <v>280.8</v>
      </c>
      <c r="G44" s="2" t="s">
        <v>16</v>
      </c>
      <c r="H44" s="165">
        <v>12.93</v>
      </c>
      <c r="I44" s="168">
        <v>41431</v>
      </c>
      <c r="J44" s="168">
        <v>43106</v>
      </c>
      <c r="K44" s="10">
        <v>10895.04</v>
      </c>
      <c r="L44" s="11">
        <f>K44/2</f>
        <v>5447.52</v>
      </c>
      <c r="M44" s="11">
        <f>K44/2</f>
        <v>5447.52</v>
      </c>
      <c r="N44" s="11">
        <f t="shared" si="8"/>
        <v>0</v>
      </c>
      <c r="O44" s="11"/>
    </row>
    <row r="45" spans="1:15" x14ac:dyDescent="0.2">
      <c r="A45" s="170"/>
      <c r="B45" s="173"/>
      <c r="C45" s="176"/>
      <c r="D45" s="176"/>
      <c r="E45" s="166"/>
      <c r="F45" s="179"/>
      <c r="G45" s="2" t="s">
        <v>17</v>
      </c>
      <c r="H45" s="166"/>
      <c r="I45" s="166"/>
      <c r="J45" s="166"/>
      <c r="K45" s="10">
        <v>10895.04</v>
      </c>
      <c r="L45" s="10">
        <v>7263.36</v>
      </c>
      <c r="M45" s="10">
        <v>7263.36</v>
      </c>
      <c r="N45" s="11">
        <f t="shared" si="8"/>
        <v>-3631.6799999999985</v>
      </c>
      <c r="O45" s="11"/>
    </row>
    <row r="46" spans="1:15" x14ac:dyDescent="0.2">
      <c r="A46" s="170"/>
      <c r="B46" s="173"/>
      <c r="C46" s="176"/>
      <c r="D46" s="176"/>
      <c r="E46" s="166"/>
      <c r="F46" s="179"/>
      <c r="G46" s="2" t="s">
        <v>18</v>
      </c>
      <c r="H46" s="166"/>
      <c r="I46" s="166"/>
      <c r="J46" s="166"/>
      <c r="K46" s="10">
        <v>10895.04</v>
      </c>
      <c r="L46" s="10">
        <v>5447.52</v>
      </c>
      <c r="M46" s="10">
        <v>5447.52</v>
      </c>
      <c r="N46" s="11">
        <f t="shared" si="8"/>
        <v>0</v>
      </c>
      <c r="O46" s="11"/>
    </row>
    <row r="47" spans="1:15" x14ac:dyDescent="0.2">
      <c r="A47" s="170"/>
      <c r="B47" s="173"/>
      <c r="C47" s="176"/>
      <c r="D47" s="176"/>
      <c r="E47" s="166"/>
      <c r="F47" s="179"/>
      <c r="G47" s="2" t="s">
        <v>19</v>
      </c>
      <c r="H47" s="166"/>
      <c r="I47" s="166"/>
      <c r="J47" s="166"/>
      <c r="K47" s="10">
        <v>10895.04</v>
      </c>
      <c r="L47" s="10">
        <v>5447.52</v>
      </c>
      <c r="M47" s="10">
        <v>5447.52</v>
      </c>
      <c r="N47" s="11">
        <f t="shared" si="8"/>
        <v>0</v>
      </c>
      <c r="O47" s="11"/>
    </row>
    <row r="48" spans="1:15" ht="21" customHeight="1" x14ac:dyDescent="0.2">
      <c r="A48" s="171"/>
      <c r="B48" s="174"/>
      <c r="C48" s="177"/>
      <c r="D48" s="177"/>
      <c r="E48" s="167"/>
      <c r="F48" s="180"/>
      <c r="G48" s="3" t="s">
        <v>15</v>
      </c>
      <c r="H48" s="167"/>
      <c r="I48" s="167"/>
      <c r="J48" s="167"/>
      <c r="K48" s="29">
        <f>SUM(K44:K47)</f>
        <v>43580.160000000003</v>
      </c>
      <c r="L48" s="28">
        <f>SUM(L44:L47)</f>
        <v>23605.920000000002</v>
      </c>
      <c r="M48" s="28">
        <f>SUM(M44:M47)</f>
        <v>23605.920000000002</v>
      </c>
      <c r="N48" s="11">
        <f t="shared" si="8"/>
        <v>-3631.6800000000003</v>
      </c>
      <c r="O48" s="11"/>
    </row>
    <row r="49" spans="1:15" x14ac:dyDescent="0.2">
      <c r="A49" s="169">
        <v>9</v>
      </c>
      <c r="B49" s="172" t="s">
        <v>25</v>
      </c>
      <c r="C49" s="175" t="s">
        <v>51</v>
      </c>
      <c r="D49" s="175" t="s">
        <v>52</v>
      </c>
      <c r="E49" s="165" t="s">
        <v>50</v>
      </c>
      <c r="F49" s="178">
        <v>31.9</v>
      </c>
      <c r="G49" s="2" t="s">
        <v>16</v>
      </c>
      <c r="H49" s="165">
        <v>14.87</v>
      </c>
      <c r="I49" s="168">
        <v>41610</v>
      </c>
      <c r="J49" s="168">
        <v>43436</v>
      </c>
      <c r="K49" s="10">
        <v>1422.75</v>
      </c>
      <c r="L49" s="11">
        <f>K49/2</f>
        <v>711.375</v>
      </c>
      <c r="M49" s="11">
        <f>K49/2</f>
        <v>711.375</v>
      </c>
      <c r="N49" s="11">
        <v>0</v>
      </c>
      <c r="O49" s="11"/>
    </row>
    <row r="50" spans="1:15" x14ac:dyDescent="0.2">
      <c r="A50" s="170"/>
      <c r="B50" s="173"/>
      <c r="C50" s="176"/>
      <c r="D50" s="176"/>
      <c r="E50" s="166"/>
      <c r="F50" s="179"/>
      <c r="G50" s="2" t="s">
        <v>17</v>
      </c>
      <c r="H50" s="166"/>
      <c r="I50" s="166"/>
      <c r="J50" s="166"/>
      <c r="K50" s="10">
        <v>1422.75</v>
      </c>
      <c r="L50" s="11">
        <f>K50/2</f>
        <v>711.375</v>
      </c>
      <c r="M50" s="11">
        <v>711.37</v>
      </c>
      <c r="N50" s="11">
        <f>K50-L50-M50</f>
        <v>4.9999999999954525E-3</v>
      </c>
      <c r="O50" s="11"/>
    </row>
    <row r="51" spans="1:15" x14ac:dyDescent="0.2">
      <c r="A51" s="170"/>
      <c r="B51" s="173"/>
      <c r="C51" s="176"/>
      <c r="D51" s="176"/>
      <c r="E51" s="166"/>
      <c r="F51" s="179"/>
      <c r="G51" s="2" t="s">
        <v>18</v>
      </c>
      <c r="H51" s="166"/>
      <c r="I51" s="166"/>
      <c r="J51" s="166"/>
      <c r="K51" s="10">
        <v>1422.75</v>
      </c>
      <c r="L51" s="10">
        <v>711.38</v>
      </c>
      <c r="M51" s="10">
        <v>711.37</v>
      </c>
      <c r="N51" s="11">
        <f t="shared" ref="N51:N52" si="9">K51-L51-M51</f>
        <v>0</v>
      </c>
      <c r="O51" s="11"/>
    </row>
    <row r="52" spans="1:15" x14ac:dyDescent="0.2">
      <c r="A52" s="170"/>
      <c r="B52" s="173"/>
      <c r="C52" s="176"/>
      <c r="D52" s="176"/>
      <c r="E52" s="166"/>
      <c r="F52" s="179"/>
      <c r="G52" s="2" t="s">
        <v>19</v>
      </c>
      <c r="H52" s="166"/>
      <c r="I52" s="166"/>
      <c r="J52" s="166"/>
      <c r="K52" s="10">
        <v>1422.75</v>
      </c>
      <c r="L52" s="10">
        <v>474.25</v>
      </c>
      <c r="M52" s="10">
        <v>474.25</v>
      </c>
      <c r="N52" s="11">
        <f t="shared" si="9"/>
        <v>474.25</v>
      </c>
      <c r="O52" s="11"/>
    </row>
    <row r="53" spans="1:15" x14ac:dyDescent="0.2">
      <c r="A53" s="171"/>
      <c r="B53" s="174"/>
      <c r="C53" s="177"/>
      <c r="D53" s="177"/>
      <c r="E53" s="167"/>
      <c r="F53" s="180"/>
      <c r="G53" s="3" t="s">
        <v>15</v>
      </c>
      <c r="H53" s="167"/>
      <c r="I53" s="167"/>
      <c r="J53" s="167"/>
      <c r="K53" s="28">
        <f>SUM(K49:K52)</f>
        <v>5691</v>
      </c>
      <c r="L53" s="28">
        <f>SUM(L49:L52)</f>
        <v>2608.38</v>
      </c>
      <c r="M53" s="28">
        <f>SUM(M49:M52)</f>
        <v>2608.3649999999998</v>
      </c>
      <c r="N53" s="28">
        <f>SUM(N49:N52)</f>
        <v>474.255</v>
      </c>
      <c r="O53" s="11"/>
    </row>
    <row r="54" spans="1:15" x14ac:dyDescent="0.2">
      <c r="A54" s="169">
        <v>10</v>
      </c>
      <c r="B54" s="172" t="s">
        <v>25</v>
      </c>
      <c r="C54" s="175" t="s">
        <v>53</v>
      </c>
      <c r="D54" s="175" t="s">
        <v>54</v>
      </c>
      <c r="E54" s="165" t="s">
        <v>50</v>
      </c>
      <c r="F54" s="178">
        <v>32.299999999999997</v>
      </c>
      <c r="G54" s="2" t="s">
        <v>16</v>
      </c>
      <c r="H54" s="165">
        <v>16.87</v>
      </c>
      <c r="I54" s="168">
        <v>41614</v>
      </c>
      <c r="J54" s="168">
        <v>43440</v>
      </c>
      <c r="K54" s="2">
        <v>1634.37</v>
      </c>
      <c r="L54" s="11">
        <v>816</v>
      </c>
      <c r="M54" s="11">
        <v>816</v>
      </c>
      <c r="N54" s="11">
        <f>K54-L54-M54</f>
        <v>2.3699999999998909</v>
      </c>
      <c r="O54" s="11"/>
    </row>
    <row r="55" spans="1:15" x14ac:dyDescent="0.2">
      <c r="A55" s="170"/>
      <c r="B55" s="173"/>
      <c r="C55" s="176"/>
      <c r="D55" s="176"/>
      <c r="E55" s="166"/>
      <c r="F55" s="179"/>
      <c r="G55" s="2" t="s">
        <v>17</v>
      </c>
      <c r="H55" s="166"/>
      <c r="I55" s="166"/>
      <c r="J55" s="166"/>
      <c r="K55" s="11">
        <v>1634.37</v>
      </c>
      <c r="L55" s="11">
        <v>816</v>
      </c>
      <c r="M55" s="11">
        <v>816</v>
      </c>
      <c r="N55" s="11">
        <f>K55-L55-M55</f>
        <v>2.3699999999998909</v>
      </c>
      <c r="O55" s="11"/>
    </row>
    <row r="56" spans="1:15" x14ac:dyDescent="0.2">
      <c r="A56" s="170"/>
      <c r="B56" s="173"/>
      <c r="C56" s="176"/>
      <c r="D56" s="176"/>
      <c r="E56" s="166"/>
      <c r="F56" s="179"/>
      <c r="G56" s="2" t="s">
        <v>18</v>
      </c>
      <c r="H56" s="166"/>
      <c r="I56" s="166"/>
      <c r="J56" s="166"/>
      <c r="K56" s="11">
        <v>1634.37</v>
      </c>
      <c r="L56" s="11">
        <v>816</v>
      </c>
      <c r="M56" s="11">
        <v>816</v>
      </c>
      <c r="N56" s="11">
        <f t="shared" ref="N56:N57" si="10">K56-L56-M56</f>
        <v>2.3699999999998909</v>
      </c>
      <c r="O56" s="11"/>
    </row>
    <row r="57" spans="1:15" x14ac:dyDescent="0.2">
      <c r="A57" s="170"/>
      <c r="B57" s="173"/>
      <c r="C57" s="176"/>
      <c r="D57" s="176"/>
      <c r="E57" s="166"/>
      <c r="F57" s="179"/>
      <c r="G57" s="2" t="s">
        <v>19</v>
      </c>
      <c r="H57" s="166"/>
      <c r="I57" s="166"/>
      <c r="J57" s="166"/>
      <c r="K57" s="10">
        <v>1634.37</v>
      </c>
      <c r="L57" s="11">
        <v>817.19</v>
      </c>
      <c r="M57" s="11">
        <v>817.18</v>
      </c>
      <c r="N57" s="10">
        <f t="shared" si="10"/>
        <v>0</v>
      </c>
      <c r="O57" s="11"/>
    </row>
    <row r="58" spans="1:15" x14ac:dyDescent="0.2">
      <c r="A58" s="171"/>
      <c r="B58" s="174"/>
      <c r="C58" s="177"/>
      <c r="D58" s="177"/>
      <c r="E58" s="167"/>
      <c r="F58" s="180"/>
      <c r="G58" s="3" t="s">
        <v>15</v>
      </c>
      <c r="H58" s="167"/>
      <c r="I58" s="167"/>
      <c r="J58" s="167"/>
      <c r="K58" s="29">
        <f>SUM(K54:K57)</f>
        <v>6537.48</v>
      </c>
      <c r="L58" s="28">
        <f>SUM(L54:L57)</f>
        <v>3265.19</v>
      </c>
      <c r="M58" s="28">
        <f>SUM(M54:M57)</f>
        <v>3265.18</v>
      </c>
      <c r="N58" s="28">
        <f>SUM(N54:N57)</f>
        <v>7.1099999999996726</v>
      </c>
      <c r="O58" s="11"/>
    </row>
    <row r="59" spans="1:15" x14ac:dyDescent="0.2">
      <c r="A59" s="169">
        <v>11</v>
      </c>
      <c r="B59" s="172" t="s">
        <v>25</v>
      </c>
      <c r="C59" s="175" t="s">
        <v>55</v>
      </c>
      <c r="D59" s="175" t="s">
        <v>56</v>
      </c>
      <c r="E59" s="165" t="s">
        <v>57</v>
      </c>
      <c r="F59" s="178">
        <v>73.599999999999994</v>
      </c>
      <c r="G59" s="2" t="s">
        <v>16</v>
      </c>
      <c r="H59" s="165">
        <v>22.09</v>
      </c>
      <c r="I59" s="168">
        <v>42545</v>
      </c>
      <c r="J59" s="168">
        <v>44371</v>
      </c>
      <c r="K59" s="2">
        <v>4877.46</v>
      </c>
      <c r="L59" s="11">
        <v>2050</v>
      </c>
      <c r="M59" s="11">
        <v>2050</v>
      </c>
      <c r="N59" s="11">
        <f>K59-L59-M59</f>
        <v>777.46</v>
      </c>
      <c r="O59" s="11"/>
    </row>
    <row r="60" spans="1:15" x14ac:dyDescent="0.2">
      <c r="A60" s="170"/>
      <c r="B60" s="173"/>
      <c r="C60" s="176"/>
      <c r="D60" s="176"/>
      <c r="E60" s="166"/>
      <c r="F60" s="179"/>
      <c r="G60" s="2" t="s">
        <v>17</v>
      </c>
      <c r="H60" s="166"/>
      <c r="I60" s="166"/>
      <c r="J60" s="166"/>
      <c r="K60" s="11">
        <v>4877.46</v>
      </c>
      <c r="L60" s="11">
        <v>4050</v>
      </c>
      <c r="M60" s="11">
        <v>4050</v>
      </c>
      <c r="N60" s="11">
        <f>K60-L60-M60</f>
        <v>-3222.54</v>
      </c>
      <c r="O60" s="11"/>
    </row>
    <row r="61" spans="1:15" x14ac:dyDescent="0.2">
      <c r="A61" s="170"/>
      <c r="B61" s="173"/>
      <c r="C61" s="176"/>
      <c r="D61" s="176"/>
      <c r="E61" s="166"/>
      <c r="F61" s="179"/>
      <c r="G61" s="2" t="s">
        <v>18</v>
      </c>
      <c r="H61" s="166"/>
      <c r="I61" s="166"/>
      <c r="J61" s="166"/>
      <c r="K61" s="11">
        <v>4877.46</v>
      </c>
      <c r="L61" s="11">
        <v>2875</v>
      </c>
      <c r="M61" s="11">
        <v>2875</v>
      </c>
      <c r="N61" s="11">
        <f t="shared" ref="N61:N62" si="11">K61-L61-M61</f>
        <v>-872.54</v>
      </c>
      <c r="O61" s="11"/>
    </row>
    <row r="62" spans="1:15" x14ac:dyDescent="0.2">
      <c r="A62" s="170"/>
      <c r="B62" s="173"/>
      <c r="C62" s="176"/>
      <c r="D62" s="176"/>
      <c r="E62" s="166"/>
      <c r="F62" s="179"/>
      <c r="G62" s="2" t="s">
        <v>19</v>
      </c>
      <c r="H62" s="166"/>
      <c r="I62" s="166"/>
      <c r="J62" s="166"/>
      <c r="K62" s="10">
        <v>4877.46</v>
      </c>
      <c r="L62" s="11">
        <v>2762.92</v>
      </c>
      <c r="M62" s="11">
        <v>2762.93</v>
      </c>
      <c r="N62" s="10">
        <f t="shared" si="11"/>
        <v>-648.38999999999987</v>
      </c>
      <c r="O62" s="11"/>
    </row>
    <row r="63" spans="1:15" x14ac:dyDescent="0.2">
      <c r="A63" s="171"/>
      <c r="B63" s="174"/>
      <c r="C63" s="177"/>
      <c r="D63" s="177"/>
      <c r="E63" s="167"/>
      <c r="F63" s="180"/>
      <c r="G63" s="3" t="s">
        <v>15</v>
      </c>
      <c r="H63" s="167"/>
      <c r="I63" s="167"/>
      <c r="J63" s="167"/>
      <c r="K63" s="29">
        <f>SUM(K59:K62)</f>
        <v>19509.84</v>
      </c>
      <c r="L63" s="28">
        <f>SUM(L59:L62)</f>
        <v>11737.92</v>
      </c>
      <c r="M63" s="28">
        <f>SUM(M59:M62)</f>
        <v>11737.93</v>
      </c>
      <c r="N63" s="28">
        <f>SUM(N59:N62)</f>
        <v>-3966.0099999999998</v>
      </c>
      <c r="O63" s="11"/>
    </row>
    <row r="64" spans="1:15" ht="12.75" customHeight="1" x14ac:dyDescent="0.2">
      <c r="A64" s="169">
        <v>14</v>
      </c>
      <c r="B64" s="172" t="s">
        <v>25</v>
      </c>
      <c r="C64" s="175" t="s">
        <v>62</v>
      </c>
      <c r="D64" s="175" t="s">
        <v>63</v>
      </c>
      <c r="E64" s="165" t="s">
        <v>64</v>
      </c>
      <c r="F64" s="178">
        <v>209.2</v>
      </c>
      <c r="G64" s="2" t="s">
        <v>16</v>
      </c>
      <c r="H64" s="165">
        <v>27.07</v>
      </c>
      <c r="I64" s="168">
        <v>41263</v>
      </c>
      <c r="J64" s="168">
        <v>43089</v>
      </c>
      <c r="K64" s="2">
        <v>16987.05</v>
      </c>
      <c r="L64" s="11">
        <v>4500</v>
      </c>
      <c r="M64" s="11">
        <v>4500</v>
      </c>
      <c r="N64" s="11">
        <f>K64-L64-M64</f>
        <v>7987.0499999999993</v>
      </c>
      <c r="O64" s="11"/>
    </row>
    <row r="65" spans="1:15" x14ac:dyDescent="0.2">
      <c r="A65" s="170"/>
      <c r="B65" s="173"/>
      <c r="C65" s="176"/>
      <c r="D65" s="176"/>
      <c r="E65" s="166"/>
      <c r="F65" s="179"/>
      <c r="G65" s="2" t="s">
        <v>17</v>
      </c>
      <c r="H65" s="166"/>
      <c r="I65" s="166"/>
      <c r="J65" s="166"/>
      <c r="K65" s="10">
        <v>16987.05</v>
      </c>
      <c r="L65" s="11">
        <v>3000</v>
      </c>
      <c r="M65" s="11">
        <v>3000</v>
      </c>
      <c r="N65" s="11">
        <f>K65-L65-M65</f>
        <v>10987.05</v>
      </c>
      <c r="O65" s="11"/>
    </row>
    <row r="66" spans="1:15" x14ac:dyDescent="0.2">
      <c r="A66" s="170"/>
      <c r="B66" s="173"/>
      <c r="C66" s="176"/>
      <c r="D66" s="176"/>
      <c r="E66" s="166"/>
      <c r="F66" s="179"/>
      <c r="G66" s="2" t="s">
        <v>18</v>
      </c>
      <c r="H66" s="166"/>
      <c r="I66" s="166"/>
      <c r="J66" s="166"/>
      <c r="K66" s="10">
        <v>15211.26</v>
      </c>
      <c r="L66" s="11">
        <v>7750</v>
      </c>
      <c r="M66" s="11">
        <v>7750</v>
      </c>
      <c r="N66" s="11">
        <f>K66-L66-M66</f>
        <v>-288.73999999999978</v>
      </c>
      <c r="O66" s="11"/>
    </row>
    <row r="67" spans="1:15" x14ac:dyDescent="0.2">
      <c r="A67" s="170"/>
      <c r="B67" s="173"/>
      <c r="C67" s="176"/>
      <c r="D67" s="176"/>
      <c r="E67" s="166"/>
      <c r="F67" s="179"/>
      <c r="G67" s="2" t="s">
        <v>19</v>
      </c>
      <c r="H67" s="166"/>
      <c r="I67" s="166"/>
      <c r="J67" s="166"/>
      <c r="K67" s="10">
        <v>8108.28</v>
      </c>
      <c r="L67" s="11">
        <v>11800</v>
      </c>
      <c r="M67" s="11">
        <v>11800</v>
      </c>
      <c r="N67" s="10">
        <f>K67-L67-M67</f>
        <v>-15491.720000000001</v>
      </c>
      <c r="O67" s="11">
        <v>1516.7</v>
      </c>
    </row>
    <row r="68" spans="1:15" x14ac:dyDescent="0.2">
      <c r="A68" s="171"/>
      <c r="B68" s="174"/>
      <c r="C68" s="177"/>
      <c r="D68" s="177"/>
      <c r="E68" s="167"/>
      <c r="F68" s="180"/>
      <c r="G68" s="3" t="s">
        <v>15</v>
      </c>
      <c r="H68" s="167"/>
      <c r="I68" s="167"/>
      <c r="J68" s="167"/>
      <c r="K68" s="28">
        <f>SUM(K64:K67)</f>
        <v>57293.64</v>
      </c>
      <c r="L68" s="28">
        <f>SUM(L64:L67)</f>
        <v>27050</v>
      </c>
      <c r="M68" s="28">
        <f>SUM(M64:M67)</f>
        <v>27050</v>
      </c>
      <c r="N68" s="28">
        <f>SUM(N64:N67)</f>
        <v>3193.6399999999994</v>
      </c>
      <c r="O68" s="11"/>
    </row>
    <row r="69" spans="1:15" ht="12.75" customHeight="1" x14ac:dyDescent="0.2">
      <c r="A69" s="169">
        <v>15</v>
      </c>
      <c r="B69" s="172" t="s">
        <v>25</v>
      </c>
      <c r="C69" s="175" t="s">
        <v>65</v>
      </c>
      <c r="D69" s="175" t="s">
        <v>66</v>
      </c>
      <c r="E69" s="165" t="s">
        <v>67</v>
      </c>
      <c r="F69" s="178">
        <v>255.8</v>
      </c>
      <c r="G69" s="2" t="s">
        <v>16</v>
      </c>
      <c r="H69" s="165">
        <v>12.28</v>
      </c>
      <c r="I69" s="168">
        <v>40829</v>
      </c>
      <c r="J69" s="168">
        <v>42656</v>
      </c>
      <c r="K69" s="2">
        <v>9427.5</v>
      </c>
      <c r="L69" s="11">
        <v>6250</v>
      </c>
      <c r="M69" s="11">
        <v>6250</v>
      </c>
      <c r="N69" s="11">
        <f>K69-L69-M69</f>
        <v>-3072.5</v>
      </c>
      <c r="O69" s="11"/>
    </row>
    <row r="70" spans="1:15" x14ac:dyDescent="0.2">
      <c r="A70" s="170"/>
      <c r="B70" s="173"/>
      <c r="C70" s="176"/>
      <c r="D70" s="176"/>
      <c r="E70" s="166"/>
      <c r="F70" s="179"/>
      <c r="G70" s="2" t="s">
        <v>17</v>
      </c>
      <c r="H70" s="166"/>
      <c r="I70" s="166"/>
      <c r="J70" s="166"/>
      <c r="K70" s="11">
        <v>9427.5</v>
      </c>
      <c r="L70" s="11">
        <v>4000</v>
      </c>
      <c r="M70" s="11">
        <v>4000</v>
      </c>
      <c r="N70" s="11">
        <f>K70-L70-M70</f>
        <v>1427.5</v>
      </c>
      <c r="O70" s="11"/>
    </row>
    <row r="71" spans="1:15" x14ac:dyDescent="0.2">
      <c r="A71" s="170"/>
      <c r="B71" s="173"/>
      <c r="C71" s="176"/>
      <c r="D71" s="176"/>
      <c r="E71" s="166"/>
      <c r="F71" s="179"/>
      <c r="G71" s="2" t="s">
        <v>18</v>
      </c>
      <c r="H71" s="166"/>
      <c r="I71" s="166"/>
      <c r="J71" s="166"/>
      <c r="K71" s="11">
        <v>9427.5</v>
      </c>
      <c r="L71" s="11">
        <v>7000</v>
      </c>
      <c r="M71" s="11">
        <v>7000</v>
      </c>
      <c r="N71" s="11">
        <f>K71-L71-M71</f>
        <v>-4572.5</v>
      </c>
      <c r="O71" s="11"/>
    </row>
    <row r="72" spans="1:15" x14ac:dyDescent="0.2">
      <c r="A72" s="170"/>
      <c r="B72" s="173"/>
      <c r="C72" s="176"/>
      <c r="D72" s="176"/>
      <c r="E72" s="166"/>
      <c r="F72" s="179"/>
      <c r="G72" s="2" t="s">
        <v>19</v>
      </c>
      <c r="H72" s="166"/>
      <c r="I72" s="166"/>
      <c r="J72" s="166"/>
      <c r="K72" s="11">
        <v>202.74</v>
      </c>
      <c r="L72" s="10">
        <v>4000</v>
      </c>
      <c r="M72" s="10">
        <v>4000</v>
      </c>
      <c r="N72" s="10">
        <f>K72-L72-M72</f>
        <v>-7797.26</v>
      </c>
      <c r="O72" s="11"/>
    </row>
    <row r="73" spans="1:15" x14ac:dyDescent="0.2">
      <c r="A73" s="171"/>
      <c r="B73" s="174"/>
      <c r="C73" s="177"/>
      <c r="D73" s="177"/>
      <c r="E73" s="167"/>
      <c r="F73" s="180"/>
      <c r="G73" s="3" t="s">
        <v>15</v>
      </c>
      <c r="H73" s="167"/>
      <c r="I73" s="167"/>
      <c r="J73" s="167"/>
      <c r="K73" s="28">
        <f>SUM(K69:K72)</f>
        <v>28485.24</v>
      </c>
      <c r="L73" s="28">
        <f>SUM(L69:L72)</f>
        <v>21250</v>
      </c>
      <c r="M73" s="28">
        <f>SUM(M69:M72)</f>
        <v>21250</v>
      </c>
      <c r="N73" s="28">
        <f>SUM(N69:N72)</f>
        <v>-14014.76</v>
      </c>
      <c r="O73" s="11"/>
    </row>
    <row r="74" spans="1:15" x14ac:dyDescent="0.2">
      <c r="A74" s="169">
        <v>16</v>
      </c>
      <c r="B74" s="172" t="s">
        <v>25</v>
      </c>
      <c r="C74" s="175" t="s">
        <v>68</v>
      </c>
      <c r="D74" s="175" t="s">
        <v>69</v>
      </c>
      <c r="E74" s="165" t="s">
        <v>70</v>
      </c>
      <c r="F74" s="178">
        <v>48.4</v>
      </c>
      <c r="G74" s="2" t="s">
        <v>16</v>
      </c>
      <c r="H74" s="165">
        <v>16.73</v>
      </c>
      <c r="I74" s="168">
        <v>41754</v>
      </c>
      <c r="J74" s="168">
        <v>43429</v>
      </c>
      <c r="K74" s="4">
        <v>2429.67</v>
      </c>
      <c r="L74" s="11">
        <v>1215</v>
      </c>
      <c r="M74" s="11">
        <v>1215</v>
      </c>
      <c r="N74" s="11">
        <v>-0.33</v>
      </c>
      <c r="O74" s="11"/>
    </row>
    <row r="75" spans="1:15" x14ac:dyDescent="0.2">
      <c r="A75" s="170"/>
      <c r="B75" s="173"/>
      <c r="C75" s="176"/>
      <c r="D75" s="176"/>
      <c r="E75" s="166"/>
      <c r="F75" s="179"/>
      <c r="G75" s="2" t="s">
        <v>17</v>
      </c>
      <c r="H75" s="166"/>
      <c r="I75" s="166"/>
      <c r="J75" s="166"/>
      <c r="K75" s="11">
        <v>2429.67</v>
      </c>
      <c r="L75" s="11">
        <v>1215</v>
      </c>
      <c r="M75" s="11">
        <v>1215</v>
      </c>
      <c r="N75" s="11">
        <f>K75-L75-M75</f>
        <v>-0.32999999999992724</v>
      </c>
      <c r="O75" s="11"/>
    </row>
    <row r="76" spans="1:15" x14ac:dyDescent="0.2">
      <c r="A76" s="170"/>
      <c r="B76" s="173"/>
      <c r="C76" s="176"/>
      <c r="D76" s="176"/>
      <c r="E76" s="166"/>
      <c r="F76" s="179"/>
      <c r="G76" s="2" t="s">
        <v>18</v>
      </c>
      <c r="H76" s="166"/>
      <c r="I76" s="166"/>
      <c r="J76" s="166"/>
      <c r="K76" s="11">
        <v>2429.67</v>
      </c>
      <c r="L76" s="11">
        <v>1215</v>
      </c>
      <c r="M76" s="11">
        <v>1215</v>
      </c>
      <c r="N76" s="11">
        <f>K76-L76-M76</f>
        <v>-0.32999999999992724</v>
      </c>
      <c r="O76" s="11"/>
    </row>
    <row r="77" spans="1:15" x14ac:dyDescent="0.2">
      <c r="A77" s="170"/>
      <c r="B77" s="173"/>
      <c r="C77" s="176"/>
      <c r="D77" s="176"/>
      <c r="E77" s="166"/>
      <c r="F77" s="179"/>
      <c r="G77" s="2" t="s">
        <v>19</v>
      </c>
      <c r="H77" s="166"/>
      <c r="I77" s="166"/>
      <c r="J77" s="166"/>
      <c r="K77" s="11">
        <v>2429.67</v>
      </c>
      <c r="L77" s="11">
        <v>1215</v>
      </c>
      <c r="M77" s="11">
        <v>1215</v>
      </c>
      <c r="N77" s="11">
        <f>K77-L77-M77</f>
        <v>-0.32999999999992724</v>
      </c>
      <c r="O77" s="11"/>
    </row>
    <row r="78" spans="1:15" x14ac:dyDescent="0.2">
      <c r="A78" s="171"/>
      <c r="B78" s="174"/>
      <c r="C78" s="177"/>
      <c r="D78" s="177"/>
      <c r="E78" s="167"/>
      <c r="F78" s="180"/>
      <c r="G78" s="3" t="s">
        <v>15</v>
      </c>
      <c r="H78" s="167"/>
      <c r="I78" s="167"/>
      <c r="J78" s="167"/>
      <c r="K78" s="28">
        <f>SUM(K74:K77)</f>
        <v>9718.68</v>
      </c>
      <c r="L78" s="28">
        <f>SUM(L74:L77)</f>
        <v>4860</v>
      </c>
      <c r="M78" s="28">
        <f>SUM(M74:M77)</f>
        <v>4860</v>
      </c>
      <c r="N78" s="28">
        <f>SUM(N74:N77)</f>
        <v>-1.3199999999997818</v>
      </c>
      <c r="O78" s="11"/>
    </row>
    <row r="79" spans="1:15" x14ac:dyDescent="0.2">
      <c r="A79" s="169">
        <v>17</v>
      </c>
      <c r="B79" s="172" t="s">
        <v>25</v>
      </c>
      <c r="C79" s="175" t="s">
        <v>71</v>
      </c>
      <c r="D79" s="175" t="s">
        <v>72</v>
      </c>
      <c r="E79" s="165" t="s">
        <v>46</v>
      </c>
      <c r="F79" s="178">
        <v>21.5</v>
      </c>
      <c r="G79" s="2" t="s">
        <v>16</v>
      </c>
      <c r="H79" s="165">
        <v>15.07</v>
      </c>
      <c r="I79" s="168">
        <v>42830</v>
      </c>
      <c r="J79" s="168">
        <v>43164</v>
      </c>
      <c r="K79" s="4">
        <v>971.79</v>
      </c>
      <c r="L79" s="11">
        <v>485.87</v>
      </c>
      <c r="M79" s="11">
        <v>485.86</v>
      </c>
      <c r="N79" s="11">
        <f>K79-L79-M79</f>
        <v>5.999999999994543E-2</v>
      </c>
      <c r="O79" s="11"/>
    </row>
    <row r="80" spans="1:15" x14ac:dyDescent="0.2">
      <c r="A80" s="170"/>
      <c r="B80" s="173"/>
      <c r="C80" s="176"/>
      <c r="D80" s="176"/>
      <c r="E80" s="166"/>
      <c r="F80" s="179"/>
      <c r="G80" s="2" t="s">
        <v>17</v>
      </c>
      <c r="H80" s="166"/>
      <c r="I80" s="166"/>
      <c r="J80" s="166"/>
      <c r="K80" s="11">
        <v>1069.3399999999999</v>
      </c>
      <c r="L80" s="11">
        <v>534.79</v>
      </c>
      <c r="M80" s="11">
        <v>534.79</v>
      </c>
      <c r="N80" s="11">
        <f>K80-L80-M80</f>
        <v>-0.24000000000000909</v>
      </c>
      <c r="O80" s="11"/>
    </row>
    <row r="81" spans="1:15" x14ac:dyDescent="0.2">
      <c r="A81" s="170"/>
      <c r="B81" s="173"/>
      <c r="C81" s="176"/>
      <c r="D81" s="176"/>
      <c r="E81" s="166"/>
      <c r="F81" s="179"/>
      <c r="G81" s="2" t="s">
        <v>18</v>
      </c>
      <c r="H81" s="166"/>
      <c r="I81" s="166"/>
      <c r="J81" s="166"/>
      <c r="K81" s="11">
        <v>1069.92</v>
      </c>
      <c r="L81" s="11">
        <v>534.96</v>
      </c>
      <c r="M81" s="11">
        <v>534.96</v>
      </c>
      <c r="N81" s="11">
        <f>K81-L81-M81</f>
        <v>0</v>
      </c>
      <c r="O81" s="11"/>
    </row>
    <row r="82" spans="1:15" x14ac:dyDescent="0.2">
      <c r="A82" s="170"/>
      <c r="B82" s="173"/>
      <c r="C82" s="176"/>
      <c r="D82" s="176"/>
      <c r="E82" s="166"/>
      <c r="F82" s="179"/>
      <c r="G82" s="2" t="s">
        <v>19</v>
      </c>
      <c r="H82" s="166"/>
      <c r="I82" s="166"/>
      <c r="J82" s="166"/>
      <c r="K82" s="11">
        <v>1069.92</v>
      </c>
      <c r="L82" s="11">
        <v>534.96</v>
      </c>
      <c r="M82" s="11">
        <v>534.96</v>
      </c>
      <c r="N82" s="11">
        <f>K82-L82-M82</f>
        <v>0</v>
      </c>
      <c r="O82" s="11">
        <v>155.87</v>
      </c>
    </row>
    <row r="83" spans="1:15" x14ac:dyDescent="0.2">
      <c r="A83" s="170"/>
      <c r="B83" s="173"/>
      <c r="C83" s="176"/>
      <c r="D83" s="176"/>
      <c r="E83" s="166"/>
      <c r="F83" s="179"/>
      <c r="G83" s="6" t="s">
        <v>15</v>
      </c>
      <c r="H83" s="166"/>
      <c r="I83" s="166"/>
      <c r="J83" s="166"/>
      <c r="K83" s="30">
        <f>SUM(K79:K82)</f>
        <v>4180.97</v>
      </c>
      <c r="L83" s="30">
        <f>SUM(L79:L82)</f>
        <v>2090.58</v>
      </c>
      <c r="M83" s="30">
        <f>SUM(M79:M82)</f>
        <v>2090.5700000000002</v>
      </c>
      <c r="N83" s="30">
        <f>SUM(N79:N82)</f>
        <v>-0.18000000000006366</v>
      </c>
      <c r="O83" s="14"/>
    </row>
    <row r="84" spans="1:15" x14ac:dyDescent="0.2">
      <c r="A84" s="169">
        <v>18</v>
      </c>
      <c r="B84" s="172" t="s">
        <v>25</v>
      </c>
      <c r="C84" s="175" t="s">
        <v>73</v>
      </c>
      <c r="D84" s="175" t="s">
        <v>165</v>
      </c>
      <c r="E84" s="165" t="s">
        <v>75</v>
      </c>
      <c r="F84" s="178">
        <v>14.3</v>
      </c>
      <c r="G84" s="2" t="s">
        <v>16</v>
      </c>
      <c r="H84" s="165">
        <v>19.579999999999998</v>
      </c>
      <c r="I84" s="168">
        <v>42545</v>
      </c>
      <c r="J84" s="168">
        <v>44371</v>
      </c>
      <c r="K84" s="4">
        <v>840</v>
      </c>
      <c r="L84" s="11">
        <v>1152</v>
      </c>
      <c r="M84" s="11">
        <v>1152</v>
      </c>
      <c r="N84" s="11">
        <f>K84-L84-M84</f>
        <v>-1464</v>
      </c>
      <c r="O84" s="11"/>
    </row>
    <row r="85" spans="1:15" x14ac:dyDescent="0.2">
      <c r="A85" s="170"/>
      <c r="B85" s="173"/>
      <c r="C85" s="176"/>
      <c r="D85" s="176"/>
      <c r="E85" s="166"/>
      <c r="F85" s="179"/>
      <c r="G85" s="2" t="s">
        <v>17</v>
      </c>
      <c r="H85" s="166"/>
      <c r="I85" s="166"/>
      <c r="J85" s="166"/>
      <c r="K85" s="11">
        <v>840</v>
      </c>
      <c r="L85" s="11">
        <v>420</v>
      </c>
      <c r="M85" s="11">
        <v>420</v>
      </c>
      <c r="N85" s="11">
        <f>K85-L85-M85</f>
        <v>0</v>
      </c>
      <c r="O85" s="11"/>
    </row>
    <row r="86" spans="1:15" x14ac:dyDescent="0.2">
      <c r="A86" s="170"/>
      <c r="B86" s="173"/>
      <c r="C86" s="176"/>
      <c r="D86" s="176"/>
      <c r="E86" s="166"/>
      <c r="F86" s="179"/>
      <c r="G86" s="2" t="s">
        <v>18</v>
      </c>
      <c r="H86" s="166"/>
      <c r="I86" s="166"/>
      <c r="J86" s="166"/>
      <c r="K86" s="11">
        <v>840</v>
      </c>
      <c r="L86" s="11">
        <v>420</v>
      </c>
      <c r="M86" s="11">
        <v>420</v>
      </c>
      <c r="N86" s="11">
        <f>K86-L86-M86</f>
        <v>0</v>
      </c>
      <c r="O86" s="11"/>
    </row>
    <row r="87" spans="1:15" x14ac:dyDescent="0.2">
      <c r="A87" s="170"/>
      <c r="B87" s="173"/>
      <c r="C87" s="176"/>
      <c r="D87" s="176"/>
      <c r="E87" s="166"/>
      <c r="F87" s="179"/>
      <c r="G87" s="2" t="s">
        <v>19</v>
      </c>
      <c r="H87" s="166"/>
      <c r="I87" s="166"/>
      <c r="J87" s="166"/>
      <c r="K87" s="11">
        <v>840</v>
      </c>
      <c r="L87" s="11">
        <v>420</v>
      </c>
      <c r="M87" s="11">
        <v>420</v>
      </c>
      <c r="N87" s="11">
        <v>0</v>
      </c>
      <c r="O87" s="11"/>
    </row>
    <row r="88" spans="1:15" x14ac:dyDescent="0.2">
      <c r="A88" s="170"/>
      <c r="B88" s="173"/>
      <c r="C88" s="176"/>
      <c r="D88" s="176"/>
      <c r="E88" s="166"/>
      <c r="F88" s="179"/>
      <c r="G88" s="6" t="s">
        <v>15</v>
      </c>
      <c r="H88" s="166"/>
      <c r="I88" s="166"/>
      <c r="J88" s="166"/>
      <c r="K88" s="30">
        <f>SUM(K84:K87)</f>
        <v>3360</v>
      </c>
      <c r="L88" s="30">
        <f>SUM(L84:L87)</f>
        <v>2412</v>
      </c>
      <c r="M88" s="30">
        <f>SUM(M84:M87)</f>
        <v>2412</v>
      </c>
      <c r="N88" s="30">
        <f>SUM(N84:N87)</f>
        <v>-1464</v>
      </c>
      <c r="O88" s="14"/>
    </row>
    <row r="89" spans="1:15" x14ac:dyDescent="0.2">
      <c r="A89" s="169">
        <v>19</v>
      </c>
      <c r="B89" s="172" t="s">
        <v>25</v>
      </c>
      <c r="C89" s="175" t="s">
        <v>77</v>
      </c>
      <c r="D89" s="175" t="s">
        <v>78</v>
      </c>
      <c r="E89" s="165" t="s">
        <v>79</v>
      </c>
      <c r="F89" s="178">
        <v>150.80000000000001</v>
      </c>
      <c r="G89" s="2" t="s">
        <v>16</v>
      </c>
      <c r="H89" s="165">
        <v>35.33</v>
      </c>
      <c r="I89" s="168">
        <v>41613</v>
      </c>
      <c r="J89" s="168">
        <v>43439</v>
      </c>
      <c r="K89" s="4">
        <v>15984.81</v>
      </c>
      <c r="L89" s="11">
        <v>7950</v>
      </c>
      <c r="M89" s="11">
        <v>7950</v>
      </c>
      <c r="N89" s="11">
        <f>K89-L89-M89</f>
        <v>84.809999999999491</v>
      </c>
      <c r="O89" s="11"/>
    </row>
    <row r="90" spans="1:15" x14ac:dyDescent="0.2">
      <c r="A90" s="170"/>
      <c r="B90" s="173"/>
      <c r="C90" s="176"/>
      <c r="D90" s="176"/>
      <c r="E90" s="166"/>
      <c r="F90" s="179"/>
      <c r="G90" s="2" t="s">
        <v>17</v>
      </c>
      <c r="H90" s="166"/>
      <c r="I90" s="166"/>
      <c r="J90" s="166"/>
      <c r="K90" s="11">
        <v>15984.81</v>
      </c>
      <c r="L90" s="11">
        <v>7128</v>
      </c>
      <c r="M90" s="11">
        <v>7128</v>
      </c>
      <c r="N90" s="11">
        <f>K90-L90-M90</f>
        <v>1728.8099999999995</v>
      </c>
      <c r="O90" s="11"/>
    </row>
    <row r="91" spans="1:15" x14ac:dyDescent="0.2">
      <c r="A91" s="170"/>
      <c r="B91" s="173"/>
      <c r="C91" s="176"/>
      <c r="D91" s="176"/>
      <c r="E91" s="166"/>
      <c r="F91" s="179"/>
      <c r="G91" s="2" t="s">
        <v>18</v>
      </c>
      <c r="H91" s="166"/>
      <c r="I91" s="166"/>
      <c r="J91" s="166"/>
      <c r="K91" s="11">
        <v>15984.81</v>
      </c>
      <c r="L91" s="11">
        <v>10692</v>
      </c>
      <c r="M91" s="11">
        <v>10692</v>
      </c>
      <c r="N91" s="11">
        <f>K91-L91-M91</f>
        <v>-5399.1900000000005</v>
      </c>
      <c r="O91" s="11"/>
    </row>
    <row r="92" spans="1:15" x14ac:dyDescent="0.2">
      <c r="A92" s="170"/>
      <c r="B92" s="173"/>
      <c r="C92" s="176"/>
      <c r="D92" s="176"/>
      <c r="E92" s="166"/>
      <c r="F92" s="179"/>
      <c r="G92" s="2" t="s">
        <v>19</v>
      </c>
      <c r="H92" s="166"/>
      <c r="I92" s="166"/>
      <c r="J92" s="166"/>
      <c r="K92" s="11">
        <v>15984.81</v>
      </c>
      <c r="L92" s="11">
        <v>10692</v>
      </c>
      <c r="M92" s="11">
        <v>10692</v>
      </c>
      <c r="N92" s="11">
        <f>K92-L92-M92</f>
        <v>-5399.1900000000005</v>
      </c>
      <c r="O92" s="11"/>
    </row>
    <row r="93" spans="1:15" x14ac:dyDescent="0.2">
      <c r="A93" s="171"/>
      <c r="B93" s="174"/>
      <c r="C93" s="177"/>
      <c r="D93" s="177"/>
      <c r="E93" s="167"/>
      <c r="F93" s="180"/>
      <c r="G93" s="3" t="s">
        <v>15</v>
      </c>
      <c r="H93" s="167"/>
      <c r="I93" s="167"/>
      <c r="J93" s="167"/>
      <c r="K93" s="28">
        <f>SUM(K89:K92)</f>
        <v>63939.24</v>
      </c>
      <c r="L93" s="28">
        <f>SUM(L89:L92)</f>
        <v>36462</v>
      </c>
      <c r="M93" s="28">
        <f>SUM(M89:M92)</f>
        <v>36462</v>
      </c>
      <c r="N93" s="28">
        <f>SUM(N89:N92)</f>
        <v>-8984.760000000002</v>
      </c>
      <c r="O93" s="11"/>
    </row>
    <row r="94" spans="1:15" x14ac:dyDescent="0.2">
      <c r="A94" s="169">
        <v>20</v>
      </c>
      <c r="B94" s="172" t="s">
        <v>25</v>
      </c>
      <c r="C94" s="175" t="s">
        <v>80</v>
      </c>
      <c r="D94" s="175" t="s">
        <v>166</v>
      </c>
      <c r="E94" s="165" t="s">
        <v>82</v>
      </c>
      <c r="F94" s="178">
        <v>186.4</v>
      </c>
      <c r="G94" s="2" t="s">
        <v>16</v>
      </c>
      <c r="H94" s="165">
        <v>22.42</v>
      </c>
      <c r="I94" s="168">
        <v>42272</v>
      </c>
      <c r="J94" s="168">
        <v>44099</v>
      </c>
      <c r="K94" s="4">
        <v>12540</v>
      </c>
      <c r="L94" s="11">
        <v>2153.33</v>
      </c>
      <c r="M94" s="11">
        <v>2153.34</v>
      </c>
      <c r="N94" s="11">
        <f>K94-L94-M94</f>
        <v>8233.33</v>
      </c>
      <c r="O94" s="11"/>
    </row>
    <row r="95" spans="1:15" x14ac:dyDescent="0.2">
      <c r="A95" s="170"/>
      <c r="B95" s="173"/>
      <c r="C95" s="176"/>
      <c r="D95" s="176"/>
      <c r="E95" s="166"/>
      <c r="F95" s="179"/>
      <c r="G95" s="2" t="s">
        <v>17</v>
      </c>
      <c r="H95" s="166"/>
      <c r="I95" s="166"/>
      <c r="J95" s="166"/>
      <c r="K95" s="11">
        <v>12540</v>
      </c>
      <c r="L95" s="11">
        <v>0</v>
      </c>
      <c r="M95" s="11">
        <v>0</v>
      </c>
      <c r="N95" s="11">
        <f>K95-L95-M95</f>
        <v>12540</v>
      </c>
      <c r="O95" s="11"/>
    </row>
    <row r="96" spans="1:15" x14ac:dyDescent="0.2">
      <c r="A96" s="170"/>
      <c r="B96" s="173"/>
      <c r="C96" s="176"/>
      <c r="D96" s="176"/>
      <c r="E96" s="166"/>
      <c r="F96" s="179"/>
      <c r="G96" s="2" t="s">
        <v>18</v>
      </c>
      <c r="H96" s="166"/>
      <c r="I96" s="166"/>
      <c r="J96" s="166"/>
      <c r="K96" s="11">
        <v>12540</v>
      </c>
      <c r="L96" s="11">
        <v>0</v>
      </c>
      <c r="M96" s="11">
        <v>0</v>
      </c>
      <c r="N96" s="11">
        <f>K96-L96-M96</f>
        <v>12540</v>
      </c>
      <c r="O96" s="11"/>
    </row>
    <row r="97" spans="1:15" x14ac:dyDescent="0.2">
      <c r="A97" s="170"/>
      <c r="B97" s="173"/>
      <c r="C97" s="176"/>
      <c r="D97" s="176"/>
      <c r="E97" s="166"/>
      <c r="F97" s="179"/>
      <c r="G97" s="2" t="s">
        <v>19</v>
      </c>
      <c r="H97" s="166"/>
      <c r="I97" s="166"/>
      <c r="J97" s="166"/>
      <c r="K97" s="11">
        <v>12540</v>
      </c>
      <c r="L97" s="11">
        <v>30000</v>
      </c>
      <c r="M97" s="11">
        <v>30000</v>
      </c>
      <c r="N97" s="11">
        <f>K97-L97-M97</f>
        <v>-47460</v>
      </c>
      <c r="O97" s="11"/>
    </row>
    <row r="98" spans="1:15" x14ac:dyDescent="0.2">
      <c r="A98" s="171"/>
      <c r="B98" s="174"/>
      <c r="C98" s="177"/>
      <c r="D98" s="177"/>
      <c r="E98" s="167"/>
      <c r="F98" s="180"/>
      <c r="G98" s="3" t="s">
        <v>15</v>
      </c>
      <c r="H98" s="167"/>
      <c r="I98" s="167"/>
      <c r="J98" s="167"/>
      <c r="K98" s="28">
        <f>SUM(K94:K97)</f>
        <v>50160</v>
      </c>
      <c r="L98" s="28">
        <f>SUM(L94:L97)</f>
        <v>32153.33</v>
      </c>
      <c r="M98" s="28">
        <f>SUM(M94:M97)</f>
        <v>32153.34</v>
      </c>
      <c r="N98" s="28">
        <f>SUM(N94:N97)</f>
        <v>-14146.669999999998</v>
      </c>
      <c r="O98" s="11"/>
    </row>
    <row r="99" spans="1:15" x14ac:dyDescent="0.2">
      <c r="A99" s="169">
        <v>21</v>
      </c>
      <c r="B99" s="172" t="s">
        <v>25</v>
      </c>
      <c r="C99" s="175" t="s">
        <v>83</v>
      </c>
      <c r="D99" s="175" t="s">
        <v>167</v>
      </c>
      <c r="E99" s="165" t="s">
        <v>84</v>
      </c>
      <c r="F99" s="178">
        <v>43.1</v>
      </c>
      <c r="G99" s="2" t="s">
        <v>16</v>
      </c>
      <c r="H99" s="165">
        <v>16.73</v>
      </c>
      <c r="I99" s="168">
        <v>42255</v>
      </c>
      <c r="J99" s="168">
        <v>44082</v>
      </c>
      <c r="K99" s="4">
        <v>2163.63</v>
      </c>
      <c r="L99" s="11">
        <v>1081.8</v>
      </c>
      <c r="M99" s="11">
        <v>1081.8</v>
      </c>
      <c r="N99" s="11">
        <v>0.03</v>
      </c>
      <c r="O99" s="11"/>
    </row>
    <row r="100" spans="1:15" x14ac:dyDescent="0.2">
      <c r="A100" s="170"/>
      <c r="B100" s="173"/>
      <c r="C100" s="176"/>
      <c r="D100" s="176"/>
      <c r="E100" s="166"/>
      <c r="F100" s="179"/>
      <c r="G100" s="2" t="s">
        <v>17</v>
      </c>
      <c r="H100" s="166"/>
      <c r="I100" s="166"/>
      <c r="J100" s="166"/>
      <c r="K100" s="11">
        <v>2163.63</v>
      </c>
      <c r="L100" s="11">
        <v>1081.8</v>
      </c>
      <c r="M100" s="11">
        <v>1081.8</v>
      </c>
      <c r="N100" s="11">
        <f>K100-L100-M100</f>
        <v>3.0000000000200089E-2</v>
      </c>
      <c r="O100" s="11"/>
    </row>
    <row r="101" spans="1:15" x14ac:dyDescent="0.2">
      <c r="A101" s="170"/>
      <c r="B101" s="173"/>
      <c r="C101" s="176"/>
      <c r="D101" s="176"/>
      <c r="E101" s="166"/>
      <c r="F101" s="179"/>
      <c r="G101" s="2" t="s">
        <v>18</v>
      </c>
      <c r="H101" s="166"/>
      <c r="I101" s="166"/>
      <c r="J101" s="166"/>
      <c r="K101" s="11">
        <v>2163.63</v>
      </c>
      <c r="L101" s="11">
        <v>1081.8</v>
      </c>
      <c r="M101" s="11">
        <v>1081.8</v>
      </c>
      <c r="N101" s="11">
        <f>K101-L101-M101</f>
        <v>3.0000000000200089E-2</v>
      </c>
      <c r="O101" s="11"/>
    </row>
    <row r="102" spans="1:15" x14ac:dyDescent="0.2">
      <c r="A102" s="170"/>
      <c r="B102" s="173"/>
      <c r="C102" s="176"/>
      <c r="D102" s="176"/>
      <c r="E102" s="166"/>
      <c r="F102" s="179"/>
      <c r="G102" s="2" t="s">
        <v>19</v>
      </c>
      <c r="H102" s="166"/>
      <c r="I102" s="166"/>
      <c r="J102" s="166"/>
      <c r="K102" s="11">
        <v>2163.63</v>
      </c>
      <c r="L102" s="11">
        <v>1081.8</v>
      </c>
      <c r="M102" s="11">
        <v>1081.8</v>
      </c>
      <c r="N102" s="11">
        <v>0</v>
      </c>
      <c r="O102" s="11"/>
    </row>
    <row r="103" spans="1:15" x14ac:dyDescent="0.2">
      <c r="A103" s="171"/>
      <c r="B103" s="174"/>
      <c r="C103" s="177"/>
      <c r="D103" s="177"/>
      <c r="E103" s="167"/>
      <c r="F103" s="180"/>
      <c r="G103" s="3" t="s">
        <v>15</v>
      </c>
      <c r="H103" s="167"/>
      <c r="I103" s="167"/>
      <c r="J103" s="167"/>
      <c r="K103" s="28">
        <f>SUM(K99:K102)</f>
        <v>8654.52</v>
      </c>
      <c r="L103" s="28">
        <f>SUM(L99:L102)</f>
        <v>4327.2</v>
      </c>
      <c r="M103" s="28">
        <f>SUM(M99:M102)</f>
        <v>4327.2</v>
      </c>
      <c r="N103" s="28">
        <f>SUM(N99:N102)</f>
        <v>9.0000000000400177E-2</v>
      </c>
      <c r="O103" s="11"/>
    </row>
    <row r="104" spans="1:15" x14ac:dyDescent="0.2">
      <c r="A104" s="169">
        <v>22</v>
      </c>
      <c r="B104" s="172" t="s">
        <v>25</v>
      </c>
      <c r="C104" s="175" t="s">
        <v>86</v>
      </c>
      <c r="D104" s="175" t="s">
        <v>168</v>
      </c>
      <c r="E104" s="165" t="s">
        <v>33</v>
      </c>
      <c r="F104" s="178">
        <v>45.4</v>
      </c>
      <c r="G104" s="2" t="s">
        <v>16</v>
      </c>
      <c r="H104" s="165">
        <v>28.67</v>
      </c>
      <c r="I104" s="168">
        <v>42444</v>
      </c>
      <c r="J104" s="168">
        <v>44270</v>
      </c>
      <c r="K104" s="4">
        <v>3904.41</v>
      </c>
      <c r="L104" s="11">
        <v>1960.73</v>
      </c>
      <c r="M104" s="11">
        <v>1960.74</v>
      </c>
      <c r="N104" s="11">
        <v>-17.07</v>
      </c>
      <c r="O104" s="11"/>
    </row>
    <row r="105" spans="1:15" x14ac:dyDescent="0.2">
      <c r="A105" s="170"/>
      <c r="B105" s="173"/>
      <c r="C105" s="176"/>
      <c r="D105" s="176"/>
      <c r="E105" s="166"/>
      <c r="F105" s="179"/>
      <c r="G105" s="2" t="s">
        <v>17</v>
      </c>
      <c r="H105" s="166"/>
      <c r="I105" s="166"/>
      <c r="J105" s="166"/>
      <c r="K105" s="11">
        <v>3904.41</v>
      </c>
      <c r="L105" s="11">
        <v>1301.48</v>
      </c>
      <c r="M105" s="11">
        <v>1301.49</v>
      </c>
      <c r="N105" s="11">
        <f>K105-L105-M105</f>
        <v>1301.4399999999998</v>
      </c>
      <c r="O105" s="11"/>
    </row>
    <row r="106" spans="1:15" x14ac:dyDescent="0.2">
      <c r="A106" s="170"/>
      <c r="B106" s="173"/>
      <c r="C106" s="176"/>
      <c r="D106" s="176"/>
      <c r="E106" s="166"/>
      <c r="F106" s="179"/>
      <c r="G106" s="2" t="s">
        <v>18</v>
      </c>
      <c r="H106" s="166"/>
      <c r="I106" s="166"/>
      <c r="J106" s="166"/>
      <c r="K106" s="11">
        <v>3904.41</v>
      </c>
      <c r="L106" s="11">
        <v>1952.2</v>
      </c>
      <c r="M106" s="11">
        <v>1952.21</v>
      </c>
      <c r="N106" s="11">
        <f>K106-L106-M106</f>
        <v>0</v>
      </c>
      <c r="O106" s="11"/>
    </row>
    <row r="107" spans="1:15" x14ac:dyDescent="0.2">
      <c r="A107" s="170"/>
      <c r="B107" s="173"/>
      <c r="C107" s="176"/>
      <c r="D107" s="176"/>
      <c r="E107" s="166"/>
      <c r="F107" s="179"/>
      <c r="G107" s="2" t="s">
        <v>19</v>
      </c>
      <c r="H107" s="166"/>
      <c r="I107" s="166"/>
      <c r="J107" s="166"/>
      <c r="K107" s="11">
        <v>3904.41</v>
      </c>
      <c r="L107" s="11">
        <v>2052.2199999999998</v>
      </c>
      <c r="M107" s="11">
        <v>2052.2199999999998</v>
      </c>
      <c r="N107" s="11">
        <f>K107-L107-M107</f>
        <v>-200.02999999999975</v>
      </c>
      <c r="O107" s="11"/>
    </row>
    <row r="108" spans="1:15" x14ac:dyDescent="0.2">
      <c r="A108" s="171"/>
      <c r="B108" s="174"/>
      <c r="C108" s="177"/>
      <c r="D108" s="177"/>
      <c r="E108" s="167"/>
      <c r="F108" s="180"/>
      <c r="G108" s="3" t="s">
        <v>15</v>
      </c>
      <c r="H108" s="167"/>
      <c r="I108" s="167"/>
      <c r="J108" s="167"/>
      <c r="K108" s="28">
        <f>SUM(K104:K107)</f>
        <v>15617.64</v>
      </c>
      <c r="L108" s="28">
        <f>SUM(L104:L107)</f>
        <v>7266.6299999999992</v>
      </c>
      <c r="M108" s="28">
        <f>SUM(M104:M107)</f>
        <v>7266.66</v>
      </c>
      <c r="N108" s="28">
        <f>SUM(N104:N107)</f>
        <v>1084.3400000000001</v>
      </c>
      <c r="O108" s="11"/>
    </row>
    <row r="109" spans="1:15" x14ac:dyDescent="0.2">
      <c r="A109" s="170">
        <v>23</v>
      </c>
      <c r="B109" s="173" t="s">
        <v>25</v>
      </c>
      <c r="C109" s="176" t="s">
        <v>88</v>
      </c>
      <c r="D109" s="176" t="s">
        <v>169</v>
      </c>
      <c r="E109" s="166" t="s">
        <v>84</v>
      </c>
      <c r="F109" s="179">
        <v>10.1</v>
      </c>
      <c r="G109" s="7" t="s">
        <v>16</v>
      </c>
      <c r="H109" s="166">
        <v>21.06</v>
      </c>
      <c r="I109" s="181">
        <v>41627</v>
      </c>
      <c r="J109" s="181">
        <v>43453</v>
      </c>
      <c r="K109" s="16">
        <v>638.30999999999995</v>
      </c>
      <c r="L109" s="16">
        <v>636.62</v>
      </c>
      <c r="M109" s="16">
        <v>636.62</v>
      </c>
      <c r="N109" s="16">
        <f>K109-L109-M109</f>
        <v>-634.93000000000006</v>
      </c>
      <c r="O109" s="16"/>
    </row>
    <row r="110" spans="1:15" x14ac:dyDescent="0.2">
      <c r="A110" s="170"/>
      <c r="B110" s="173"/>
      <c r="C110" s="176"/>
      <c r="D110" s="176"/>
      <c r="E110" s="166"/>
      <c r="F110" s="179"/>
      <c r="G110" s="2" t="s">
        <v>17</v>
      </c>
      <c r="H110" s="166"/>
      <c r="I110" s="166"/>
      <c r="J110" s="166"/>
      <c r="K110" s="11">
        <v>638.30999999999995</v>
      </c>
      <c r="L110" s="11">
        <v>212.88</v>
      </c>
      <c r="M110" s="11">
        <v>212.89</v>
      </c>
      <c r="N110" s="11">
        <f>K110-L110-M110</f>
        <v>212.53999999999996</v>
      </c>
      <c r="O110" s="11"/>
    </row>
    <row r="111" spans="1:15" x14ac:dyDescent="0.2">
      <c r="A111" s="170"/>
      <c r="B111" s="173"/>
      <c r="C111" s="176"/>
      <c r="D111" s="176"/>
      <c r="E111" s="166"/>
      <c r="F111" s="179"/>
      <c r="G111" s="2" t="s">
        <v>18</v>
      </c>
      <c r="H111" s="166"/>
      <c r="I111" s="166"/>
      <c r="J111" s="166"/>
      <c r="K111" s="11">
        <v>638.30999999999995</v>
      </c>
      <c r="L111" s="11">
        <v>213</v>
      </c>
      <c r="M111" s="11">
        <v>213</v>
      </c>
      <c r="N111" s="11">
        <f>K111-L111-M111</f>
        <v>212.30999999999995</v>
      </c>
      <c r="O111" s="11"/>
    </row>
    <row r="112" spans="1:15" x14ac:dyDescent="0.2">
      <c r="A112" s="170"/>
      <c r="B112" s="173"/>
      <c r="C112" s="176"/>
      <c r="D112" s="176"/>
      <c r="E112" s="166"/>
      <c r="F112" s="179"/>
      <c r="G112" s="2" t="s">
        <v>19</v>
      </c>
      <c r="H112" s="166"/>
      <c r="I112" s="166"/>
      <c r="J112" s="166"/>
      <c r="K112" s="11">
        <v>683.31</v>
      </c>
      <c r="L112" s="11">
        <v>531.80999999999995</v>
      </c>
      <c r="M112" s="11">
        <v>531.80999999999995</v>
      </c>
      <c r="N112" s="11">
        <f>K112-L112-M112</f>
        <v>-380.30999999999995</v>
      </c>
      <c r="O112" s="11"/>
    </row>
    <row r="113" spans="1:15" ht="15.75" customHeight="1" x14ac:dyDescent="0.2">
      <c r="A113" s="170"/>
      <c r="B113" s="173"/>
      <c r="C113" s="176"/>
      <c r="D113" s="176"/>
      <c r="E113" s="166"/>
      <c r="F113" s="179"/>
      <c r="G113" s="6" t="s">
        <v>15</v>
      </c>
      <c r="H113" s="166"/>
      <c r="I113" s="166"/>
      <c r="J113" s="166"/>
      <c r="K113" s="30">
        <v>2553.2399999999998</v>
      </c>
      <c r="L113" s="30">
        <f>SUM(L109:L112)</f>
        <v>1594.31</v>
      </c>
      <c r="M113" s="30">
        <f>SUM(M109:M112)</f>
        <v>1594.32</v>
      </c>
      <c r="N113" s="11">
        <v>-590.39</v>
      </c>
      <c r="O113" s="14"/>
    </row>
    <row r="114" spans="1:15" x14ac:dyDescent="0.2">
      <c r="A114" s="169">
        <v>24</v>
      </c>
      <c r="B114" s="172" t="s">
        <v>25</v>
      </c>
      <c r="C114" s="175" t="s">
        <v>90</v>
      </c>
      <c r="D114" s="175" t="s">
        <v>91</v>
      </c>
      <c r="E114" s="165" t="s">
        <v>40</v>
      </c>
      <c r="F114" s="178">
        <v>91</v>
      </c>
      <c r="G114" s="2" t="s">
        <v>16</v>
      </c>
      <c r="H114" s="165">
        <v>27.27</v>
      </c>
      <c r="I114" s="168">
        <v>41421</v>
      </c>
      <c r="J114" s="168">
        <v>43247</v>
      </c>
      <c r="K114" s="11">
        <v>7443.81</v>
      </c>
      <c r="L114" s="11">
        <v>5663.44</v>
      </c>
      <c r="M114" s="11">
        <v>5663.45</v>
      </c>
      <c r="N114" s="11">
        <f t="shared" ref="N114:N118" si="12">K114-L114-M114</f>
        <v>-3883.079999999999</v>
      </c>
      <c r="O114" s="11"/>
    </row>
    <row r="115" spans="1:15" x14ac:dyDescent="0.2">
      <c r="A115" s="170"/>
      <c r="B115" s="173"/>
      <c r="C115" s="176"/>
      <c r="D115" s="176"/>
      <c r="E115" s="166"/>
      <c r="F115" s="179"/>
      <c r="G115" s="2" t="s">
        <v>17</v>
      </c>
      <c r="H115" s="166"/>
      <c r="I115" s="166"/>
      <c r="J115" s="166"/>
      <c r="K115" s="11">
        <v>7443.81</v>
      </c>
      <c r="L115" s="11">
        <v>5663.44</v>
      </c>
      <c r="M115" s="11">
        <v>5663.45</v>
      </c>
      <c r="N115" s="11">
        <f t="shared" si="12"/>
        <v>-3883.079999999999</v>
      </c>
      <c r="O115" s="11"/>
    </row>
    <row r="116" spans="1:15" x14ac:dyDescent="0.2">
      <c r="A116" s="170"/>
      <c r="B116" s="173"/>
      <c r="C116" s="176"/>
      <c r="D116" s="176"/>
      <c r="E116" s="166"/>
      <c r="F116" s="179"/>
      <c r="G116" s="2" t="s">
        <v>18</v>
      </c>
      <c r="H116" s="166"/>
      <c r="I116" s="166"/>
      <c r="J116" s="166"/>
      <c r="K116" s="11">
        <v>7443.81</v>
      </c>
      <c r="L116" s="11">
        <v>4207.26</v>
      </c>
      <c r="M116" s="11">
        <v>4207.26</v>
      </c>
      <c r="N116" s="11">
        <f t="shared" si="12"/>
        <v>-970.71</v>
      </c>
      <c r="O116" s="11"/>
    </row>
    <row r="117" spans="1:15" x14ac:dyDescent="0.2">
      <c r="A117" s="170"/>
      <c r="B117" s="173"/>
      <c r="C117" s="176"/>
      <c r="D117" s="176"/>
      <c r="E117" s="166"/>
      <c r="F117" s="179"/>
      <c r="G117" s="2" t="s">
        <v>19</v>
      </c>
      <c r="H117" s="166"/>
      <c r="I117" s="166"/>
      <c r="J117" s="166"/>
      <c r="K117" s="11">
        <v>7443.81</v>
      </c>
      <c r="L117" s="11">
        <v>3721.91</v>
      </c>
      <c r="M117" s="11">
        <v>3721.9</v>
      </c>
      <c r="N117" s="11">
        <f t="shared" si="12"/>
        <v>0</v>
      </c>
      <c r="O117" s="11"/>
    </row>
    <row r="118" spans="1:15" ht="15.75" customHeight="1" x14ac:dyDescent="0.2">
      <c r="A118" s="171"/>
      <c r="B118" s="174"/>
      <c r="C118" s="177"/>
      <c r="D118" s="177"/>
      <c r="E118" s="167"/>
      <c r="F118" s="180"/>
      <c r="G118" s="3" t="s">
        <v>15</v>
      </c>
      <c r="H118" s="167"/>
      <c r="I118" s="167"/>
      <c r="J118" s="167"/>
      <c r="K118" s="28">
        <f>SUM(K114:K117)</f>
        <v>29775.24</v>
      </c>
      <c r="L118" s="28">
        <f>SUM(L114:L117)</f>
        <v>19256.05</v>
      </c>
      <c r="M118" s="28">
        <f>SUM(M114:M117)</f>
        <v>19256.060000000001</v>
      </c>
      <c r="N118" s="11">
        <f t="shared" si="12"/>
        <v>-8736.869999999999</v>
      </c>
      <c r="O118" s="11"/>
    </row>
    <row r="119" spans="1:15" x14ac:dyDescent="0.2">
      <c r="A119" s="169">
        <v>25</v>
      </c>
      <c r="B119" s="172" t="s">
        <v>25</v>
      </c>
      <c r="C119" s="175" t="s">
        <v>92</v>
      </c>
      <c r="D119" s="175" t="s">
        <v>93</v>
      </c>
      <c r="E119" s="165" t="s">
        <v>40</v>
      </c>
      <c r="F119" s="178">
        <v>56.2</v>
      </c>
      <c r="G119" s="2" t="s">
        <v>16</v>
      </c>
      <c r="H119" s="165">
        <v>28.27</v>
      </c>
      <c r="I119" s="168">
        <v>41814</v>
      </c>
      <c r="J119" s="168">
        <v>43640</v>
      </c>
      <c r="K119" s="11">
        <v>4765.7700000000004</v>
      </c>
      <c r="L119" s="11">
        <f>K119/2</f>
        <v>2382.8850000000002</v>
      </c>
      <c r="M119" s="11">
        <v>2382.88</v>
      </c>
      <c r="N119" s="11">
        <v>0</v>
      </c>
      <c r="O119" s="11"/>
    </row>
    <row r="120" spans="1:15" x14ac:dyDescent="0.2">
      <c r="A120" s="170"/>
      <c r="B120" s="173"/>
      <c r="C120" s="176"/>
      <c r="D120" s="176"/>
      <c r="E120" s="166"/>
      <c r="F120" s="179"/>
      <c r="G120" s="2" t="s">
        <v>17</v>
      </c>
      <c r="H120" s="166"/>
      <c r="I120" s="166"/>
      <c r="J120" s="166"/>
      <c r="K120" s="11">
        <v>4765.7700000000004</v>
      </c>
      <c r="L120" s="11">
        <v>2382.88</v>
      </c>
      <c r="M120" s="11">
        <v>2382.89</v>
      </c>
      <c r="N120" s="11">
        <f>K120-L120-M120</f>
        <v>0</v>
      </c>
      <c r="O120" s="11"/>
    </row>
    <row r="121" spans="1:15" x14ac:dyDescent="0.2">
      <c r="A121" s="170"/>
      <c r="B121" s="173"/>
      <c r="C121" s="176"/>
      <c r="D121" s="176"/>
      <c r="E121" s="166"/>
      <c r="F121" s="179"/>
      <c r="G121" s="2" t="s">
        <v>18</v>
      </c>
      <c r="H121" s="166"/>
      <c r="I121" s="166"/>
      <c r="J121" s="166"/>
      <c r="K121" s="11">
        <v>4765.7700000000004</v>
      </c>
      <c r="L121" s="11">
        <v>2382.89</v>
      </c>
      <c r="M121" s="11">
        <v>2382.88</v>
      </c>
      <c r="N121" s="11">
        <f>K121-L121-M121</f>
        <v>0</v>
      </c>
      <c r="O121" s="11"/>
    </row>
    <row r="122" spans="1:15" x14ac:dyDescent="0.2">
      <c r="A122" s="170"/>
      <c r="B122" s="173"/>
      <c r="C122" s="176"/>
      <c r="D122" s="176"/>
      <c r="E122" s="166"/>
      <c r="F122" s="179"/>
      <c r="G122" s="2" t="s">
        <v>19</v>
      </c>
      <c r="H122" s="166"/>
      <c r="I122" s="166"/>
      <c r="J122" s="166"/>
      <c r="K122" s="11">
        <v>4765.7700000000004</v>
      </c>
      <c r="L122" s="11">
        <v>2382.89</v>
      </c>
      <c r="M122" s="11">
        <v>2382.88</v>
      </c>
      <c r="N122" s="11">
        <f>K122-L122-M122</f>
        <v>0</v>
      </c>
      <c r="O122" s="11"/>
    </row>
    <row r="123" spans="1:15" x14ac:dyDescent="0.2">
      <c r="A123" s="171"/>
      <c r="B123" s="174"/>
      <c r="C123" s="177"/>
      <c r="D123" s="177"/>
      <c r="E123" s="167"/>
      <c r="F123" s="180"/>
      <c r="G123" s="3" t="s">
        <v>15</v>
      </c>
      <c r="H123" s="167"/>
      <c r="I123" s="167"/>
      <c r="J123" s="167"/>
      <c r="K123" s="28">
        <f>SUM(K119:K122)</f>
        <v>19063.080000000002</v>
      </c>
      <c r="L123" s="28">
        <f>SUM(L119:L122)</f>
        <v>9531.5450000000001</v>
      </c>
      <c r="M123" s="28">
        <f>SUM(M119:M122)</f>
        <v>9531.5300000000007</v>
      </c>
      <c r="N123" s="28">
        <f t="shared" ref="N123" si="13">SUM(N119:N122)</f>
        <v>0</v>
      </c>
      <c r="O123" s="11"/>
    </row>
    <row r="124" spans="1:15" x14ac:dyDescent="0.2">
      <c r="A124" s="169">
        <v>26</v>
      </c>
      <c r="B124" s="172" t="s">
        <v>25</v>
      </c>
      <c r="C124" s="175" t="s">
        <v>92</v>
      </c>
      <c r="D124" s="175" t="s">
        <v>170</v>
      </c>
      <c r="E124" s="165" t="s">
        <v>40</v>
      </c>
      <c r="F124" s="178">
        <v>46</v>
      </c>
      <c r="G124" s="2" t="s">
        <v>16</v>
      </c>
      <c r="H124" s="165">
        <v>31.6</v>
      </c>
      <c r="I124" s="168">
        <v>41814</v>
      </c>
      <c r="J124" s="168">
        <v>43640</v>
      </c>
      <c r="K124" s="11">
        <v>4360.8</v>
      </c>
      <c r="L124" s="11">
        <f>K124/2</f>
        <v>2180.4</v>
      </c>
      <c r="M124" s="11">
        <f>K124/2</f>
        <v>2180.4</v>
      </c>
      <c r="N124" s="11">
        <f>K124-L124-M124</f>
        <v>0</v>
      </c>
      <c r="O124" s="11"/>
    </row>
    <row r="125" spans="1:15" ht="12.75" customHeight="1" x14ac:dyDescent="0.2">
      <c r="A125" s="170"/>
      <c r="B125" s="173"/>
      <c r="C125" s="176"/>
      <c r="D125" s="176"/>
      <c r="E125" s="166"/>
      <c r="F125" s="179"/>
      <c r="G125" s="2" t="s">
        <v>17</v>
      </c>
      <c r="H125" s="166"/>
      <c r="I125" s="166"/>
      <c r="J125" s="166"/>
      <c r="K125" s="11">
        <v>4360.8</v>
      </c>
      <c r="L125" s="11">
        <v>2180.4</v>
      </c>
      <c r="M125" s="11">
        <v>2180.4</v>
      </c>
      <c r="N125" s="11">
        <f>K125-L125-M125</f>
        <v>0</v>
      </c>
      <c r="O125" s="11"/>
    </row>
    <row r="126" spans="1:15" x14ac:dyDescent="0.2">
      <c r="A126" s="170"/>
      <c r="B126" s="173"/>
      <c r="C126" s="176"/>
      <c r="D126" s="176"/>
      <c r="E126" s="166"/>
      <c r="F126" s="179"/>
      <c r="G126" s="2" t="s">
        <v>18</v>
      </c>
      <c r="H126" s="166"/>
      <c r="I126" s="166"/>
      <c r="J126" s="166"/>
      <c r="K126" s="11">
        <v>4360.8</v>
      </c>
      <c r="L126" s="11">
        <v>2180.4</v>
      </c>
      <c r="M126" s="11">
        <v>2180.4</v>
      </c>
      <c r="N126" s="11">
        <f>K126-L126-M126</f>
        <v>0</v>
      </c>
      <c r="O126" s="11"/>
    </row>
    <row r="127" spans="1:15" x14ac:dyDescent="0.2">
      <c r="A127" s="170"/>
      <c r="B127" s="173"/>
      <c r="C127" s="176"/>
      <c r="D127" s="176"/>
      <c r="E127" s="166"/>
      <c r="F127" s="179"/>
      <c r="G127" s="2" t="s">
        <v>19</v>
      </c>
      <c r="H127" s="166"/>
      <c r="I127" s="166"/>
      <c r="J127" s="166"/>
      <c r="K127" s="11">
        <v>4360.8</v>
      </c>
      <c r="L127" s="11">
        <v>2180.4</v>
      </c>
      <c r="M127" s="11">
        <v>2180.4</v>
      </c>
      <c r="N127" s="11">
        <f>K127-L127-M127</f>
        <v>0</v>
      </c>
      <c r="O127" s="11"/>
    </row>
    <row r="128" spans="1:15" ht="19.5" customHeight="1" x14ac:dyDescent="0.2">
      <c r="A128" s="171"/>
      <c r="B128" s="174"/>
      <c r="C128" s="177"/>
      <c r="D128" s="177"/>
      <c r="E128" s="167"/>
      <c r="F128" s="180"/>
      <c r="G128" s="3" t="s">
        <v>15</v>
      </c>
      <c r="H128" s="167"/>
      <c r="I128" s="167"/>
      <c r="J128" s="167"/>
      <c r="K128" s="28">
        <f>SUM(K124:K127)</f>
        <v>17443.2</v>
      </c>
      <c r="L128" s="28">
        <f>SUM(L124:L127)</f>
        <v>8721.6</v>
      </c>
      <c r="M128" s="28">
        <f>SUM(M124:M127)</f>
        <v>8721.6</v>
      </c>
      <c r="N128" s="28">
        <f t="shared" ref="N128" si="14">SUM(N124:N127)</f>
        <v>0</v>
      </c>
      <c r="O128" s="11"/>
    </row>
    <row r="129" spans="1:15" x14ac:dyDescent="0.2">
      <c r="A129" s="169">
        <v>27</v>
      </c>
      <c r="B129" s="172" t="s">
        <v>25</v>
      </c>
      <c r="C129" s="175" t="s">
        <v>95</v>
      </c>
      <c r="D129" s="175" t="s">
        <v>96</v>
      </c>
      <c r="E129" s="165" t="s">
        <v>33</v>
      </c>
      <c r="F129" s="178">
        <v>13.1</v>
      </c>
      <c r="G129" s="2" t="s">
        <v>16</v>
      </c>
      <c r="H129" s="165">
        <v>25.87</v>
      </c>
      <c r="I129" s="168">
        <v>42861</v>
      </c>
      <c r="J129" s="168">
        <v>43196</v>
      </c>
      <c r="K129" s="11">
        <v>1016.55</v>
      </c>
      <c r="L129" s="11">
        <v>338.35</v>
      </c>
      <c r="M129" s="11">
        <v>338.35</v>
      </c>
      <c r="N129" s="11">
        <v>339.85</v>
      </c>
      <c r="O129" s="11"/>
    </row>
    <row r="130" spans="1:15" x14ac:dyDescent="0.2">
      <c r="A130" s="170"/>
      <c r="B130" s="173"/>
      <c r="C130" s="176"/>
      <c r="D130" s="176"/>
      <c r="E130" s="166"/>
      <c r="F130" s="179"/>
      <c r="G130" s="2" t="s">
        <v>17</v>
      </c>
      <c r="H130" s="166"/>
      <c r="I130" s="166"/>
      <c r="J130" s="166"/>
      <c r="K130" s="11">
        <v>1525.12</v>
      </c>
      <c r="L130" s="11">
        <v>815.99</v>
      </c>
      <c r="M130" s="11">
        <v>816</v>
      </c>
      <c r="N130" s="11">
        <f>K130-L130-M130</f>
        <v>-106.87000000000012</v>
      </c>
      <c r="O130" s="11"/>
    </row>
    <row r="131" spans="1:15" x14ac:dyDescent="0.2">
      <c r="A131" s="170"/>
      <c r="B131" s="173"/>
      <c r="C131" s="176"/>
      <c r="D131" s="176"/>
      <c r="E131" s="166"/>
      <c r="F131" s="179"/>
      <c r="G131" s="2" t="s">
        <v>18</v>
      </c>
      <c r="H131" s="166"/>
      <c r="I131" s="166"/>
      <c r="J131" s="166"/>
      <c r="K131" s="11">
        <v>1846.32</v>
      </c>
      <c r="L131" s="11">
        <v>923.16</v>
      </c>
      <c r="M131" s="11">
        <v>923.16</v>
      </c>
      <c r="N131" s="11">
        <f>K131-L131-M131</f>
        <v>0</v>
      </c>
      <c r="O131" s="11"/>
    </row>
    <row r="132" spans="1:15" x14ac:dyDescent="0.2">
      <c r="A132" s="170"/>
      <c r="B132" s="173"/>
      <c r="C132" s="176"/>
      <c r="D132" s="176"/>
      <c r="E132" s="166"/>
      <c r="F132" s="179"/>
      <c r="G132" s="2" t="s">
        <v>19</v>
      </c>
      <c r="H132" s="166"/>
      <c r="I132" s="166"/>
      <c r="J132" s="166"/>
      <c r="K132" s="11">
        <v>1846.32</v>
      </c>
      <c r="L132" s="11">
        <v>923.16</v>
      </c>
      <c r="M132" s="11">
        <v>923.16</v>
      </c>
      <c r="N132" s="11">
        <f>K132-L132-M132</f>
        <v>0</v>
      </c>
      <c r="O132" s="11">
        <v>145</v>
      </c>
    </row>
    <row r="133" spans="1:15" x14ac:dyDescent="0.2">
      <c r="A133" s="171"/>
      <c r="B133" s="174"/>
      <c r="C133" s="177"/>
      <c r="D133" s="177"/>
      <c r="E133" s="167"/>
      <c r="F133" s="180"/>
      <c r="G133" s="3" t="s">
        <v>15</v>
      </c>
      <c r="H133" s="167"/>
      <c r="I133" s="167"/>
      <c r="J133" s="167"/>
      <c r="K133" s="28">
        <f>SUM(K129:K132)</f>
        <v>6234.3099999999995</v>
      </c>
      <c r="L133" s="28">
        <f t="shared" ref="L133:N133" si="15">SUM(L129:L132)</f>
        <v>3000.66</v>
      </c>
      <c r="M133" s="28">
        <f t="shared" si="15"/>
        <v>3000.6699999999996</v>
      </c>
      <c r="N133" s="28">
        <f t="shared" si="15"/>
        <v>232.9799999999999</v>
      </c>
      <c r="O133" s="11"/>
    </row>
    <row r="134" spans="1:15" x14ac:dyDescent="0.2">
      <c r="A134" s="169">
        <v>28</v>
      </c>
      <c r="B134" s="172" t="s">
        <v>25</v>
      </c>
      <c r="C134" s="175" t="s">
        <v>97</v>
      </c>
      <c r="D134" s="175" t="s">
        <v>98</v>
      </c>
      <c r="E134" s="165" t="s">
        <v>33</v>
      </c>
      <c r="F134" s="178">
        <v>16.2</v>
      </c>
      <c r="G134" s="2" t="s">
        <v>16</v>
      </c>
      <c r="H134" s="165">
        <v>23.53</v>
      </c>
      <c r="I134" s="168">
        <v>41663</v>
      </c>
      <c r="J134" s="168">
        <v>43489</v>
      </c>
      <c r="K134" s="11">
        <v>1143.72</v>
      </c>
      <c r="L134" s="11">
        <v>0</v>
      </c>
      <c r="M134" s="11">
        <v>0</v>
      </c>
      <c r="N134" s="11">
        <v>1143.72</v>
      </c>
      <c r="O134" s="11"/>
    </row>
    <row r="135" spans="1:15" x14ac:dyDescent="0.2">
      <c r="A135" s="170"/>
      <c r="B135" s="173"/>
      <c r="C135" s="176"/>
      <c r="D135" s="176"/>
      <c r="E135" s="166"/>
      <c r="F135" s="179"/>
      <c r="G135" s="2" t="s">
        <v>17</v>
      </c>
      <c r="H135" s="166"/>
      <c r="I135" s="166"/>
      <c r="J135" s="166"/>
      <c r="K135" s="11">
        <v>1143.72</v>
      </c>
      <c r="L135" s="11">
        <v>0</v>
      </c>
      <c r="M135" s="11">
        <v>0</v>
      </c>
      <c r="N135" s="11">
        <f>K135-L135-M135</f>
        <v>1143.72</v>
      </c>
      <c r="O135" s="11"/>
    </row>
    <row r="136" spans="1:15" x14ac:dyDescent="0.2">
      <c r="A136" s="170"/>
      <c r="B136" s="173"/>
      <c r="C136" s="176"/>
      <c r="D136" s="176"/>
      <c r="E136" s="166"/>
      <c r="F136" s="179"/>
      <c r="G136" s="2" t="s">
        <v>18</v>
      </c>
      <c r="H136" s="166"/>
      <c r="I136" s="166"/>
      <c r="J136" s="166"/>
      <c r="K136" s="11">
        <v>-762.48</v>
      </c>
      <c r="L136" s="11">
        <v>0</v>
      </c>
      <c r="M136" s="11">
        <v>0</v>
      </c>
      <c r="N136" s="11">
        <f>K136-L136-M136</f>
        <v>-762.48</v>
      </c>
      <c r="O136" s="11"/>
    </row>
    <row r="137" spans="1:15" x14ac:dyDescent="0.2">
      <c r="A137" s="170"/>
      <c r="B137" s="173"/>
      <c r="C137" s="176"/>
      <c r="D137" s="176"/>
      <c r="E137" s="166"/>
      <c r="F137" s="179"/>
      <c r="G137" s="2" t="s">
        <v>19</v>
      </c>
      <c r="H137" s="166"/>
      <c r="I137" s="166"/>
      <c r="J137" s="166"/>
      <c r="K137" s="11">
        <v>0</v>
      </c>
      <c r="L137" s="11">
        <v>0</v>
      </c>
      <c r="M137" s="11">
        <v>0</v>
      </c>
      <c r="N137" s="11">
        <f>K137-L137-M137</f>
        <v>0</v>
      </c>
      <c r="O137" s="11"/>
    </row>
    <row r="138" spans="1:15" x14ac:dyDescent="0.2">
      <c r="A138" s="171"/>
      <c r="B138" s="174"/>
      <c r="C138" s="177"/>
      <c r="D138" s="177"/>
      <c r="E138" s="167"/>
      <c r="F138" s="180"/>
      <c r="G138" s="3" t="s">
        <v>15</v>
      </c>
      <c r="H138" s="167"/>
      <c r="I138" s="167"/>
      <c r="J138" s="167"/>
      <c r="K138" s="28">
        <f>SUM(K134:K137)</f>
        <v>1524.96</v>
      </c>
      <c r="L138" s="28">
        <v>0</v>
      </c>
      <c r="M138" s="28">
        <v>0</v>
      </c>
      <c r="N138" s="28">
        <f>SUM(N134:N137)</f>
        <v>1524.96</v>
      </c>
      <c r="O138" s="11"/>
    </row>
    <row r="139" spans="1:15" x14ac:dyDescent="0.2">
      <c r="A139" s="169">
        <v>29</v>
      </c>
      <c r="B139" s="172" t="s">
        <v>25</v>
      </c>
      <c r="C139" s="175" t="s">
        <v>99</v>
      </c>
      <c r="D139" s="175" t="s">
        <v>171</v>
      </c>
      <c r="E139" s="165" t="s">
        <v>101</v>
      </c>
      <c r="F139" s="178">
        <v>116.5</v>
      </c>
      <c r="G139" s="2" t="s">
        <v>16</v>
      </c>
      <c r="H139" s="165">
        <v>18.2</v>
      </c>
      <c r="I139" s="168">
        <v>41814</v>
      </c>
      <c r="J139" s="168">
        <v>43640</v>
      </c>
      <c r="K139" s="11">
        <v>6360.9</v>
      </c>
      <c r="L139" s="11">
        <v>500</v>
      </c>
      <c r="M139" s="11">
        <v>500</v>
      </c>
      <c r="N139" s="11">
        <v>5360.9</v>
      </c>
      <c r="O139" s="11"/>
    </row>
    <row r="140" spans="1:15" x14ac:dyDescent="0.2">
      <c r="A140" s="170"/>
      <c r="B140" s="173"/>
      <c r="C140" s="176"/>
      <c r="D140" s="176"/>
      <c r="E140" s="166"/>
      <c r="F140" s="179"/>
      <c r="G140" s="2" t="s">
        <v>17</v>
      </c>
      <c r="H140" s="166"/>
      <c r="I140" s="166"/>
      <c r="J140" s="166"/>
      <c r="K140" s="11">
        <v>6360.9</v>
      </c>
      <c r="L140" s="11">
        <v>500</v>
      </c>
      <c r="M140" s="11">
        <v>500</v>
      </c>
      <c r="N140" s="11">
        <f>K140-L140-M140</f>
        <v>5360.9</v>
      </c>
      <c r="O140" s="11"/>
    </row>
    <row r="141" spans="1:15" x14ac:dyDescent="0.2">
      <c r="A141" s="170"/>
      <c r="B141" s="173"/>
      <c r="C141" s="176"/>
      <c r="D141" s="176"/>
      <c r="E141" s="166"/>
      <c r="F141" s="179"/>
      <c r="G141" s="2" t="s">
        <v>18</v>
      </c>
      <c r="H141" s="166"/>
      <c r="I141" s="166"/>
      <c r="J141" s="166"/>
      <c r="K141" s="11">
        <v>6360.9</v>
      </c>
      <c r="L141" s="11">
        <v>0</v>
      </c>
      <c r="M141" s="11">
        <v>0</v>
      </c>
      <c r="N141" s="11">
        <f>K141-L141-M141</f>
        <v>6360.9</v>
      </c>
      <c r="O141" s="11"/>
    </row>
    <row r="142" spans="1:15" x14ac:dyDescent="0.2">
      <c r="A142" s="170"/>
      <c r="B142" s="173"/>
      <c r="C142" s="176"/>
      <c r="D142" s="176"/>
      <c r="E142" s="166"/>
      <c r="F142" s="179"/>
      <c r="G142" s="2" t="s">
        <v>19</v>
      </c>
      <c r="H142" s="166"/>
      <c r="I142" s="166"/>
      <c r="J142" s="166"/>
      <c r="K142" s="11">
        <v>6360.9</v>
      </c>
      <c r="L142" s="11">
        <v>2089.98</v>
      </c>
      <c r="M142" s="11">
        <v>2089.9699999999998</v>
      </c>
      <c r="N142" s="11">
        <f>K142-L142-M142</f>
        <v>2180.9500000000003</v>
      </c>
      <c r="O142" s="11"/>
    </row>
    <row r="143" spans="1:15" x14ac:dyDescent="0.2">
      <c r="A143" s="171"/>
      <c r="B143" s="174"/>
      <c r="C143" s="177"/>
      <c r="D143" s="177"/>
      <c r="E143" s="167"/>
      <c r="F143" s="180"/>
      <c r="G143" s="3" t="s">
        <v>15</v>
      </c>
      <c r="H143" s="167"/>
      <c r="I143" s="167"/>
      <c r="J143" s="167"/>
      <c r="K143" s="28">
        <f>SUM(K139:K142)</f>
        <v>25443.599999999999</v>
      </c>
      <c r="L143" s="28">
        <f>SUM(L139:L142)</f>
        <v>3089.98</v>
      </c>
      <c r="M143" s="28">
        <f>SUM(M139:M142)</f>
        <v>3089.97</v>
      </c>
      <c r="N143" s="28">
        <f>SUM(N139:N142)</f>
        <v>19263.649999999998</v>
      </c>
      <c r="O143" s="11"/>
    </row>
    <row r="144" spans="1:15" x14ac:dyDescent="0.2">
      <c r="A144" s="169">
        <v>30</v>
      </c>
      <c r="B144" s="172" t="s">
        <v>25</v>
      </c>
      <c r="C144" s="175" t="s">
        <v>102</v>
      </c>
      <c r="D144" s="175" t="s">
        <v>172</v>
      </c>
      <c r="E144" s="165" t="s">
        <v>104</v>
      </c>
      <c r="F144" s="178">
        <v>4.5999999999999996</v>
      </c>
      <c r="G144" s="2" t="s">
        <v>16</v>
      </c>
      <c r="H144" s="165">
        <v>27.53</v>
      </c>
      <c r="I144" s="168">
        <v>41796</v>
      </c>
      <c r="J144" s="168">
        <v>43471</v>
      </c>
      <c r="K144" s="11">
        <v>379.95</v>
      </c>
      <c r="L144" s="11">
        <v>189.75</v>
      </c>
      <c r="M144" s="11">
        <v>189.75</v>
      </c>
      <c r="N144" s="11">
        <f>K144-L144-M144</f>
        <v>0.44999999999998863</v>
      </c>
      <c r="O144" s="11"/>
    </row>
    <row r="145" spans="1:15" x14ac:dyDescent="0.2">
      <c r="A145" s="170"/>
      <c r="B145" s="173"/>
      <c r="C145" s="176"/>
      <c r="D145" s="176"/>
      <c r="E145" s="166"/>
      <c r="F145" s="179"/>
      <c r="G145" s="2" t="s">
        <v>17</v>
      </c>
      <c r="H145" s="166"/>
      <c r="I145" s="166"/>
      <c r="J145" s="166"/>
      <c r="K145" s="11">
        <v>379.95</v>
      </c>
      <c r="L145" s="11">
        <v>189.75</v>
      </c>
      <c r="M145" s="11">
        <v>189.75</v>
      </c>
      <c r="N145" s="11">
        <f>K145-L145-M145</f>
        <v>0.44999999999998863</v>
      </c>
      <c r="O145" s="11"/>
    </row>
    <row r="146" spans="1:15" x14ac:dyDescent="0.2">
      <c r="A146" s="170"/>
      <c r="B146" s="173"/>
      <c r="C146" s="176"/>
      <c r="D146" s="176"/>
      <c r="E146" s="166"/>
      <c r="F146" s="179"/>
      <c r="G146" s="2" t="s">
        <v>18</v>
      </c>
      <c r="H146" s="166"/>
      <c r="I146" s="166"/>
      <c r="J146" s="166"/>
      <c r="K146" s="11">
        <v>379.95</v>
      </c>
      <c r="L146" s="11">
        <v>126.5</v>
      </c>
      <c r="M146" s="11">
        <v>126.5</v>
      </c>
      <c r="N146" s="11">
        <f>K146-L146-M146</f>
        <v>126.94999999999999</v>
      </c>
      <c r="O146" s="11"/>
    </row>
    <row r="147" spans="1:15" x14ac:dyDescent="0.2">
      <c r="A147" s="170"/>
      <c r="B147" s="173"/>
      <c r="C147" s="176"/>
      <c r="D147" s="176"/>
      <c r="E147" s="166"/>
      <c r="F147" s="179"/>
      <c r="G147" s="2" t="s">
        <v>19</v>
      </c>
      <c r="H147" s="166"/>
      <c r="I147" s="166"/>
      <c r="J147" s="166"/>
      <c r="K147" s="11">
        <v>379.95</v>
      </c>
      <c r="L147" s="11">
        <v>189.75</v>
      </c>
      <c r="M147" s="11">
        <v>189.75</v>
      </c>
      <c r="N147" s="11">
        <f>K147-L147-M147</f>
        <v>0.44999999999998863</v>
      </c>
      <c r="O147" s="11"/>
    </row>
    <row r="148" spans="1:15" x14ac:dyDescent="0.2">
      <c r="A148" s="171"/>
      <c r="B148" s="174"/>
      <c r="C148" s="177"/>
      <c r="D148" s="177"/>
      <c r="E148" s="167"/>
      <c r="F148" s="180"/>
      <c r="G148" s="3" t="s">
        <v>15</v>
      </c>
      <c r="H148" s="167"/>
      <c r="I148" s="167"/>
      <c r="J148" s="167"/>
      <c r="K148" s="28">
        <f>SUM(K144:K147)</f>
        <v>1519.8</v>
      </c>
      <c r="L148" s="28">
        <f>SUM(L144:L147)</f>
        <v>695.75</v>
      </c>
      <c r="M148" s="28">
        <f>SUM(M144:M147)</f>
        <v>695.75</v>
      </c>
      <c r="N148" s="28">
        <f>SUM(N144:N147)</f>
        <v>128.29999999999995</v>
      </c>
      <c r="O148" s="11"/>
    </row>
    <row r="149" spans="1:15" x14ac:dyDescent="0.2">
      <c r="A149" s="169">
        <v>31</v>
      </c>
      <c r="B149" s="172" t="s">
        <v>25</v>
      </c>
      <c r="C149" s="175" t="s">
        <v>105</v>
      </c>
      <c r="D149" s="175" t="s">
        <v>106</v>
      </c>
      <c r="E149" s="165" t="s">
        <v>107</v>
      </c>
      <c r="F149" s="178">
        <v>18.8</v>
      </c>
      <c r="G149" s="2" t="s">
        <v>16</v>
      </c>
      <c r="H149" s="165">
        <v>27.4</v>
      </c>
      <c r="I149" s="168">
        <v>42220</v>
      </c>
      <c r="J149" s="168">
        <v>42555</v>
      </c>
      <c r="K149" s="11">
        <v>1545.6</v>
      </c>
      <c r="L149" s="11">
        <v>1100</v>
      </c>
      <c r="M149" s="11">
        <v>1100</v>
      </c>
      <c r="N149" s="11">
        <v>-654.4</v>
      </c>
      <c r="O149" s="11"/>
    </row>
    <row r="150" spans="1:15" x14ac:dyDescent="0.2">
      <c r="A150" s="170"/>
      <c r="B150" s="173"/>
      <c r="C150" s="176"/>
      <c r="D150" s="176"/>
      <c r="E150" s="166"/>
      <c r="F150" s="179"/>
      <c r="G150" s="2" t="s">
        <v>17</v>
      </c>
      <c r="H150" s="166"/>
      <c r="I150" s="166"/>
      <c r="J150" s="166"/>
      <c r="K150" s="11">
        <v>1545.6</v>
      </c>
      <c r="L150" s="11">
        <v>0</v>
      </c>
      <c r="M150" s="11">
        <v>0</v>
      </c>
      <c r="N150" s="11">
        <f>K150-L150-M150</f>
        <v>1545.6</v>
      </c>
      <c r="O150" s="11"/>
    </row>
    <row r="151" spans="1:15" x14ac:dyDescent="0.2">
      <c r="A151" s="170"/>
      <c r="B151" s="173"/>
      <c r="C151" s="176"/>
      <c r="D151" s="176"/>
      <c r="E151" s="166"/>
      <c r="F151" s="179"/>
      <c r="G151" s="2" t="s">
        <v>18</v>
      </c>
      <c r="H151" s="166"/>
      <c r="I151" s="166"/>
      <c r="J151" s="166"/>
      <c r="K151" s="11">
        <v>1545.6</v>
      </c>
      <c r="L151" s="11">
        <v>893.55</v>
      </c>
      <c r="M151" s="11">
        <v>893.55</v>
      </c>
      <c r="N151" s="11">
        <f>K151-L151-M151</f>
        <v>-241.5</v>
      </c>
      <c r="O151" s="11"/>
    </row>
    <row r="152" spans="1:15" x14ac:dyDescent="0.2">
      <c r="A152" s="170"/>
      <c r="B152" s="173"/>
      <c r="C152" s="176"/>
      <c r="D152" s="176"/>
      <c r="E152" s="166"/>
      <c r="F152" s="179"/>
      <c r="G152" s="2" t="s">
        <v>19</v>
      </c>
      <c r="H152" s="166"/>
      <c r="I152" s="166"/>
      <c r="J152" s="166"/>
      <c r="K152" s="11">
        <v>-1213.21</v>
      </c>
      <c r="L152" s="11">
        <v>0</v>
      </c>
      <c r="M152" s="11">
        <v>0</v>
      </c>
      <c r="N152" s="11">
        <f>K152-L152-M152</f>
        <v>-1213.21</v>
      </c>
      <c r="O152" s="11"/>
    </row>
    <row r="153" spans="1:15" x14ac:dyDescent="0.2">
      <c r="A153" s="171"/>
      <c r="B153" s="174"/>
      <c r="C153" s="177"/>
      <c r="D153" s="177"/>
      <c r="E153" s="167"/>
      <c r="F153" s="180"/>
      <c r="G153" s="3" t="s">
        <v>15</v>
      </c>
      <c r="H153" s="167"/>
      <c r="I153" s="167"/>
      <c r="J153" s="167"/>
      <c r="K153" s="28">
        <f>SUM(K149:K152)</f>
        <v>3423.5899999999992</v>
      </c>
      <c r="L153" s="28">
        <f t="shared" ref="L153:N153" si="16">SUM(L149:L152)</f>
        <v>1993.55</v>
      </c>
      <c r="M153" s="28">
        <f t="shared" si="16"/>
        <v>1993.55</v>
      </c>
      <c r="N153" s="28">
        <f t="shared" si="16"/>
        <v>-563.5100000000001</v>
      </c>
      <c r="O153" s="11"/>
    </row>
    <row r="154" spans="1:15" x14ac:dyDescent="0.2">
      <c r="A154" s="170">
        <v>32</v>
      </c>
      <c r="B154" s="173" t="s">
        <v>25</v>
      </c>
      <c r="C154" s="176" t="s">
        <v>108</v>
      </c>
      <c r="D154" s="176" t="s">
        <v>173</v>
      </c>
      <c r="E154" s="166" t="s">
        <v>50</v>
      </c>
      <c r="F154" s="179">
        <v>48.7</v>
      </c>
      <c r="G154" s="7" t="s">
        <v>16</v>
      </c>
      <c r="H154" s="166">
        <v>23.53</v>
      </c>
      <c r="I154" s="181">
        <v>42164</v>
      </c>
      <c r="J154" s="181">
        <v>43260</v>
      </c>
      <c r="K154" s="16">
        <v>3438.21</v>
      </c>
      <c r="L154" s="16">
        <v>1719.11</v>
      </c>
      <c r="M154" s="16">
        <v>1719.1</v>
      </c>
      <c r="N154" s="16">
        <v>0</v>
      </c>
      <c r="O154" s="16"/>
    </row>
    <row r="155" spans="1:15" x14ac:dyDescent="0.2">
      <c r="A155" s="170"/>
      <c r="B155" s="173"/>
      <c r="C155" s="176"/>
      <c r="D155" s="176"/>
      <c r="E155" s="166"/>
      <c r="F155" s="179"/>
      <c r="G155" s="2" t="s">
        <v>17</v>
      </c>
      <c r="H155" s="166"/>
      <c r="I155" s="166"/>
      <c r="J155" s="166"/>
      <c r="K155" s="11">
        <v>3438.21</v>
      </c>
      <c r="L155" s="11">
        <v>1719.1</v>
      </c>
      <c r="M155" s="11">
        <v>1719.11</v>
      </c>
      <c r="N155" s="11">
        <f>K155-L155-M155</f>
        <v>0</v>
      </c>
      <c r="O155" s="11"/>
    </row>
    <row r="156" spans="1:15" x14ac:dyDescent="0.2">
      <c r="A156" s="170"/>
      <c r="B156" s="173"/>
      <c r="C156" s="176"/>
      <c r="D156" s="176"/>
      <c r="E156" s="166"/>
      <c r="F156" s="179"/>
      <c r="G156" s="2" t="s">
        <v>18</v>
      </c>
      <c r="H156" s="166"/>
      <c r="I156" s="166"/>
      <c r="J156" s="166"/>
      <c r="K156" s="11">
        <v>3438.21</v>
      </c>
      <c r="L156" s="11">
        <v>1719.1</v>
      </c>
      <c r="M156" s="11">
        <v>1719.11</v>
      </c>
      <c r="N156" s="11">
        <f>K156-L156-M156</f>
        <v>0</v>
      </c>
      <c r="O156" s="11"/>
    </row>
    <row r="157" spans="1:15" x14ac:dyDescent="0.2">
      <c r="A157" s="170"/>
      <c r="B157" s="173"/>
      <c r="C157" s="176"/>
      <c r="D157" s="176"/>
      <c r="E157" s="166"/>
      <c r="F157" s="179"/>
      <c r="G157" s="2" t="s">
        <v>19</v>
      </c>
      <c r="H157" s="166"/>
      <c r="I157" s="166"/>
      <c r="J157" s="166"/>
      <c r="K157" s="11">
        <v>3438.21</v>
      </c>
      <c r="L157" s="11">
        <v>1719.1</v>
      </c>
      <c r="M157" s="11">
        <v>1719.11</v>
      </c>
      <c r="N157" s="11">
        <f>K157-L157-M157</f>
        <v>0</v>
      </c>
      <c r="O157" s="11"/>
    </row>
    <row r="158" spans="1:15" x14ac:dyDescent="0.2">
      <c r="A158" s="171"/>
      <c r="B158" s="174"/>
      <c r="C158" s="177"/>
      <c r="D158" s="177"/>
      <c r="E158" s="167"/>
      <c r="F158" s="180"/>
      <c r="G158" s="3" t="s">
        <v>15</v>
      </c>
      <c r="H158" s="167"/>
      <c r="I158" s="167"/>
      <c r="J158" s="167"/>
      <c r="K158" s="28">
        <f>SUM(K154:K157)</f>
        <v>13752.84</v>
      </c>
      <c r="L158" s="28">
        <f>SUM(L154:L157)</f>
        <v>6876.41</v>
      </c>
      <c r="M158" s="28">
        <f>SUM(M154:M157)</f>
        <v>6876.4299999999994</v>
      </c>
      <c r="N158" s="28">
        <v>0</v>
      </c>
      <c r="O158" s="11"/>
    </row>
    <row r="159" spans="1:15" x14ac:dyDescent="0.2">
      <c r="A159" s="169">
        <v>33</v>
      </c>
      <c r="B159" s="172" t="s">
        <v>25</v>
      </c>
      <c r="C159" s="175" t="s">
        <v>110</v>
      </c>
      <c r="D159" s="175" t="s">
        <v>111</v>
      </c>
      <c r="E159" s="165" t="s">
        <v>112</v>
      </c>
      <c r="F159" s="178">
        <v>40.1</v>
      </c>
      <c r="G159" s="2" t="s">
        <v>16</v>
      </c>
      <c r="H159" s="165">
        <v>19.95</v>
      </c>
      <c r="I159" s="168">
        <v>42309</v>
      </c>
      <c r="J159" s="168">
        <v>44136</v>
      </c>
      <c r="K159" s="11">
        <v>2400</v>
      </c>
      <c r="L159" s="11">
        <v>400</v>
      </c>
      <c r="M159" s="11">
        <v>400</v>
      </c>
      <c r="N159" s="11">
        <v>1600</v>
      </c>
      <c r="O159" s="11"/>
    </row>
    <row r="160" spans="1:15" x14ac:dyDescent="0.2">
      <c r="A160" s="170"/>
      <c r="B160" s="173"/>
      <c r="C160" s="176"/>
      <c r="D160" s="176"/>
      <c r="E160" s="166"/>
      <c r="F160" s="179"/>
      <c r="G160" s="2" t="s">
        <v>17</v>
      </c>
      <c r="H160" s="166"/>
      <c r="I160" s="166"/>
      <c r="J160" s="166"/>
      <c r="K160" s="11">
        <v>2400</v>
      </c>
      <c r="L160" s="11">
        <v>400</v>
      </c>
      <c r="M160" s="11">
        <v>400</v>
      </c>
      <c r="N160" s="11">
        <f>K160-L160-M160</f>
        <v>1600</v>
      </c>
      <c r="O160" s="11"/>
    </row>
    <row r="161" spans="1:15" x14ac:dyDescent="0.2">
      <c r="A161" s="170"/>
      <c r="B161" s="173"/>
      <c r="C161" s="176"/>
      <c r="D161" s="176"/>
      <c r="E161" s="166"/>
      <c r="F161" s="179"/>
      <c r="G161" s="2" t="s">
        <v>18</v>
      </c>
      <c r="H161" s="166"/>
      <c r="I161" s="166"/>
      <c r="J161" s="166"/>
      <c r="K161" s="11">
        <v>2400</v>
      </c>
      <c r="L161" s="11">
        <v>400</v>
      </c>
      <c r="M161" s="11">
        <v>400</v>
      </c>
      <c r="N161" s="11">
        <f>K161-L161-M161</f>
        <v>1600</v>
      </c>
      <c r="O161" s="11"/>
    </row>
    <row r="162" spans="1:15" x14ac:dyDescent="0.2">
      <c r="A162" s="170"/>
      <c r="B162" s="173"/>
      <c r="C162" s="176"/>
      <c r="D162" s="176"/>
      <c r="E162" s="166"/>
      <c r="F162" s="179"/>
      <c r="G162" s="2" t="s">
        <v>19</v>
      </c>
      <c r="H162" s="166"/>
      <c r="I162" s="166"/>
      <c r="J162" s="166"/>
      <c r="K162" s="11">
        <v>2400</v>
      </c>
      <c r="L162" s="11">
        <v>0</v>
      </c>
      <c r="M162" s="11">
        <v>0</v>
      </c>
      <c r="N162" s="11">
        <f>K162-L162-M162</f>
        <v>2400</v>
      </c>
      <c r="O162" s="11"/>
    </row>
    <row r="163" spans="1:15" ht="10.5" customHeight="1" x14ac:dyDescent="0.2">
      <c r="A163" s="171"/>
      <c r="B163" s="174"/>
      <c r="C163" s="177"/>
      <c r="D163" s="177"/>
      <c r="E163" s="167"/>
      <c r="F163" s="180"/>
      <c r="G163" s="3" t="s">
        <v>15</v>
      </c>
      <c r="H163" s="167"/>
      <c r="I163" s="167"/>
      <c r="J163" s="167"/>
      <c r="K163" s="28">
        <f>SUM(K159:K162)</f>
        <v>9600</v>
      </c>
      <c r="L163" s="28">
        <f>SUM(L159:L162)</f>
        <v>1200</v>
      </c>
      <c r="M163" s="28">
        <f>SUM(M159:M162)</f>
        <v>1200</v>
      </c>
      <c r="N163" s="28">
        <f>SUM(N159:N162)</f>
        <v>7200</v>
      </c>
      <c r="O163" s="11"/>
    </row>
    <row r="164" spans="1:15" x14ac:dyDescent="0.2">
      <c r="A164" s="169">
        <v>34</v>
      </c>
      <c r="B164" s="172" t="s">
        <v>25</v>
      </c>
      <c r="C164" s="175" t="s">
        <v>113</v>
      </c>
      <c r="D164" s="175" t="s">
        <v>174</v>
      </c>
      <c r="E164" s="165" t="s">
        <v>76</v>
      </c>
      <c r="F164" s="178">
        <v>6.4</v>
      </c>
      <c r="G164" s="2" t="s">
        <v>16</v>
      </c>
      <c r="H164" s="165">
        <v>33.270000000000003</v>
      </c>
      <c r="I164" s="168">
        <v>41926</v>
      </c>
      <c r="J164" s="168">
        <v>43752</v>
      </c>
      <c r="K164" s="11">
        <v>638.73</v>
      </c>
      <c r="L164" s="11">
        <v>319.39999999999998</v>
      </c>
      <c r="M164" s="11">
        <v>319.39999999999998</v>
      </c>
      <c r="N164" s="11">
        <v>0</v>
      </c>
      <c r="O164" s="11"/>
    </row>
    <row r="165" spans="1:15" x14ac:dyDescent="0.2">
      <c r="A165" s="170"/>
      <c r="B165" s="173"/>
      <c r="C165" s="176"/>
      <c r="D165" s="176"/>
      <c r="E165" s="166"/>
      <c r="F165" s="179"/>
      <c r="G165" s="2" t="s">
        <v>17</v>
      </c>
      <c r="H165" s="166"/>
      <c r="I165" s="166"/>
      <c r="J165" s="166"/>
      <c r="K165" s="11">
        <v>638.73</v>
      </c>
      <c r="L165" s="11">
        <v>319.41000000000003</v>
      </c>
      <c r="M165" s="11">
        <v>319.41000000000003</v>
      </c>
      <c r="N165" s="11">
        <f>K165-L165-M165</f>
        <v>-9.0000000000031832E-2</v>
      </c>
      <c r="O165" s="11"/>
    </row>
    <row r="166" spans="1:15" x14ac:dyDescent="0.2">
      <c r="A166" s="170"/>
      <c r="B166" s="173"/>
      <c r="C166" s="176"/>
      <c r="D166" s="176"/>
      <c r="E166" s="166"/>
      <c r="F166" s="179"/>
      <c r="G166" s="2" t="s">
        <v>18</v>
      </c>
      <c r="H166" s="166"/>
      <c r="I166" s="166"/>
      <c r="J166" s="166"/>
      <c r="K166" s="11">
        <v>638.73</v>
      </c>
      <c r="L166" s="11">
        <v>212.9</v>
      </c>
      <c r="M166" s="11">
        <v>212.91</v>
      </c>
      <c r="N166" s="11">
        <f>K166-L166-M166</f>
        <v>212.92000000000004</v>
      </c>
      <c r="O166" s="11"/>
    </row>
    <row r="167" spans="1:15" x14ac:dyDescent="0.2">
      <c r="A167" s="170"/>
      <c r="B167" s="173"/>
      <c r="C167" s="176"/>
      <c r="D167" s="176"/>
      <c r="E167" s="166"/>
      <c r="F167" s="179"/>
      <c r="G167" s="2" t="s">
        <v>19</v>
      </c>
      <c r="H167" s="166"/>
      <c r="I167" s="166"/>
      <c r="J167" s="166"/>
      <c r="K167" s="11">
        <v>-7.1</v>
      </c>
      <c r="L167" s="11">
        <v>52.24</v>
      </c>
      <c r="M167" s="11">
        <v>52.23</v>
      </c>
      <c r="N167" s="11">
        <f>K167-L167-M167</f>
        <v>-111.57</v>
      </c>
      <c r="O167" s="11"/>
    </row>
    <row r="168" spans="1:15" x14ac:dyDescent="0.2">
      <c r="A168" s="171"/>
      <c r="B168" s="174"/>
      <c r="C168" s="177"/>
      <c r="D168" s="177"/>
      <c r="E168" s="167"/>
      <c r="F168" s="180"/>
      <c r="G168" s="3" t="s">
        <v>15</v>
      </c>
      <c r="H168" s="167"/>
      <c r="I168" s="167"/>
      <c r="J168" s="167"/>
      <c r="K168" s="28">
        <f>SUM(K164:K167)</f>
        <v>1909.0900000000001</v>
      </c>
      <c r="L168" s="28">
        <f>SUM(L164:L167)</f>
        <v>903.94999999999993</v>
      </c>
      <c r="M168" s="28">
        <f>SUM(M164:M167)</f>
        <v>903.94999999999993</v>
      </c>
      <c r="N168" s="28">
        <f>SUM(N164:N167)</f>
        <v>101.26000000000002</v>
      </c>
      <c r="O168" s="11"/>
    </row>
    <row r="169" spans="1:15" x14ac:dyDescent="0.2">
      <c r="A169" s="169">
        <v>35</v>
      </c>
      <c r="B169" s="172" t="s">
        <v>25</v>
      </c>
      <c r="C169" s="175" t="s">
        <v>115</v>
      </c>
      <c r="D169" s="175" t="s">
        <v>116</v>
      </c>
      <c r="E169" s="165" t="s">
        <v>76</v>
      </c>
      <c r="F169" s="178">
        <v>46.2</v>
      </c>
      <c r="G169" s="2" t="s">
        <v>16</v>
      </c>
      <c r="H169" s="165">
        <v>32.47</v>
      </c>
      <c r="I169" s="168">
        <v>42338</v>
      </c>
      <c r="J169" s="168">
        <v>43434</v>
      </c>
      <c r="K169" s="11">
        <v>4500</v>
      </c>
      <c r="L169" s="11">
        <v>2250</v>
      </c>
      <c r="M169" s="11">
        <v>2250</v>
      </c>
      <c r="N169" s="11">
        <f>K169-L169-M169</f>
        <v>0</v>
      </c>
      <c r="O169" s="11"/>
    </row>
    <row r="170" spans="1:15" x14ac:dyDescent="0.2">
      <c r="A170" s="170"/>
      <c r="B170" s="173"/>
      <c r="C170" s="176"/>
      <c r="D170" s="176"/>
      <c r="E170" s="166"/>
      <c r="F170" s="179"/>
      <c r="G170" s="2" t="s">
        <v>17</v>
      </c>
      <c r="H170" s="166"/>
      <c r="I170" s="166"/>
      <c r="J170" s="166"/>
      <c r="K170" s="11">
        <v>4500</v>
      </c>
      <c r="L170" s="11">
        <v>2200</v>
      </c>
      <c r="M170" s="11">
        <v>2200</v>
      </c>
      <c r="N170" s="11">
        <f>K170-L170-M170</f>
        <v>100</v>
      </c>
      <c r="O170" s="11"/>
    </row>
    <row r="171" spans="1:15" x14ac:dyDescent="0.2">
      <c r="A171" s="170"/>
      <c r="B171" s="173"/>
      <c r="C171" s="176"/>
      <c r="D171" s="176"/>
      <c r="E171" s="166"/>
      <c r="F171" s="179"/>
      <c r="G171" s="2" t="s">
        <v>18</v>
      </c>
      <c r="H171" s="166"/>
      <c r="I171" s="166"/>
      <c r="J171" s="166"/>
      <c r="K171" s="11">
        <v>4500</v>
      </c>
      <c r="L171" s="11">
        <v>1500</v>
      </c>
      <c r="M171" s="11">
        <v>1500</v>
      </c>
      <c r="N171" s="11">
        <f>K171-L171-M171</f>
        <v>1500</v>
      </c>
      <c r="O171" s="11"/>
    </row>
    <row r="172" spans="1:15" x14ac:dyDescent="0.2">
      <c r="A172" s="170"/>
      <c r="B172" s="173"/>
      <c r="C172" s="176"/>
      <c r="D172" s="176"/>
      <c r="E172" s="166"/>
      <c r="F172" s="179"/>
      <c r="G172" s="2" t="s">
        <v>19</v>
      </c>
      <c r="H172" s="166"/>
      <c r="I172" s="166"/>
      <c r="J172" s="166"/>
      <c r="K172" s="11">
        <v>4500</v>
      </c>
      <c r="L172" s="11">
        <v>3000</v>
      </c>
      <c r="M172" s="11">
        <v>3000</v>
      </c>
      <c r="N172" s="11">
        <f>K172-L172-M172</f>
        <v>-1500</v>
      </c>
      <c r="O172" s="11"/>
    </row>
    <row r="173" spans="1:15" ht="13.5" customHeight="1" x14ac:dyDescent="0.2">
      <c r="A173" s="171"/>
      <c r="B173" s="174"/>
      <c r="C173" s="177"/>
      <c r="D173" s="177"/>
      <c r="E173" s="167"/>
      <c r="F173" s="180"/>
      <c r="G173" s="3" t="s">
        <v>15</v>
      </c>
      <c r="H173" s="167"/>
      <c r="I173" s="167"/>
      <c r="J173" s="167"/>
      <c r="K173" s="28">
        <f>SUM(K169:K172)</f>
        <v>18000</v>
      </c>
      <c r="L173" s="28">
        <f>SUM(L169:L172)</f>
        <v>8950</v>
      </c>
      <c r="M173" s="28">
        <f>SUM(M169:M172)</f>
        <v>8950</v>
      </c>
      <c r="N173" s="28">
        <f t="shared" ref="N173" si="17">SUM(N169:N172)</f>
        <v>100</v>
      </c>
      <c r="O173" s="11"/>
    </row>
    <row r="174" spans="1:15" ht="12.75" customHeight="1" x14ac:dyDescent="0.2">
      <c r="A174" s="169">
        <v>36</v>
      </c>
      <c r="B174" s="172" t="s">
        <v>191</v>
      </c>
      <c r="C174" s="175" t="s">
        <v>115</v>
      </c>
      <c r="D174" s="175" t="s">
        <v>193</v>
      </c>
      <c r="E174" s="165" t="s">
        <v>210</v>
      </c>
      <c r="F174" s="178">
        <v>147.5</v>
      </c>
      <c r="G174" s="3" t="s">
        <v>16</v>
      </c>
      <c r="H174" s="165">
        <v>20.420000000000002</v>
      </c>
      <c r="I174" s="168">
        <v>43040</v>
      </c>
      <c r="J174" s="168">
        <v>43374</v>
      </c>
      <c r="K174" s="11">
        <v>0</v>
      </c>
      <c r="L174" s="11">
        <v>0</v>
      </c>
      <c r="M174" s="11">
        <v>0</v>
      </c>
      <c r="N174" s="11">
        <f>K174-L174-M174</f>
        <v>0</v>
      </c>
      <c r="O174" s="11"/>
    </row>
    <row r="175" spans="1:15" x14ac:dyDescent="0.2">
      <c r="A175" s="170"/>
      <c r="B175" s="173"/>
      <c r="C175" s="176"/>
      <c r="D175" s="176"/>
      <c r="E175" s="166"/>
      <c r="F175" s="179"/>
      <c r="G175" s="3" t="s">
        <v>17</v>
      </c>
      <c r="H175" s="166"/>
      <c r="I175" s="166"/>
      <c r="J175" s="166"/>
      <c r="K175" s="11">
        <v>0</v>
      </c>
      <c r="L175" s="11">
        <v>0</v>
      </c>
      <c r="M175" s="11">
        <v>0</v>
      </c>
      <c r="N175" s="11">
        <f t="shared" ref="N175:N177" si="18">K175-L175-M175</f>
        <v>0</v>
      </c>
      <c r="O175" s="11"/>
    </row>
    <row r="176" spans="1:15" x14ac:dyDescent="0.2">
      <c r="A176" s="170"/>
      <c r="B176" s="173"/>
      <c r="C176" s="176"/>
      <c r="D176" s="176"/>
      <c r="E176" s="166"/>
      <c r="F176" s="179"/>
      <c r="G176" s="3" t="s">
        <v>18</v>
      </c>
      <c r="H176" s="166"/>
      <c r="I176" s="166"/>
      <c r="J176" s="166"/>
      <c r="K176" s="11">
        <v>0</v>
      </c>
      <c r="L176" s="11">
        <v>0</v>
      </c>
      <c r="M176" s="11">
        <v>0</v>
      </c>
      <c r="N176" s="11">
        <f t="shared" si="18"/>
        <v>0</v>
      </c>
      <c r="O176" s="11"/>
    </row>
    <row r="177" spans="1:15" x14ac:dyDescent="0.2">
      <c r="A177" s="170"/>
      <c r="B177" s="173"/>
      <c r="C177" s="176"/>
      <c r="D177" s="176"/>
      <c r="E177" s="166"/>
      <c r="F177" s="179"/>
      <c r="G177" s="3" t="s">
        <v>192</v>
      </c>
      <c r="H177" s="166"/>
      <c r="I177" s="166"/>
      <c r="J177" s="166"/>
      <c r="K177" s="11">
        <v>6022.72</v>
      </c>
      <c r="L177" s="11">
        <v>1505.68</v>
      </c>
      <c r="M177" s="11">
        <v>1505.68</v>
      </c>
      <c r="N177" s="11">
        <f t="shared" si="18"/>
        <v>3011.3599999999997</v>
      </c>
      <c r="O177" s="11">
        <v>1069.3800000000001</v>
      </c>
    </row>
    <row r="178" spans="1:15" x14ac:dyDescent="0.2">
      <c r="A178" s="171"/>
      <c r="B178" s="174"/>
      <c r="C178" s="177"/>
      <c r="D178" s="177"/>
      <c r="E178" s="167"/>
      <c r="F178" s="180"/>
      <c r="G178" s="3" t="s">
        <v>15</v>
      </c>
      <c r="H178" s="167"/>
      <c r="I178" s="167"/>
      <c r="J178" s="167"/>
      <c r="K178" s="28">
        <f>SUM(K174:K177)</f>
        <v>6022.72</v>
      </c>
      <c r="L178" s="28">
        <f t="shared" ref="L178:N178" si="19">SUM(L174:L177)</f>
        <v>1505.68</v>
      </c>
      <c r="M178" s="28">
        <f t="shared" si="19"/>
        <v>1505.68</v>
      </c>
      <c r="N178" s="28">
        <f t="shared" si="19"/>
        <v>3011.3599999999997</v>
      </c>
      <c r="O178" s="11"/>
    </row>
    <row r="179" spans="1:15" x14ac:dyDescent="0.2">
      <c r="A179" s="169">
        <v>37</v>
      </c>
      <c r="B179" s="172" t="s">
        <v>25</v>
      </c>
      <c r="C179" s="175" t="s">
        <v>117</v>
      </c>
      <c r="D179" s="175" t="s">
        <v>175</v>
      </c>
      <c r="E179" s="165" t="s">
        <v>40</v>
      </c>
      <c r="F179" s="178">
        <v>60.5</v>
      </c>
      <c r="G179" s="2" t="s">
        <v>16</v>
      </c>
      <c r="H179" s="165">
        <v>49.44</v>
      </c>
      <c r="I179" s="168">
        <v>42871</v>
      </c>
      <c r="J179" s="168">
        <v>43206</v>
      </c>
      <c r="K179" s="11">
        <v>183</v>
      </c>
      <c r="L179" s="11">
        <v>91.5</v>
      </c>
      <c r="M179" s="11">
        <v>91.5</v>
      </c>
      <c r="N179" s="11">
        <f>K179-L179-M179</f>
        <v>0</v>
      </c>
      <c r="O179" s="11"/>
    </row>
    <row r="180" spans="1:15" x14ac:dyDescent="0.2">
      <c r="A180" s="170"/>
      <c r="B180" s="173"/>
      <c r="C180" s="176"/>
      <c r="D180" s="176"/>
      <c r="E180" s="166"/>
      <c r="F180" s="179"/>
      <c r="G180" s="2" t="s">
        <v>17</v>
      </c>
      <c r="H180" s="166"/>
      <c r="I180" s="166"/>
      <c r="J180" s="166"/>
      <c r="K180" s="11">
        <v>4625.8999999999996</v>
      </c>
      <c r="L180" s="11">
        <v>2312.9499999999998</v>
      </c>
      <c r="M180" s="11">
        <v>2312.9499999999998</v>
      </c>
      <c r="N180" s="11">
        <f t="shared" ref="N180:N182" si="20">K180-L180-M180</f>
        <v>0</v>
      </c>
      <c r="O180" s="11"/>
    </row>
    <row r="181" spans="1:15" x14ac:dyDescent="0.2">
      <c r="A181" s="170"/>
      <c r="B181" s="173"/>
      <c r="C181" s="176"/>
      <c r="D181" s="176"/>
      <c r="E181" s="166"/>
      <c r="F181" s="179"/>
      <c r="G181" s="2" t="s">
        <v>18</v>
      </c>
      <c r="H181" s="166"/>
      <c r="I181" s="166"/>
      <c r="J181" s="166"/>
      <c r="K181" s="11">
        <v>8974.26</v>
      </c>
      <c r="L181" s="11">
        <v>4487.13</v>
      </c>
      <c r="M181" s="11">
        <v>4487.13</v>
      </c>
      <c r="N181" s="11">
        <f t="shared" si="20"/>
        <v>0</v>
      </c>
      <c r="O181" s="11"/>
    </row>
    <row r="182" spans="1:15" x14ac:dyDescent="0.2">
      <c r="A182" s="170"/>
      <c r="B182" s="173"/>
      <c r="C182" s="176"/>
      <c r="D182" s="176"/>
      <c r="E182" s="166"/>
      <c r="F182" s="179"/>
      <c r="G182" s="2" t="s">
        <v>19</v>
      </c>
      <c r="H182" s="166"/>
      <c r="I182" s="166"/>
      <c r="J182" s="166"/>
      <c r="K182" s="11">
        <v>2991.42</v>
      </c>
      <c r="L182" s="11">
        <v>1495.71</v>
      </c>
      <c r="M182" s="11">
        <v>1495.71</v>
      </c>
      <c r="N182" s="11">
        <f t="shared" si="20"/>
        <v>0</v>
      </c>
      <c r="O182" s="11">
        <v>438.63</v>
      </c>
    </row>
    <row r="183" spans="1:15" ht="15" customHeight="1" x14ac:dyDescent="0.2">
      <c r="A183" s="171"/>
      <c r="B183" s="174"/>
      <c r="C183" s="177"/>
      <c r="D183" s="177"/>
      <c r="E183" s="167"/>
      <c r="F183" s="180"/>
      <c r="G183" s="3" t="s">
        <v>15</v>
      </c>
      <c r="H183" s="167"/>
      <c r="I183" s="167"/>
      <c r="J183" s="167"/>
      <c r="K183" s="28">
        <f>SUM(K179:K182)</f>
        <v>16774.580000000002</v>
      </c>
      <c r="L183" s="28">
        <f>SUM(L179:L182)</f>
        <v>8387.2900000000009</v>
      </c>
      <c r="M183" s="31">
        <f>SUM(M179:M182)</f>
        <v>8387.2900000000009</v>
      </c>
      <c r="N183" s="28">
        <f t="shared" ref="N183" si="21">SUM(N179:N182)</f>
        <v>0</v>
      </c>
      <c r="O183" s="11"/>
    </row>
    <row r="184" spans="1:15" ht="12.75" customHeight="1" x14ac:dyDescent="0.2">
      <c r="A184" s="169">
        <v>38</v>
      </c>
      <c r="B184" s="172" t="s">
        <v>25</v>
      </c>
      <c r="C184" s="175" t="s">
        <v>117</v>
      </c>
      <c r="D184" s="175" t="s">
        <v>176</v>
      </c>
      <c r="E184" s="165" t="s">
        <v>40</v>
      </c>
      <c r="F184" s="178">
        <v>86.3</v>
      </c>
      <c r="G184" s="2" t="s">
        <v>16</v>
      </c>
      <c r="H184" s="165">
        <v>25.52</v>
      </c>
      <c r="I184" s="168">
        <v>42871</v>
      </c>
      <c r="J184" s="168">
        <v>43206</v>
      </c>
      <c r="K184" s="11">
        <v>460.32</v>
      </c>
      <c r="L184" s="11">
        <v>230.16</v>
      </c>
      <c r="M184" s="11">
        <v>230.16</v>
      </c>
      <c r="N184" s="11">
        <f>K184-L184-M184</f>
        <v>0</v>
      </c>
      <c r="O184" s="11"/>
    </row>
    <row r="185" spans="1:15" x14ac:dyDescent="0.2">
      <c r="A185" s="170"/>
      <c r="B185" s="173"/>
      <c r="C185" s="176"/>
      <c r="D185" s="176"/>
      <c r="E185" s="166"/>
      <c r="F185" s="179"/>
      <c r="G185" s="2" t="s">
        <v>17</v>
      </c>
      <c r="H185" s="166"/>
      <c r="I185" s="166"/>
      <c r="J185" s="166"/>
      <c r="K185" s="11">
        <v>3566.78</v>
      </c>
      <c r="L185" s="11">
        <v>1783.39</v>
      </c>
      <c r="M185" s="11">
        <v>1783.39</v>
      </c>
      <c r="N185" s="11">
        <f t="shared" ref="N185:N187" si="22">K185-L185-M185</f>
        <v>0</v>
      </c>
      <c r="O185" s="11"/>
    </row>
    <row r="186" spans="1:15" x14ac:dyDescent="0.2">
      <c r="A186" s="170"/>
      <c r="B186" s="173"/>
      <c r="C186" s="176"/>
      <c r="D186" s="176"/>
      <c r="E186" s="166"/>
      <c r="F186" s="179"/>
      <c r="G186" s="2" t="s">
        <v>18</v>
      </c>
      <c r="H186" s="166"/>
      <c r="I186" s="166"/>
      <c r="J186" s="166"/>
      <c r="K186" s="11">
        <v>6607.14</v>
      </c>
      <c r="L186" s="11">
        <v>3303.57</v>
      </c>
      <c r="M186" s="11">
        <v>3303.57</v>
      </c>
      <c r="N186" s="11">
        <f t="shared" si="22"/>
        <v>0</v>
      </c>
      <c r="O186" s="11"/>
    </row>
    <row r="187" spans="1:15" x14ac:dyDescent="0.2">
      <c r="A187" s="170"/>
      <c r="B187" s="173"/>
      <c r="C187" s="176"/>
      <c r="D187" s="176"/>
      <c r="E187" s="166"/>
      <c r="F187" s="179"/>
      <c r="G187" s="2" t="s">
        <v>19</v>
      </c>
      <c r="H187" s="166"/>
      <c r="I187" s="166"/>
      <c r="J187" s="166"/>
      <c r="K187" s="11">
        <v>2202.38</v>
      </c>
      <c r="L187" s="11">
        <v>1101.19</v>
      </c>
      <c r="M187" s="11">
        <v>1101.19</v>
      </c>
      <c r="N187" s="11">
        <f t="shared" si="22"/>
        <v>0</v>
      </c>
      <c r="O187" s="11">
        <v>625.67999999999995</v>
      </c>
    </row>
    <row r="188" spans="1:15" ht="18" customHeight="1" x14ac:dyDescent="0.2">
      <c r="A188" s="171"/>
      <c r="B188" s="174"/>
      <c r="C188" s="177"/>
      <c r="D188" s="177"/>
      <c r="E188" s="167"/>
      <c r="F188" s="180"/>
      <c r="G188" s="3" t="s">
        <v>15</v>
      </c>
      <c r="H188" s="167"/>
      <c r="I188" s="167"/>
      <c r="J188" s="167"/>
      <c r="K188" s="28">
        <f>SUM(K184:K187)</f>
        <v>12836.620000000003</v>
      </c>
      <c r="L188" s="28">
        <f t="shared" ref="L188:N188" si="23">SUM(L184:L187)</f>
        <v>6418.3100000000013</v>
      </c>
      <c r="M188" s="31">
        <f t="shared" si="23"/>
        <v>6418.3100000000013</v>
      </c>
      <c r="N188" s="28">
        <f t="shared" si="23"/>
        <v>0</v>
      </c>
      <c r="O188" s="11"/>
    </row>
    <row r="189" spans="1:15" x14ac:dyDescent="0.2">
      <c r="A189" s="169">
        <v>40</v>
      </c>
      <c r="B189" s="172" t="s">
        <v>25</v>
      </c>
      <c r="C189" s="175" t="s">
        <v>117</v>
      </c>
      <c r="D189" s="175" t="s">
        <v>177</v>
      </c>
      <c r="E189" s="165" t="s">
        <v>40</v>
      </c>
      <c r="F189" s="178">
        <v>112.4</v>
      </c>
      <c r="G189" s="2" t="s">
        <v>16</v>
      </c>
      <c r="H189" s="165">
        <v>28.07</v>
      </c>
      <c r="I189" s="168">
        <v>42871</v>
      </c>
      <c r="J189" s="168">
        <v>43206</v>
      </c>
      <c r="K189" s="16">
        <v>1503.36</v>
      </c>
      <c r="L189" s="16">
        <v>751.68</v>
      </c>
      <c r="M189" s="16">
        <v>751.68</v>
      </c>
      <c r="N189" s="16">
        <f>K189-L189-M189</f>
        <v>0</v>
      </c>
      <c r="O189" s="16"/>
    </row>
    <row r="190" spans="1:15" x14ac:dyDescent="0.2">
      <c r="A190" s="170"/>
      <c r="B190" s="173"/>
      <c r="C190" s="176"/>
      <c r="D190" s="176"/>
      <c r="E190" s="166"/>
      <c r="F190" s="179"/>
      <c r="G190" s="2" t="s">
        <v>17</v>
      </c>
      <c r="H190" s="166"/>
      <c r="I190" s="166"/>
      <c r="J190" s="166"/>
      <c r="K190" s="11">
        <v>5527.43</v>
      </c>
      <c r="L190" s="11">
        <v>2763.72</v>
      </c>
      <c r="M190" s="11">
        <v>2763.71</v>
      </c>
      <c r="N190" s="16">
        <f t="shared" ref="N190:N192" si="24">K190-L190-M190</f>
        <v>0</v>
      </c>
      <c r="O190" s="11"/>
    </row>
    <row r="191" spans="1:15" x14ac:dyDescent="0.2">
      <c r="A191" s="170"/>
      <c r="B191" s="173"/>
      <c r="C191" s="176"/>
      <c r="D191" s="176"/>
      <c r="E191" s="166"/>
      <c r="F191" s="179"/>
      <c r="G191" s="2" t="s">
        <v>18</v>
      </c>
      <c r="H191" s="166"/>
      <c r="I191" s="166"/>
      <c r="J191" s="166"/>
      <c r="K191" s="11">
        <v>9465.8700000000008</v>
      </c>
      <c r="L191" s="11">
        <v>4732.93</v>
      </c>
      <c r="M191" s="11">
        <v>4732.9399999999996</v>
      </c>
      <c r="N191" s="16">
        <f t="shared" si="24"/>
        <v>0</v>
      </c>
      <c r="O191" s="11"/>
    </row>
    <row r="192" spans="1:15" x14ac:dyDescent="0.2">
      <c r="A192" s="170"/>
      <c r="B192" s="173"/>
      <c r="C192" s="176"/>
      <c r="D192" s="176"/>
      <c r="E192" s="166"/>
      <c r="F192" s="179"/>
      <c r="G192" s="2" t="s">
        <v>19</v>
      </c>
      <c r="H192" s="166"/>
      <c r="I192" s="166"/>
      <c r="J192" s="166"/>
      <c r="K192" s="11">
        <v>2951.73</v>
      </c>
      <c r="L192" s="11">
        <v>1475.87</v>
      </c>
      <c r="M192" s="11">
        <v>1475.86</v>
      </c>
      <c r="N192" s="16">
        <f t="shared" si="24"/>
        <v>0</v>
      </c>
      <c r="O192" s="11">
        <v>814.9</v>
      </c>
    </row>
    <row r="193" spans="1:15" ht="12.75" customHeight="1" x14ac:dyDescent="0.2">
      <c r="A193" s="171"/>
      <c r="B193" s="174"/>
      <c r="C193" s="177"/>
      <c r="D193" s="177"/>
      <c r="E193" s="167"/>
      <c r="F193" s="180"/>
      <c r="G193" s="3" t="s">
        <v>15</v>
      </c>
      <c r="H193" s="167"/>
      <c r="I193" s="167"/>
      <c r="J193" s="167"/>
      <c r="K193" s="28">
        <f>SUM(K189:K192)</f>
        <v>19448.39</v>
      </c>
      <c r="L193" s="28">
        <f t="shared" ref="L193:N193" si="25">SUM(L189:L192)</f>
        <v>9724.2000000000007</v>
      </c>
      <c r="M193" s="31">
        <f t="shared" si="25"/>
        <v>9724.19</v>
      </c>
      <c r="N193" s="28">
        <f t="shared" si="25"/>
        <v>0</v>
      </c>
      <c r="O193" s="11"/>
    </row>
    <row r="194" spans="1:15" ht="12.75" customHeight="1" x14ac:dyDescent="0.2">
      <c r="A194" s="169">
        <v>39</v>
      </c>
      <c r="B194" s="172" t="s">
        <v>25</v>
      </c>
      <c r="C194" s="175" t="s">
        <v>117</v>
      </c>
      <c r="D194" s="175" t="s">
        <v>132</v>
      </c>
      <c r="E194" s="165" t="s">
        <v>40</v>
      </c>
      <c r="F194" s="178">
        <v>60.7</v>
      </c>
      <c r="G194" s="2" t="s">
        <v>16</v>
      </c>
      <c r="H194" s="165">
        <v>5.48</v>
      </c>
      <c r="I194" s="168">
        <v>42520</v>
      </c>
      <c r="J194" s="168">
        <v>42855</v>
      </c>
      <c r="K194" s="11">
        <v>332.7</v>
      </c>
      <c r="L194" s="11">
        <v>0</v>
      </c>
      <c r="M194" s="11">
        <v>0</v>
      </c>
      <c r="N194" s="11">
        <f>K194-L194-M194</f>
        <v>332.7</v>
      </c>
      <c r="O194" s="10"/>
    </row>
    <row r="195" spans="1:15" ht="11.25" customHeight="1" x14ac:dyDescent="0.2">
      <c r="A195" s="170"/>
      <c r="B195" s="173"/>
      <c r="C195" s="176"/>
      <c r="D195" s="176"/>
      <c r="E195" s="166"/>
      <c r="F195" s="179"/>
      <c r="G195" s="2" t="s">
        <v>17</v>
      </c>
      <c r="H195" s="166"/>
      <c r="I195" s="166"/>
      <c r="J195" s="166"/>
      <c r="K195" s="11">
        <v>0</v>
      </c>
      <c r="L195" s="11">
        <v>140.55000000000001</v>
      </c>
      <c r="M195" s="11">
        <v>140.55000000000001</v>
      </c>
      <c r="N195" s="11">
        <f t="shared" ref="N195:N197" si="26">K195-L195-M195</f>
        <v>-281.10000000000002</v>
      </c>
      <c r="O195" s="10" t="s">
        <v>155</v>
      </c>
    </row>
    <row r="196" spans="1:15" ht="13.5" customHeight="1" x14ac:dyDescent="0.2">
      <c r="A196" s="170"/>
      <c r="B196" s="173"/>
      <c r="C196" s="176"/>
      <c r="D196" s="176"/>
      <c r="E196" s="166"/>
      <c r="F196" s="179"/>
      <c r="G196" s="2" t="s">
        <v>18</v>
      </c>
      <c r="H196" s="166"/>
      <c r="I196" s="166"/>
      <c r="J196" s="166"/>
      <c r="K196" s="11">
        <v>0</v>
      </c>
      <c r="L196" s="11">
        <v>0</v>
      </c>
      <c r="M196" s="11">
        <v>0</v>
      </c>
      <c r="N196" s="11">
        <f t="shared" si="26"/>
        <v>0</v>
      </c>
      <c r="O196" s="10"/>
    </row>
    <row r="197" spans="1:15" ht="11.25" customHeight="1" x14ac:dyDescent="0.2">
      <c r="A197" s="170"/>
      <c r="B197" s="173"/>
      <c r="C197" s="176"/>
      <c r="D197" s="176"/>
      <c r="E197" s="166"/>
      <c r="F197" s="179"/>
      <c r="G197" s="2" t="s">
        <v>19</v>
      </c>
      <c r="H197" s="166"/>
      <c r="I197" s="166"/>
      <c r="J197" s="166"/>
      <c r="K197" s="11">
        <v>0</v>
      </c>
      <c r="L197" s="11">
        <v>0</v>
      </c>
      <c r="M197" s="11">
        <v>0</v>
      </c>
      <c r="N197" s="11">
        <f t="shared" si="26"/>
        <v>0</v>
      </c>
      <c r="O197" s="10"/>
    </row>
    <row r="198" spans="1:15" ht="20.25" customHeight="1" x14ac:dyDescent="0.2">
      <c r="A198" s="171"/>
      <c r="B198" s="174"/>
      <c r="C198" s="177"/>
      <c r="D198" s="177"/>
      <c r="E198" s="167"/>
      <c r="F198" s="180"/>
      <c r="G198" s="3" t="s">
        <v>15</v>
      </c>
      <c r="H198" s="167"/>
      <c r="I198" s="167"/>
      <c r="J198" s="167"/>
      <c r="K198" s="28">
        <f>SUM(K194:K197)</f>
        <v>332.7</v>
      </c>
      <c r="L198" s="28">
        <f t="shared" ref="L198:N198" si="27">SUM(L194:L197)</f>
        <v>140.55000000000001</v>
      </c>
      <c r="M198" s="31">
        <f t="shared" si="27"/>
        <v>140.55000000000001</v>
      </c>
      <c r="N198" s="11">
        <f t="shared" si="27"/>
        <v>51.599999999999966</v>
      </c>
      <c r="O198" s="10"/>
    </row>
    <row r="199" spans="1:15" x14ac:dyDescent="0.2">
      <c r="A199" s="169">
        <v>36</v>
      </c>
      <c r="B199" s="172" t="s">
        <v>25</v>
      </c>
      <c r="C199" s="175" t="s">
        <v>117</v>
      </c>
      <c r="D199" s="175" t="s">
        <v>118</v>
      </c>
      <c r="E199" s="165" t="s">
        <v>40</v>
      </c>
      <c r="F199" s="178">
        <v>67.099999999999994</v>
      </c>
      <c r="G199" s="2" t="s">
        <v>16</v>
      </c>
      <c r="H199" s="165">
        <v>0.98</v>
      </c>
      <c r="I199" s="168">
        <v>42335</v>
      </c>
      <c r="J199" s="168">
        <v>42669</v>
      </c>
      <c r="K199" s="11">
        <v>198</v>
      </c>
      <c r="L199" s="11">
        <v>99</v>
      </c>
      <c r="M199" s="11">
        <v>99</v>
      </c>
      <c r="N199" s="11">
        <f>K199-L199-M199</f>
        <v>0</v>
      </c>
      <c r="O199" s="10"/>
    </row>
    <row r="200" spans="1:15" x14ac:dyDescent="0.2">
      <c r="A200" s="170"/>
      <c r="B200" s="173"/>
      <c r="C200" s="176"/>
      <c r="D200" s="176"/>
      <c r="E200" s="166"/>
      <c r="F200" s="179"/>
      <c r="G200" s="2" t="s">
        <v>17</v>
      </c>
      <c r="H200" s="166"/>
      <c r="I200" s="166"/>
      <c r="J200" s="166"/>
      <c r="K200" s="11">
        <v>66</v>
      </c>
      <c r="L200" s="11">
        <v>33</v>
      </c>
      <c r="M200" s="11">
        <v>33</v>
      </c>
      <c r="N200" s="11">
        <f t="shared" ref="N200:N202" si="28">K200-L200-M200</f>
        <v>0</v>
      </c>
      <c r="O200" s="10"/>
    </row>
    <row r="201" spans="1:15" x14ac:dyDescent="0.2">
      <c r="A201" s="170"/>
      <c r="B201" s="173"/>
      <c r="C201" s="176"/>
      <c r="D201" s="176"/>
      <c r="E201" s="166"/>
      <c r="F201" s="179"/>
      <c r="G201" s="2" t="s">
        <v>18</v>
      </c>
      <c r="H201" s="166"/>
      <c r="I201" s="166"/>
      <c r="J201" s="166"/>
      <c r="K201" s="11">
        <v>0</v>
      </c>
      <c r="L201" s="11">
        <v>0</v>
      </c>
      <c r="M201" s="11">
        <v>0</v>
      </c>
      <c r="N201" s="11">
        <f t="shared" si="28"/>
        <v>0</v>
      </c>
      <c r="O201" s="10" t="s">
        <v>155</v>
      </c>
    </row>
    <row r="202" spans="1:15" x14ac:dyDescent="0.2">
      <c r="A202" s="170"/>
      <c r="B202" s="173"/>
      <c r="C202" s="176"/>
      <c r="D202" s="176"/>
      <c r="E202" s="166"/>
      <c r="F202" s="179"/>
      <c r="G202" s="2" t="s">
        <v>19</v>
      </c>
      <c r="H202" s="166"/>
      <c r="I202" s="166"/>
      <c r="J202" s="166"/>
      <c r="K202" s="11">
        <v>0</v>
      </c>
      <c r="L202" s="11">
        <v>0</v>
      </c>
      <c r="M202" s="11">
        <v>0</v>
      </c>
      <c r="N202" s="11">
        <f t="shared" si="28"/>
        <v>0</v>
      </c>
      <c r="O202" s="10"/>
    </row>
    <row r="203" spans="1:15" ht="24" customHeight="1" x14ac:dyDescent="0.2">
      <c r="A203" s="171"/>
      <c r="B203" s="174"/>
      <c r="C203" s="177"/>
      <c r="D203" s="177"/>
      <c r="E203" s="167"/>
      <c r="F203" s="180"/>
      <c r="G203" s="3" t="s">
        <v>15</v>
      </c>
      <c r="H203" s="167"/>
      <c r="I203" s="167"/>
      <c r="J203" s="167"/>
      <c r="K203" s="28">
        <f>SUM(K199:K202)</f>
        <v>264</v>
      </c>
      <c r="L203" s="28">
        <f t="shared" ref="L203:N203" si="29">SUM(L199:L202)</f>
        <v>132</v>
      </c>
      <c r="M203" s="31">
        <f t="shared" si="29"/>
        <v>132</v>
      </c>
      <c r="N203" s="28">
        <f t="shared" si="29"/>
        <v>0</v>
      </c>
      <c r="O203" s="10"/>
    </row>
    <row r="204" spans="1:15" x14ac:dyDescent="0.2">
      <c r="A204" s="169">
        <v>41</v>
      </c>
      <c r="B204" s="172" t="s">
        <v>25</v>
      </c>
      <c r="C204" s="175" t="s">
        <v>121</v>
      </c>
      <c r="D204" s="175" t="s">
        <v>178</v>
      </c>
      <c r="E204" s="165" t="s">
        <v>39</v>
      </c>
      <c r="F204" s="178">
        <v>47.7</v>
      </c>
      <c r="G204" s="2" t="s">
        <v>16</v>
      </c>
      <c r="H204" s="165">
        <v>46.86</v>
      </c>
      <c r="I204" s="168">
        <v>42460</v>
      </c>
      <c r="J204" s="168">
        <v>44286</v>
      </c>
      <c r="K204" s="11">
        <v>6705</v>
      </c>
      <c r="L204" s="11">
        <v>3352.5</v>
      </c>
      <c r="M204" s="11">
        <f>K204/2</f>
        <v>3352.5</v>
      </c>
      <c r="N204" s="11">
        <v>0</v>
      </c>
      <c r="O204" s="11"/>
    </row>
    <row r="205" spans="1:15" x14ac:dyDescent="0.2">
      <c r="A205" s="170"/>
      <c r="B205" s="173"/>
      <c r="C205" s="176"/>
      <c r="D205" s="176"/>
      <c r="E205" s="166"/>
      <c r="F205" s="179"/>
      <c r="G205" s="2" t="s">
        <v>17</v>
      </c>
      <c r="H205" s="166"/>
      <c r="I205" s="166"/>
      <c r="J205" s="166"/>
      <c r="K205" s="11">
        <v>6705</v>
      </c>
      <c r="L205" s="11">
        <v>3352.5</v>
      </c>
      <c r="M205" s="11">
        <v>3352.5</v>
      </c>
      <c r="N205" s="11">
        <f>K205-L205-M205</f>
        <v>0</v>
      </c>
      <c r="O205" s="11"/>
    </row>
    <row r="206" spans="1:15" x14ac:dyDescent="0.2">
      <c r="A206" s="170"/>
      <c r="B206" s="173"/>
      <c r="C206" s="176"/>
      <c r="D206" s="176"/>
      <c r="E206" s="166"/>
      <c r="F206" s="179"/>
      <c r="G206" s="2" t="s">
        <v>18</v>
      </c>
      <c r="H206" s="166"/>
      <c r="I206" s="166"/>
      <c r="J206" s="166"/>
      <c r="K206" s="11">
        <v>6705</v>
      </c>
      <c r="L206" s="11">
        <v>3352.5</v>
      </c>
      <c r="M206" s="11">
        <v>3352.5</v>
      </c>
      <c r="N206" s="11">
        <f>K206-L206-M206</f>
        <v>0</v>
      </c>
      <c r="O206" s="11"/>
    </row>
    <row r="207" spans="1:15" x14ac:dyDescent="0.2">
      <c r="A207" s="170"/>
      <c r="B207" s="173"/>
      <c r="C207" s="176"/>
      <c r="D207" s="176"/>
      <c r="E207" s="166"/>
      <c r="F207" s="179"/>
      <c r="G207" s="2" t="s">
        <v>19</v>
      </c>
      <c r="H207" s="166"/>
      <c r="I207" s="166"/>
      <c r="J207" s="166"/>
      <c r="K207" s="11">
        <v>6705</v>
      </c>
      <c r="L207" s="11">
        <v>1405.89</v>
      </c>
      <c r="M207" s="11">
        <v>1405.88</v>
      </c>
      <c r="N207" s="11">
        <f>K207-L207-M207</f>
        <v>3893.2299999999996</v>
      </c>
      <c r="O207" s="11"/>
    </row>
    <row r="208" spans="1:15" ht="20.25" customHeight="1" x14ac:dyDescent="0.2">
      <c r="A208" s="171"/>
      <c r="B208" s="174"/>
      <c r="C208" s="177"/>
      <c r="D208" s="177"/>
      <c r="E208" s="167"/>
      <c r="F208" s="180"/>
      <c r="G208" s="3" t="s">
        <v>15</v>
      </c>
      <c r="H208" s="167"/>
      <c r="I208" s="167"/>
      <c r="J208" s="167"/>
      <c r="K208" s="28">
        <f>SUM(K204:K207)</f>
        <v>26820</v>
      </c>
      <c r="L208" s="28">
        <f t="shared" ref="L208:M208" si="30">SUM(L204:L207)</f>
        <v>11463.39</v>
      </c>
      <c r="M208" s="31">
        <f t="shared" si="30"/>
        <v>11463.380000000001</v>
      </c>
      <c r="N208" s="28">
        <v>0</v>
      </c>
      <c r="O208" s="11"/>
    </row>
    <row r="209" spans="1:15" ht="27" customHeight="1" x14ac:dyDescent="0.2">
      <c r="A209" s="170">
        <v>42</v>
      </c>
      <c r="B209" s="173" t="s">
        <v>25</v>
      </c>
      <c r="C209" s="176" t="s">
        <v>121</v>
      </c>
      <c r="D209" s="176" t="s">
        <v>26</v>
      </c>
      <c r="E209" s="166" t="s">
        <v>39</v>
      </c>
      <c r="F209" s="179">
        <v>44.9</v>
      </c>
      <c r="G209" s="7" t="s">
        <v>16</v>
      </c>
      <c r="H209" s="166">
        <v>46.88</v>
      </c>
      <c r="I209" s="181">
        <v>42460</v>
      </c>
      <c r="J209" s="181">
        <v>44286</v>
      </c>
      <c r="K209" s="16">
        <v>6315</v>
      </c>
      <c r="L209" s="16">
        <f>K209/2</f>
        <v>3157.5</v>
      </c>
      <c r="M209" s="16">
        <f>K209/2</f>
        <v>3157.5</v>
      </c>
      <c r="N209" s="16">
        <v>0</v>
      </c>
      <c r="O209" s="16"/>
    </row>
    <row r="210" spans="1:15" x14ac:dyDescent="0.2">
      <c r="A210" s="170"/>
      <c r="B210" s="173"/>
      <c r="C210" s="176"/>
      <c r="D210" s="176"/>
      <c r="E210" s="166"/>
      <c r="F210" s="179"/>
      <c r="G210" s="2" t="s">
        <v>17</v>
      </c>
      <c r="H210" s="166"/>
      <c r="I210" s="166"/>
      <c r="J210" s="166"/>
      <c r="K210" s="4">
        <v>6315</v>
      </c>
      <c r="L210" s="11">
        <v>3157.5</v>
      </c>
      <c r="M210" s="11">
        <v>3157.5</v>
      </c>
      <c r="N210" s="11">
        <f>K210-L210-M210</f>
        <v>0</v>
      </c>
      <c r="O210" s="11"/>
    </row>
    <row r="211" spans="1:15" x14ac:dyDescent="0.2">
      <c r="A211" s="170"/>
      <c r="B211" s="173"/>
      <c r="C211" s="176"/>
      <c r="D211" s="176"/>
      <c r="E211" s="166"/>
      <c r="F211" s="179"/>
      <c r="G211" s="2" t="s">
        <v>18</v>
      </c>
      <c r="H211" s="166"/>
      <c r="I211" s="166"/>
      <c r="J211" s="166"/>
      <c r="K211" s="11">
        <v>3123.6</v>
      </c>
      <c r="L211" s="11">
        <v>2614.2800000000002</v>
      </c>
      <c r="M211" s="11">
        <v>2614.27</v>
      </c>
      <c r="N211" s="11">
        <f>K211-L211-M211</f>
        <v>-2104.9500000000003</v>
      </c>
      <c r="O211" s="11"/>
    </row>
    <row r="212" spans="1:15" x14ac:dyDescent="0.2">
      <c r="A212" s="170"/>
      <c r="B212" s="173"/>
      <c r="C212" s="176"/>
      <c r="D212" s="176"/>
      <c r="E212" s="166"/>
      <c r="F212" s="179"/>
      <c r="G212" s="2" t="s">
        <v>19</v>
      </c>
      <c r="H212" s="166"/>
      <c r="I212" s="166"/>
      <c r="J212" s="166"/>
      <c r="K212" s="11">
        <v>0</v>
      </c>
      <c r="L212" s="11">
        <v>0</v>
      </c>
      <c r="M212" s="11">
        <v>0</v>
      </c>
      <c r="N212" s="11">
        <f>K212-L212-M212</f>
        <v>0</v>
      </c>
      <c r="O212" s="11"/>
    </row>
    <row r="213" spans="1:15" x14ac:dyDescent="0.2">
      <c r="A213" s="171"/>
      <c r="B213" s="174"/>
      <c r="C213" s="177"/>
      <c r="D213" s="177"/>
      <c r="E213" s="167"/>
      <c r="F213" s="180"/>
      <c r="G213" s="3" t="s">
        <v>15</v>
      </c>
      <c r="H213" s="167"/>
      <c r="I213" s="167"/>
      <c r="J213" s="167"/>
      <c r="K213" s="28">
        <f>SUM(K209:K212)</f>
        <v>15753.6</v>
      </c>
      <c r="L213" s="28">
        <f t="shared" ref="L213:M213" si="31">SUM(L209:L212)</f>
        <v>8929.2800000000007</v>
      </c>
      <c r="M213" s="31">
        <f t="shared" si="31"/>
        <v>8929.27</v>
      </c>
      <c r="N213" s="28">
        <v>0</v>
      </c>
      <c r="O213" s="11"/>
    </row>
    <row r="214" spans="1:15" x14ac:dyDescent="0.2">
      <c r="A214" s="169">
        <v>43</v>
      </c>
      <c r="B214" s="172" t="s">
        <v>25</v>
      </c>
      <c r="C214" s="175" t="s">
        <v>121</v>
      </c>
      <c r="D214" s="175" t="s">
        <v>179</v>
      </c>
      <c r="E214" s="165" t="s">
        <v>39</v>
      </c>
      <c r="F214" s="178">
        <v>40.700000000000003</v>
      </c>
      <c r="G214" s="2" t="s">
        <v>16</v>
      </c>
      <c r="H214" s="165">
        <v>47.32</v>
      </c>
      <c r="I214" s="168">
        <v>42460</v>
      </c>
      <c r="J214" s="168">
        <v>44286</v>
      </c>
      <c r="K214" s="11">
        <v>5565</v>
      </c>
      <c r="L214" s="11">
        <f>K214/2</f>
        <v>2782.5</v>
      </c>
      <c r="M214" s="11">
        <f>K214/2</f>
        <v>2782.5</v>
      </c>
      <c r="N214" s="11">
        <v>0</v>
      </c>
      <c r="O214" s="11"/>
    </row>
    <row r="215" spans="1:15" x14ac:dyDescent="0.2">
      <c r="A215" s="170"/>
      <c r="B215" s="173"/>
      <c r="C215" s="176"/>
      <c r="D215" s="176"/>
      <c r="E215" s="166"/>
      <c r="F215" s="179"/>
      <c r="G215" s="2" t="s">
        <v>17</v>
      </c>
      <c r="H215" s="166"/>
      <c r="I215" s="166"/>
      <c r="J215" s="166"/>
      <c r="K215" s="4">
        <v>5565</v>
      </c>
      <c r="L215" s="11">
        <v>2782.5</v>
      </c>
      <c r="M215" s="11">
        <v>2782.5</v>
      </c>
      <c r="N215" s="11">
        <f>K215-L215-M215</f>
        <v>0</v>
      </c>
      <c r="O215" s="11"/>
    </row>
    <row r="216" spans="1:15" x14ac:dyDescent="0.2">
      <c r="A216" s="170"/>
      <c r="B216" s="173"/>
      <c r="C216" s="176"/>
      <c r="D216" s="176"/>
      <c r="E216" s="166"/>
      <c r="F216" s="179"/>
      <c r="G216" s="2" t="s">
        <v>18</v>
      </c>
      <c r="H216" s="166"/>
      <c r="I216" s="166"/>
      <c r="J216" s="166"/>
      <c r="K216" s="11">
        <v>5565</v>
      </c>
      <c r="L216" s="11">
        <v>2782.5</v>
      </c>
      <c r="M216" s="11">
        <v>2782.5</v>
      </c>
      <c r="N216" s="11">
        <f>K216-L216-M216</f>
        <v>0</v>
      </c>
      <c r="O216" s="11"/>
    </row>
    <row r="217" spans="1:15" x14ac:dyDescent="0.2">
      <c r="A217" s="170"/>
      <c r="B217" s="173"/>
      <c r="C217" s="176"/>
      <c r="D217" s="176"/>
      <c r="E217" s="166"/>
      <c r="F217" s="179"/>
      <c r="G217" s="2" t="s">
        <v>19</v>
      </c>
      <c r="H217" s="166"/>
      <c r="I217" s="166"/>
      <c r="J217" s="166"/>
      <c r="K217" s="11">
        <v>5565</v>
      </c>
      <c r="L217" s="11">
        <v>2782.5</v>
      </c>
      <c r="M217" s="11">
        <v>2782.5</v>
      </c>
      <c r="N217" s="11">
        <v>0</v>
      </c>
      <c r="O217" s="11"/>
    </row>
    <row r="218" spans="1:15" ht="22.5" customHeight="1" x14ac:dyDescent="0.2">
      <c r="A218" s="171"/>
      <c r="B218" s="174"/>
      <c r="C218" s="177"/>
      <c r="D218" s="177"/>
      <c r="E218" s="167"/>
      <c r="F218" s="180"/>
      <c r="G218" s="3" t="s">
        <v>15</v>
      </c>
      <c r="H218" s="167"/>
      <c r="I218" s="167"/>
      <c r="J218" s="167"/>
      <c r="K218" s="28">
        <f>SUM(K214:K217)</f>
        <v>22260</v>
      </c>
      <c r="L218" s="28">
        <f t="shared" ref="L218:M218" si="32">SUM(L214:L217)</f>
        <v>11130</v>
      </c>
      <c r="M218" s="31">
        <f t="shared" si="32"/>
        <v>11130</v>
      </c>
      <c r="N218" s="28">
        <v>0</v>
      </c>
      <c r="O218" s="11"/>
    </row>
    <row r="219" spans="1:15" x14ac:dyDescent="0.2">
      <c r="A219" s="169">
        <v>44</v>
      </c>
      <c r="B219" s="172" t="s">
        <v>25</v>
      </c>
      <c r="C219" s="175" t="s">
        <v>121</v>
      </c>
      <c r="D219" s="175" t="s">
        <v>211</v>
      </c>
      <c r="E219" s="165" t="s">
        <v>39</v>
      </c>
      <c r="F219" s="178">
        <v>35.4</v>
      </c>
      <c r="G219" s="2" t="s">
        <v>16</v>
      </c>
      <c r="H219" s="165">
        <v>47.52</v>
      </c>
      <c r="I219" s="168">
        <v>42460</v>
      </c>
      <c r="J219" s="168">
        <v>44286</v>
      </c>
      <c r="K219" s="11">
        <v>5175</v>
      </c>
      <c r="L219" s="11">
        <f>K219/2</f>
        <v>2587.5</v>
      </c>
      <c r="M219" s="11">
        <f>K219/2</f>
        <v>2587.5</v>
      </c>
      <c r="N219" s="11">
        <v>0</v>
      </c>
      <c r="O219" s="11"/>
    </row>
    <row r="220" spans="1:15" x14ac:dyDescent="0.2">
      <c r="A220" s="170"/>
      <c r="B220" s="173"/>
      <c r="C220" s="176"/>
      <c r="D220" s="176"/>
      <c r="E220" s="166"/>
      <c r="F220" s="179"/>
      <c r="G220" s="2" t="s">
        <v>17</v>
      </c>
      <c r="H220" s="166"/>
      <c r="I220" s="166"/>
      <c r="J220" s="166"/>
      <c r="K220" s="4">
        <v>5175</v>
      </c>
      <c r="L220" s="11">
        <v>2587.5</v>
      </c>
      <c r="M220" s="11">
        <v>2587.5</v>
      </c>
      <c r="N220" s="11">
        <f>K220-L220-M220</f>
        <v>0</v>
      </c>
      <c r="O220" s="11"/>
    </row>
    <row r="221" spans="1:15" x14ac:dyDescent="0.2">
      <c r="A221" s="170"/>
      <c r="B221" s="173"/>
      <c r="C221" s="176"/>
      <c r="D221" s="176"/>
      <c r="E221" s="166"/>
      <c r="F221" s="179"/>
      <c r="G221" s="2" t="s">
        <v>18</v>
      </c>
      <c r="H221" s="166"/>
      <c r="I221" s="166"/>
      <c r="J221" s="166"/>
      <c r="K221" s="11">
        <v>5175</v>
      </c>
      <c r="L221" s="11">
        <v>2587.5</v>
      </c>
      <c r="M221" s="11">
        <v>2587.5</v>
      </c>
      <c r="N221" s="11">
        <f>K221-L221-M221</f>
        <v>0</v>
      </c>
      <c r="O221" s="11"/>
    </row>
    <row r="222" spans="1:15" x14ac:dyDescent="0.2">
      <c r="A222" s="170"/>
      <c r="B222" s="173"/>
      <c r="C222" s="176"/>
      <c r="D222" s="176"/>
      <c r="E222" s="166"/>
      <c r="F222" s="179"/>
      <c r="G222" s="2" t="s">
        <v>19</v>
      </c>
      <c r="H222" s="166"/>
      <c r="I222" s="166"/>
      <c r="J222" s="166"/>
      <c r="K222" s="11">
        <v>5028.16</v>
      </c>
      <c r="L222" s="11">
        <v>1085.08</v>
      </c>
      <c r="M222" s="11">
        <v>1085.08</v>
      </c>
      <c r="N222" s="11">
        <f>K222-L222-M222</f>
        <v>2858</v>
      </c>
      <c r="O222" s="11"/>
    </row>
    <row r="223" spans="1:15" x14ac:dyDescent="0.2">
      <c r="A223" s="171"/>
      <c r="B223" s="174"/>
      <c r="C223" s="177"/>
      <c r="D223" s="177"/>
      <c r="E223" s="167"/>
      <c r="F223" s="180"/>
      <c r="G223" s="3" t="s">
        <v>15</v>
      </c>
      <c r="H223" s="167"/>
      <c r="I223" s="167"/>
      <c r="J223" s="167"/>
      <c r="K223" s="28">
        <f>SUM(K219:K222)</f>
        <v>20553.16</v>
      </c>
      <c r="L223" s="28">
        <f t="shared" ref="L223:M223" si="33">SUM(L219:L222)</f>
        <v>8847.58</v>
      </c>
      <c r="M223" s="31">
        <f t="shared" si="33"/>
        <v>8847.58</v>
      </c>
      <c r="N223" s="28">
        <v>0</v>
      </c>
      <c r="O223" s="11"/>
    </row>
    <row r="224" spans="1:15" x14ac:dyDescent="0.2">
      <c r="A224" s="169">
        <v>45</v>
      </c>
      <c r="B224" s="172" t="s">
        <v>25</v>
      </c>
      <c r="C224" s="175" t="s">
        <v>121</v>
      </c>
      <c r="D224" s="175" t="s">
        <v>212</v>
      </c>
      <c r="E224" s="165" t="s">
        <v>39</v>
      </c>
      <c r="F224" s="178">
        <v>54.5</v>
      </c>
      <c r="G224" s="2" t="s">
        <v>16</v>
      </c>
      <c r="H224" s="165">
        <v>46.69</v>
      </c>
      <c r="I224" s="168">
        <v>42460</v>
      </c>
      <c r="J224" s="168">
        <v>44286</v>
      </c>
      <c r="K224" s="11">
        <v>6990</v>
      </c>
      <c r="L224" s="11">
        <f>K224/2</f>
        <v>3495</v>
      </c>
      <c r="M224" s="11">
        <f>K224/2</f>
        <v>3495</v>
      </c>
      <c r="N224" s="11">
        <v>0</v>
      </c>
      <c r="O224" s="11"/>
    </row>
    <row r="225" spans="1:15" x14ac:dyDescent="0.2">
      <c r="A225" s="170"/>
      <c r="B225" s="173"/>
      <c r="C225" s="176"/>
      <c r="D225" s="176"/>
      <c r="E225" s="166"/>
      <c r="F225" s="179"/>
      <c r="G225" s="2" t="s">
        <v>17</v>
      </c>
      <c r="H225" s="166"/>
      <c r="I225" s="166"/>
      <c r="J225" s="166"/>
      <c r="K225" s="4">
        <v>6990</v>
      </c>
      <c r="L225" s="11">
        <v>3495</v>
      </c>
      <c r="M225" s="11">
        <v>3495</v>
      </c>
      <c r="N225" s="11">
        <f>K225-L225-M225</f>
        <v>0</v>
      </c>
      <c r="O225" s="11"/>
    </row>
    <row r="226" spans="1:15" x14ac:dyDescent="0.2">
      <c r="A226" s="170"/>
      <c r="B226" s="173"/>
      <c r="C226" s="176"/>
      <c r="D226" s="176"/>
      <c r="E226" s="166"/>
      <c r="F226" s="179"/>
      <c r="G226" s="2" t="s">
        <v>18</v>
      </c>
      <c r="H226" s="166"/>
      <c r="I226" s="166"/>
      <c r="J226" s="166"/>
      <c r="K226" s="11">
        <v>6990</v>
      </c>
      <c r="L226" s="11">
        <v>3495</v>
      </c>
      <c r="M226" s="11">
        <v>3495</v>
      </c>
      <c r="N226" s="11">
        <v>0</v>
      </c>
      <c r="O226" s="11"/>
    </row>
    <row r="227" spans="1:15" x14ac:dyDescent="0.2">
      <c r="A227" s="170"/>
      <c r="B227" s="173"/>
      <c r="C227" s="176"/>
      <c r="D227" s="176"/>
      <c r="E227" s="166"/>
      <c r="F227" s="179"/>
      <c r="G227" s="2" t="s">
        <v>19</v>
      </c>
      <c r="H227" s="166"/>
      <c r="I227" s="166"/>
      <c r="J227" s="166"/>
      <c r="K227" s="11">
        <v>7726.82</v>
      </c>
      <c r="L227" s="11">
        <v>1465.65</v>
      </c>
      <c r="M227" s="11">
        <v>1465.64</v>
      </c>
      <c r="N227" s="11">
        <f>K227-L227-M227</f>
        <v>4795.53</v>
      </c>
      <c r="O227" s="11"/>
    </row>
    <row r="228" spans="1:15" x14ac:dyDescent="0.2">
      <c r="A228" s="171"/>
      <c r="B228" s="174"/>
      <c r="C228" s="177"/>
      <c r="D228" s="177"/>
      <c r="E228" s="167"/>
      <c r="F228" s="180"/>
      <c r="G228" s="3" t="s">
        <v>15</v>
      </c>
      <c r="H228" s="167"/>
      <c r="I228" s="167"/>
      <c r="J228" s="167"/>
      <c r="K228" s="28">
        <f>SUM(K224:K227)</f>
        <v>28696.82</v>
      </c>
      <c r="L228" s="28">
        <f t="shared" ref="L228:M228" si="34">SUM(L224:L227)</f>
        <v>11950.65</v>
      </c>
      <c r="M228" s="31">
        <f t="shared" si="34"/>
        <v>11950.64</v>
      </c>
      <c r="N228" s="28">
        <v>0</v>
      </c>
      <c r="O228" s="11"/>
    </row>
    <row r="229" spans="1:15" x14ac:dyDescent="0.2">
      <c r="A229" s="57"/>
      <c r="B229" s="172" t="s">
        <v>25</v>
      </c>
      <c r="C229" s="175" t="s">
        <v>145</v>
      </c>
      <c r="D229" s="175" t="s">
        <v>182</v>
      </c>
      <c r="E229" s="165" t="s">
        <v>147</v>
      </c>
      <c r="F229" s="178">
        <v>5.0999999999999996</v>
      </c>
      <c r="G229" s="2" t="s">
        <v>16</v>
      </c>
      <c r="H229" s="165">
        <v>27.84</v>
      </c>
      <c r="I229" s="55"/>
      <c r="J229" s="55"/>
      <c r="K229" s="11">
        <v>0</v>
      </c>
      <c r="L229" s="11">
        <v>0</v>
      </c>
      <c r="M229" s="11">
        <v>0</v>
      </c>
      <c r="N229" s="11">
        <f>K229-L229-M229</f>
        <v>0</v>
      </c>
      <c r="O229" s="11"/>
    </row>
    <row r="230" spans="1:15" x14ac:dyDescent="0.2">
      <c r="A230" s="57"/>
      <c r="B230" s="173"/>
      <c r="C230" s="176"/>
      <c r="D230" s="176"/>
      <c r="E230" s="166"/>
      <c r="F230" s="179"/>
      <c r="G230" s="2" t="s">
        <v>17</v>
      </c>
      <c r="H230" s="166"/>
      <c r="I230" s="55"/>
      <c r="J230" s="55"/>
      <c r="K230" s="11">
        <v>373.88</v>
      </c>
      <c r="L230" s="11">
        <v>115.95</v>
      </c>
      <c r="M230" s="18">
        <v>115.95</v>
      </c>
      <c r="N230" s="11">
        <f>K230-L230-M230</f>
        <v>141.98000000000002</v>
      </c>
      <c r="O230" s="11"/>
    </row>
    <row r="231" spans="1:15" x14ac:dyDescent="0.2">
      <c r="A231" s="57"/>
      <c r="B231" s="173"/>
      <c r="C231" s="176"/>
      <c r="D231" s="176"/>
      <c r="E231" s="166"/>
      <c r="F231" s="179"/>
      <c r="G231" s="2" t="s">
        <v>18</v>
      </c>
      <c r="H231" s="166"/>
      <c r="I231" s="58">
        <v>42837</v>
      </c>
      <c r="J231" s="58">
        <v>43171</v>
      </c>
      <c r="K231" s="11">
        <v>425.94</v>
      </c>
      <c r="L231" s="11">
        <v>212.95</v>
      </c>
      <c r="M231" s="11">
        <v>212.95</v>
      </c>
      <c r="N231" s="11">
        <f>K231-L231-M231</f>
        <v>4.0000000000020464E-2</v>
      </c>
      <c r="O231" s="11"/>
    </row>
    <row r="232" spans="1:15" x14ac:dyDescent="0.2">
      <c r="A232" s="57">
        <v>46</v>
      </c>
      <c r="B232" s="173"/>
      <c r="C232" s="176"/>
      <c r="D232" s="176"/>
      <c r="E232" s="166"/>
      <c r="F232" s="179"/>
      <c r="G232" s="2" t="s">
        <v>19</v>
      </c>
      <c r="H232" s="166"/>
      <c r="I232" s="55"/>
      <c r="J232" s="55"/>
      <c r="K232" s="11">
        <v>425.94</v>
      </c>
      <c r="L232" s="11">
        <v>0</v>
      </c>
      <c r="M232" s="11">
        <v>0</v>
      </c>
      <c r="N232" s="11">
        <f>K232-L232-M232</f>
        <v>425.94</v>
      </c>
      <c r="O232" s="11">
        <v>145</v>
      </c>
    </row>
    <row r="233" spans="1:15" ht="16.5" customHeight="1" x14ac:dyDescent="0.2">
      <c r="A233" s="57"/>
      <c r="B233" s="174"/>
      <c r="C233" s="177"/>
      <c r="D233" s="177"/>
      <c r="E233" s="167"/>
      <c r="F233" s="180"/>
      <c r="G233" s="3" t="s">
        <v>15</v>
      </c>
      <c r="H233" s="167"/>
      <c r="I233" s="55"/>
      <c r="J233" s="55"/>
      <c r="K233" s="28">
        <f>SUM(K229:K232)</f>
        <v>1225.76</v>
      </c>
      <c r="L233" s="28">
        <f t="shared" ref="L233:N233" si="35">SUM(L229:L232)</f>
        <v>328.9</v>
      </c>
      <c r="M233" s="31">
        <f t="shared" si="35"/>
        <v>328.9</v>
      </c>
      <c r="N233" s="28">
        <f t="shared" si="35"/>
        <v>567.96</v>
      </c>
      <c r="O233" s="11"/>
    </row>
    <row r="234" spans="1:15" ht="14.25" customHeight="1" x14ac:dyDescent="0.2">
      <c r="A234" s="169">
        <v>47</v>
      </c>
      <c r="B234" s="172" t="s">
        <v>25</v>
      </c>
      <c r="C234" s="175" t="s">
        <v>125</v>
      </c>
      <c r="D234" s="175" t="s">
        <v>138</v>
      </c>
      <c r="E234" s="165" t="s">
        <v>128</v>
      </c>
      <c r="F234" s="178">
        <v>10.8</v>
      </c>
      <c r="G234" s="2" t="s">
        <v>16</v>
      </c>
      <c r="H234" s="165">
        <v>21.81</v>
      </c>
      <c r="I234" s="168">
        <v>42461</v>
      </c>
      <c r="J234" s="168">
        <v>44287</v>
      </c>
      <c r="K234" s="11">
        <v>834.47</v>
      </c>
      <c r="L234" s="11">
        <v>681</v>
      </c>
      <c r="M234" s="11">
        <v>681</v>
      </c>
      <c r="N234" s="11">
        <v>-527.53</v>
      </c>
      <c r="O234" s="11"/>
    </row>
    <row r="235" spans="1:15" ht="15.75" customHeight="1" x14ac:dyDescent="0.2">
      <c r="A235" s="170"/>
      <c r="B235" s="173"/>
      <c r="C235" s="176"/>
      <c r="D235" s="176"/>
      <c r="E235" s="166"/>
      <c r="F235" s="179"/>
      <c r="G235" s="2" t="s">
        <v>17</v>
      </c>
      <c r="H235" s="166"/>
      <c r="I235" s="166"/>
      <c r="J235" s="166"/>
      <c r="K235" s="11">
        <v>706.77</v>
      </c>
      <c r="L235" s="11">
        <v>143.57</v>
      </c>
      <c r="M235" s="11">
        <v>143.57</v>
      </c>
      <c r="N235" s="11">
        <f>K235-L235-M235</f>
        <v>419.63000000000005</v>
      </c>
      <c r="O235" s="11"/>
    </row>
    <row r="236" spans="1:15" ht="13.5" customHeight="1" x14ac:dyDescent="0.2">
      <c r="A236" s="170"/>
      <c r="B236" s="173"/>
      <c r="C236" s="176"/>
      <c r="D236" s="176"/>
      <c r="E236" s="166"/>
      <c r="F236" s="179"/>
      <c r="G236" s="2" t="s">
        <v>18</v>
      </c>
      <c r="H236" s="166"/>
      <c r="I236" s="166"/>
      <c r="J236" s="166"/>
      <c r="K236" s="11">
        <v>706.77</v>
      </c>
      <c r="L236" s="11">
        <v>353.38</v>
      </c>
      <c r="M236" s="11">
        <v>353.39</v>
      </c>
      <c r="N236" s="11">
        <f>K236-L236-M236</f>
        <v>0</v>
      </c>
      <c r="O236" s="11"/>
    </row>
    <row r="237" spans="1:15" ht="13.5" customHeight="1" x14ac:dyDescent="0.2">
      <c r="A237" s="170"/>
      <c r="B237" s="173"/>
      <c r="C237" s="176"/>
      <c r="D237" s="176"/>
      <c r="E237" s="166"/>
      <c r="F237" s="179"/>
      <c r="G237" s="2" t="s">
        <v>19</v>
      </c>
      <c r="H237" s="166"/>
      <c r="I237" s="166"/>
      <c r="J237" s="166"/>
      <c r="K237" s="11">
        <v>706.77</v>
      </c>
      <c r="L237" s="11">
        <v>63.85</v>
      </c>
      <c r="M237" s="11">
        <v>63.85</v>
      </c>
      <c r="N237" s="11">
        <f>K237-L237-M237</f>
        <v>579.06999999999994</v>
      </c>
      <c r="O237" s="11"/>
    </row>
    <row r="238" spans="1:15" ht="20.25" customHeight="1" x14ac:dyDescent="0.2">
      <c r="A238" s="171"/>
      <c r="B238" s="174"/>
      <c r="C238" s="177"/>
      <c r="D238" s="177"/>
      <c r="E238" s="167"/>
      <c r="F238" s="180"/>
      <c r="G238" s="3" t="s">
        <v>15</v>
      </c>
      <c r="H238" s="167"/>
      <c r="I238" s="167"/>
      <c r="J238" s="167"/>
      <c r="K238" s="28">
        <f>SUM(K234:K237)</f>
        <v>2954.78</v>
      </c>
      <c r="L238" s="28">
        <f t="shared" ref="L238:N238" si="36">SUM(L234:L237)</f>
        <v>1241.7999999999997</v>
      </c>
      <c r="M238" s="31">
        <f t="shared" si="36"/>
        <v>1241.81</v>
      </c>
      <c r="N238" s="28">
        <f t="shared" si="36"/>
        <v>471.17</v>
      </c>
      <c r="O238" s="11"/>
    </row>
    <row r="239" spans="1:15" x14ac:dyDescent="0.2">
      <c r="A239" s="169">
        <v>48</v>
      </c>
      <c r="B239" s="172" t="s">
        <v>25</v>
      </c>
      <c r="C239" s="175" t="s">
        <v>126</v>
      </c>
      <c r="D239" s="175" t="s">
        <v>183</v>
      </c>
      <c r="E239" s="165" t="s">
        <v>60</v>
      </c>
      <c r="F239" s="183">
        <v>23.3</v>
      </c>
      <c r="G239" s="2" t="s">
        <v>16</v>
      </c>
      <c r="H239" s="165">
        <v>13.3</v>
      </c>
      <c r="I239" s="168">
        <v>42461</v>
      </c>
      <c r="J239" s="168">
        <v>44287</v>
      </c>
      <c r="K239" s="11">
        <v>930</v>
      </c>
      <c r="L239" s="11">
        <v>775</v>
      </c>
      <c r="M239" s="11">
        <v>775</v>
      </c>
      <c r="N239" s="11">
        <v>-620</v>
      </c>
      <c r="O239" s="11"/>
    </row>
    <row r="240" spans="1:15" x14ac:dyDescent="0.2">
      <c r="A240" s="170"/>
      <c r="B240" s="173"/>
      <c r="C240" s="176"/>
      <c r="D240" s="176"/>
      <c r="E240" s="166"/>
      <c r="F240" s="184"/>
      <c r="G240" s="2" t="s">
        <v>17</v>
      </c>
      <c r="H240" s="166"/>
      <c r="I240" s="166"/>
      <c r="J240" s="166"/>
      <c r="K240" s="11">
        <v>930</v>
      </c>
      <c r="L240" s="11">
        <v>310</v>
      </c>
      <c r="M240" s="11">
        <v>310</v>
      </c>
      <c r="N240" s="11">
        <f>K240-L240-M240</f>
        <v>310</v>
      </c>
      <c r="O240" s="11"/>
    </row>
    <row r="241" spans="1:15" x14ac:dyDescent="0.2">
      <c r="A241" s="170"/>
      <c r="B241" s="173"/>
      <c r="C241" s="176"/>
      <c r="D241" s="176"/>
      <c r="E241" s="166"/>
      <c r="F241" s="184"/>
      <c r="G241" s="2" t="s">
        <v>18</v>
      </c>
      <c r="H241" s="166"/>
      <c r="I241" s="166"/>
      <c r="J241" s="166"/>
      <c r="K241" s="11">
        <v>930</v>
      </c>
      <c r="L241" s="11">
        <v>310</v>
      </c>
      <c r="M241" s="11">
        <v>310</v>
      </c>
      <c r="N241" s="11">
        <f>K241-L241-M241</f>
        <v>310</v>
      </c>
      <c r="O241" s="11"/>
    </row>
    <row r="242" spans="1:15" x14ac:dyDescent="0.2">
      <c r="A242" s="170"/>
      <c r="B242" s="173"/>
      <c r="C242" s="176"/>
      <c r="D242" s="176"/>
      <c r="E242" s="166"/>
      <c r="F242" s="184"/>
      <c r="G242" s="2" t="s">
        <v>19</v>
      </c>
      <c r="H242" s="166"/>
      <c r="I242" s="166"/>
      <c r="J242" s="166"/>
      <c r="K242" s="11">
        <v>930</v>
      </c>
      <c r="L242" s="11">
        <v>696.5</v>
      </c>
      <c r="M242" s="11">
        <v>696.5</v>
      </c>
      <c r="N242" s="11">
        <f>K242-L242-M242</f>
        <v>-463</v>
      </c>
      <c r="O242" s="11"/>
    </row>
    <row r="243" spans="1:15" x14ac:dyDescent="0.2">
      <c r="A243" s="171"/>
      <c r="B243" s="174"/>
      <c r="C243" s="177"/>
      <c r="D243" s="177"/>
      <c r="E243" s="167"/>
      <c r="F243" s="185"/>
      <c r="G243" s="3" t="s">
        <v>15</v>
      </c>
      <c r="H243" s="167"/>
      <c r="I243" s="167"/>
      <c r="J243" s="167"/>
      <c r="K243" s="28">
        <f>SUM(K239:K242)</f>
        <v>3720</v>
      </c>
      <c r="L243" s="28">
        <f>SUM(L239:L242)</f>
        <v>2091.5</v>
      </c>
      <c r="M243" s="31">
        <f>SUM(M239:M242)</f>
        <v>2091.5</v>
      </c>
      <c r="N243" s="28">
        <f>SUM(N239:N242)</f>
        <v>-463</v>
      </c>
      <c r="O243" s="11"/>
    </row>
    <row r="244" spans="1:15" ht="12.75" customHeight="1" x14ac:dyDescent="0.2">
      <c r="A244" s="169">
        <v>49</v>
      </c>
      <c r="B244" s="172" t="s">
        <v>25</v>
      </c>
      <c r="C244" s="175" t="s">
        <v>126</v>
      </c>
      <c r="D244" s="175" t="s">
        <v>184</v>
      </c>
      <c r="E244" s="165" t="s">
        <v>60</v>
      </c>
      <c r="F244" s="183">
        <v>45</v>
      </c>
      <c r="G244" s="2" t="s">
        <v>16</v>
      </c>
      <c r="H244" s="165">
        <v>34.799999999999997</v>
      </c>
      <c r="I244" s="168">
        <v>42847</v>
      </c>
      <c r="J244" s="168">
        <v>43181</v>
      </c>
      <c r="K244" s="11">
        <v>0</v>
      </c>
      <c r="L244" s="11">
        <v>0</v>
      </c>
      <c r="M244" s="11">
        <v>0</v>
      </c>
      <c r="N244" s="11">
        <v>0</v>
      </c>
      <c r="O244" s="11"/>
    </row>
    <row r="245" spans="1:15" x14ac:dyDescent="0.2">
      <c r="A245" s="170"/>
      <c r="B245" s="173"/>
      <c r="C245" s="176"/>
      <c r="D245" s="176"/>
      <c r="E245" s="166"/>
      <c r="F245" s="184"/>
      <c r="G245" s="2" t="s">
        <v>17</v>
      </c>
      <c r="H245" s="166"/>
      <c r="I245" s="166"/>
      <c r="J245" s="166"/>
      <c r="K245" s="11">
        <v>3601.8</v>
      </c>
      <c r="L245" s="11">
        <v>783</v>
      </c>
      <c r="M245" s="11">
        <v>783</v>
      </c>
      <c r="N245" s="11">
        <f>K245-L245-M245</f>
        <v>2035.8000000000002</v>
      </c>
      <c r="O245" s="11"/>
    </row>
    <row r="246" spans="1:15" x14ac:dyDescent="0.2">
      <c r="A246" s="170"/>
      <c r="B246" s="173"/>
      <c r="C246" s="176"/>
      <c r="D246" s="176"/>
      <c r="E246" s="166"/>
      <c r="F246" s="184"/>
      <c r="G246" s="2" t="s">
        <v>18</v>
      </c>
      <c r="H246" s="166"/>
      <c r="I246" s="166"/>
      <c r="J246" s="166"/>
      <c r="K246" s="11">
        <v>4698</v>
      </c>
      <c r="L246" s="11">
        <v>1566</v>
      </c>
      <c r="M246" s="11">
        <v>1566</v>
      </c>
      <c r="N246" s="11">
        <f>K246-L246-M246</f>
        <v>1566</v>
      </c>
      <c r="O246" s="11"/>
    </row>
    <row r="247" spans="1:15" x14ac:dyDescent="0.2">
      <c r="A247" s="170"/>
      <c r="B247" s="173"/>
      <c r="C247" s="176"/>
      <c r="D247" s="176"/>
      <c r="E247" s="166"/>
      <c r="F247" s="184"/>
      <c r="G247" s="2" t="s">
        <v>19</v>
      </c>
      <c r="H247" s="166"/>
      <c r="I247" s="166"/>
      <c r="J247" s="166"/>
      <c r="K247" s="11">
        <v>4698</v>
      </c>
      <c r="L247" s="11">
        <v>3127.5</v>
      </c>
      <c r="M247" s="11">
        <v>3127.5</v>
      </c>
      <c r="N247" s="11">
        <f>K247-L247-M247</f>
        <v>-1557</v>
      </c>
      <c r="O247" s="11">
        <v>326.25</v>
      </c>
    </row>
    <row r="248" spans="1:15" ht="25.5" customHeight="1" x14ac:dyDescent="0.2">
      <c r="A248" s="171"/>
      <c r="B248" s="174"/>
      <c r="C248" s="177"/>
      <c r="D248" s="177"/>
      <c r="E248" s="167"/>
      <c r="F248" s="185"/>
      <c r="G248" s="3" t="s">
        <v>15</v>
      </c>
      <c r="H248" s="167"/>
      <c r="I248" s="167"/>
      <c r="J248" s="167"/>
      <c r="K248" s="28">
        <f>SUM(K244:K247)</f>
        <v>12997.8</v>
      </c>
      <c r="L248" s="28">
        <f>SUM(L244:L247)</f>
        <v>5476.5</v>
      </c>
      <c r="M248" s="31">
        <f>SUM(M244:M247)</f>
        <v>5476.5</v>
      </c>
      <c r="N248" s="28">
        <f>SUM(N244:N247)</f>
        <v>2044.8000000000002</v>
      </c>
      <c r="O248" s="11"/>
    </row>
    <row r="249" spans="1:15" ht="21" customHeight="1" x14ac:dyDescent="0.2">
      <c r="A249" s="169">
        <v>50</v>
      </c>
      <c r="B249" s="172" t="s">
        <v>25</v>
      </c>
      <c r="C249" s="175" t="s">
        <v>143</v>
      </c>
      <c r="D249" s="175" t="s">
        <v>185</v>
      </c>
      <c r="E249" s="55"/>
      <c r="F249" s="178">
        <v>13.4</v>
      </c>
      <c r="G249" s="2" t="s">
        <v>16</v>
      </c>
      <c r="H249" s="54"/>
      <c r="I249" s="54"/>
      <c r="J249" s="54"/>
      <c r="K249" s="11">
        <v>0</v>
      </c>
      <c r="L249" s="11">
        <v>0</v>
      </c>
      <c r="M249" s="18">
        <v>0</v>
      </c>
      <c r="N249" s="11">
        <v>0</v>
      </c>
      <c r="O249" s="11"/>
    </row>
    <row r="250" spans="1:15" x14ac:dyDescent="0.2">
      <c r="A250" s="170"/>
      <c r="B250" s="173"/>
      <c r="C250" s="176"/>
      <c r="D250" s="176"/>
      <c r="E250" s="166" t="s">
        <v>104</v>
      </c>
      <c r="F250" s="179"/>
      <c r="G250" s="2" t="s">
        <v>17</v>
      </c>
      <c r="H250" s="55"/>
      <c r="I250" s="55"/>
      <c r="J250" s="55"/>
      <c r="K250" s="11">
        <v>622.16</v>
      </c>
      <c r="L250" s="11">
        <v>311.10000000000002</v>
      </c>
      <c r="M250" s="18">
        <v>311.10000000000002</v>
      </c>
      <c r="N250" s="11">
        <f>K250-L250-M250</f>
        <v>-4.0000000000077307E-2</v>
      </c>
      <c r="O250" s="11"/>
    </row>
    <row r="251" spans="1:15" x14ac:dyDescent="0.2">
      <c r="A251" s="170"/>
      <c r="B251" s="173"/>
      <c r="C251" s="176"/>
      <c r="D251" s="176"/>
      <c r="E251" s="166"/>
      <c r="F251" s="179"/>
      <c r="G251" s="2" t="s">
        <v>18</v>
      </c>
      <c r="H251" s="55">
        <v>30.62</v>
      </c>
      <c r="I251" s="58">
        <v>42871</v>
      </c>
      <c r="J251" s="58">
        <v>43206</v>
      </c>
      <c r="K251" s="11">
        <v>1231.08</v>
      </c>
      <c r="L251" s="11">
        <v>615</v>
      </c>
      <c r="M251" s="11">
        <v>615</v>
      </c>
      <c r="N251" s="11">
        <f>K251-L251-M251</f>
        <v>1.0799999999999272</v>
      </c>
      <c r="O251" s="11"/>
    </row>
    <row r="252" spans="1:15" x14ac:dyDescent="0.2">
      <c r="A252" s="170"/>
      <c r="B252" s="173"/>
      <c r="C252" s="176"/>
      <c r="D252" s="176"/>
      <c r="E252" s="166"/>
      <c r="F252" s="179"/>
      <c r="G252" s="2" t="s">
        <v>19</v>
      </c>
      <c r="H252" s="55"/>
      <c r="I252" s="55"/>
      <c r="J252" s="55"/>
      <c r="K252" s="11">
        <v>1231.08</v>
      </c>
      <c r="L252" s="11">
        <v>630.6</v>
      </c>
      <c r="M252" s="11">
        <v>630.6</v>
      </c>
      <c r="N252" s="11">
        <f>K252-L252-M252</f>
        <v>-30.120000000000118</v>
      </c>
      <c r="O252" s="11">
        <v>145</v>
      </c>
    </row>
    <row r="253" spans="1:15" x14ac:dyDescent="0.2">
      <c r="A253" s="171"/>
      <c r="B253" s="174"/>
      <c r="C253" s="177"/>
      <c r="D253" s="177"/>
      <c r="E253" s="167"/>
      <c r="F253" s="180"/>
      <c r="G253" s="3" t="s">
        <v>15</v>
      </c>
      <c r="H253" s="56"/>
      <c r="I253" s="56"/>
      <c r="J253" s="56"/>
      <c r="K253" s="28">
        <f>SUM(K249:K252)</f>
        <v>3084.3199999999997</v>
      </c>
      <c r="L253" s="28">
        <f t="shared" ref="L253:N253" si="37">SUM(L249:L252)</f>
        <v>1556.7</v>
      </c>
      <c r="M253" s="31">
        <f t="shared" si="37"/>
        <v>1556.7</v>
      </c>
      <c r="N253" s="28">
        <f t="shared" si="37"/>
        <v>-29.080000000000268</v>
      </c>
      <c r="O253" s="11"/>
    </row>
    <row r="254" spans="1:15" x14ac:dyDescent="0.2">
      <c r="A254" s="169">
        <v>51</v>
      </c>
      <c r="B254" s="172" t="s">
        <v>25</v>
      </c>
      <c r="C254" s="175" t="s">
        <v>156</v>
      </c>
      <c r="D254" s="175" t="s">
        <v>158</v>
      </c>
      <c r="E254" s="165" t="s">
        <v>50</v>
      </c>
      <c r="F254" s="178">
        <v>40.200000000000003</v>
      </c>
      <c r="G254" s="2" t="s">
        <v>16</v>
      </c>
      <c r="H254" s="165">
        <v>12.44</v>
      </c>
      <c r="I254" s="55"/>
      <c r="J254" s="55"/>
      <c r="K254" s="11">
        <v>0</v>
      </c>
      <c r="L254" s="11">
        <v>0</v>
      </c>
      <c r="M254" s="11">
        <v>0</v>
      </c>
      <c r="N254" s="11">
        <v>0</v>
      </c>
      <c r="O254" s="11"/>
    </row>
    <row r="255" spans="1:15" x14ac:dyDescent="0.2">
      <c r="A255" s="170"/>
      <c r="B255" s="173"/>
      <c r="C255" s="176"/>
      <c r="D255" s="176"/>
      <c r="E255" s="166"/>
      <c r="F255" s="179"/>
      <c r="G255" s="2" t="s">
        <v>17</v>
      </c>
      <c r="H255" s="166"/>
      <c r="I255" s="55"/>
      <c r="J255" s="55"/>
      <c r="K255" s="11">
        <v>0</v>
      </c>
      <c r="L255" s="11">
        <v>2660.56</v>
      </c>
      <c r="M255" s="11">
        <v>2660.56</v>
      </c>
      <c r="N255" s="11">
        <v>0</v>
      </c>
      <c r="O255" s="11"/>
    </row>
    <row r="256" spans="1:15" x14ac:dyDescent="0.2">
      <c r="A256" s="170"/>
      <c r="B256" s="173"/>
      <c r="C256" s="176"/>
      <c r="D256" s="176"/>
      <c r="E256" s="166"/>
      <c r="F256" s="179"/>
      <c r="G256" s="2" t="s">
        <v>18</v>
      </c>
      <c r="H256" s="166"/>
      <c r="I256" s="58">
        <v>40728</v>
      </c>
      <c r="J256" s="58">
        <v>42525</v>
      </c>
      <c r="K256" s="11">
        <v>0</v>
      </c>
      <c r="L256" s="11">
        <v>3990.84</v>
      </c>
      <c r="M256" s="11">
        <v>3990.84</v>
      </c>
      <c r="N256" s="11">
        <v>0</v>
      </c>
      <c r="O256" s="11" t="s">
        <v>155</v>
      </c>
    </row>
    <row r="257" spans="1:15" x14ac:dyDescent="0.2">
      <c r="A257" s="170"/>
      <c r="B257" s="173"/>
      <c r="C257" s="176"/>
      <c r="D257" s="176"/>
      <c r="E257" s="166"/>
      <c r="F257" s="179"/>
      <c r="G257" s="2" t="s">
        <v>19</v>
      </c>
      <c r="H257" s="166"/>
      <c r="I257" s="55"/>
      <c r="J257" s="55"/>
      <c r="K257" s="11">
        <v>0</v>
      </c>
      <c r="L257" s="11">
        <v>1330.28</v>
      </c>
      <c r="M257" s="11">
        <v>1330.28</v>
      </c>
      <c r="N257" s="11">
        <f t="shared" ref="N257" si="38">K257-L257-M257</f>
        <v>-2660.56</v>
      </c>
      <c r="O257" s="11"/>
    </row>
    <row r="258" spans="1:15" x14ac:dyDescent="0.2">
      <c r="A258" s="171"/>
      <c r="B258" s="174"/>
      <c r="C258" s="177"/>
      <c r="D258" s="177"/>
      <c r="E258" s="167"/>
      <c r="F258" s="180"/>
      <c r="G258" s="3" t="s">
        <v>15</v>
      </c>
      <c r="H258" s="167"/>
      <c r="I258" s="55"/>
      <c r="J258" s="55"/>
      <c r="K258" s="28">
        <f>SUM(K254:K257)</f>
        <v>0</v>
      </c>
      <c r="L258" s="28">
        <f>SUM(L254:L257)</f>
        <v>7981.6799999999994</v>
      </c>
      <c r="M258" s="28">
        <f>SUM(M254:M257)</f>
        <v>7981.6799999999994</v>
      </c>
      <c r="N258" s="28">
        <v>0</v>
      </c>
      <c r="O258" s="11"/>
    </row>
    <row r="259" spans="1:15" ht="12.75" customHeight="1" x14ac:dyDescent="0.2">
      <c r="A259" s="169">
        <v>52</v>
      </c>
      <c r="B259" s="172" t="s">
        <v>25</v>
      </c>
      <c r="C259" s="175" t="s">
        <v>129</v>
      </c>
      <c r="D259" s="175" t="s">
        <v>186</v>
      </c>
      <c r="E259" s="165" t="s">
        <v>130</v>
      </c>
      <c r="F259" s="178">
        <v>12.6</v>
      </c>
      <c r="G259" s="2" t="s">
        <v>16</v>
      </c>
      <c r="H259" s="165">
        <v>15.18</v>
      </c>
      <c r="I259" s="168">
        <v>42461</v>
      </c>
      <c r="J259" s="168">
        <v>44287</v>
      </c>
      <c r="K259" s="11">
        <v>665.58</v>
      </c>
      <c r="L259" s="11">
        <v>529.5</v>
      </c>
      <c r="M259" s="11">
        <v>529.5</v>
      </c>
      <c r="N259" s="11">
        <v>-393.42</v>
      </c>
      <c r="O259" s="11"/>
    </row>
    <row r="260" spans="1:15" x14ac:dyDescent="0.2">
      <c r="A260" s="170"/>
      <c r="B260" s="173"/>
      <c r="C260" s="176"/>
      <c r="D260" s="176"/>
      <c r="E260" s="166"/>
      <c r="F260" s="179"/>
      <c r="G260" s="2" t="s">
        <v>17</v>
      </c>
      <c r="H260" s="166"/>
      <c r="I260" s="166"/>
      <c r="J260" s="166"/>
      <c r="K260" s="11">
        <v>573.9</v>
      </c>
      <c r="L260" s="11">
        <v>45.45</v>
      </c>
      <c r="M260" s="11">
        <v>45.45</v>
      </c>
      <c r="N260" s="11">
        <f>K260-L260-M260</f>
        <v>482.99999999999994</v>
      </c>
      <c r="O260" s="11"/>
    </row>
    <row r="261" spans="1:15" x14ac:dyDescent="0.2">
      <c r="A261" s="170"/>
      <c r="B261" s="173"/>
      <c r="C261" s="176"/>
      <c r="D261" s="176"/>
      <c r="E261" s="166"/>
      <c r="F261" s="179"/>
      <c r="G261" s="2" t="s">
        <v>18</v>
      </c>
      <c r="H261" s="166"/>
      <c r="I261" s="166"/>
      <c r="J261" s="166"/>
      <c r="K261" s="11">
        <v>573.9</v>
      </c>
      <c r="L261" s="11">
        <v>384</v>
      </c>
      <c r="M261" s="11">
        <v>384</v>
      </c>
      <c r="N261" s="11">
        <f>K261-L261-M261</f>
        <v>-194.10000000000002</v>
      </c>
      <c r="O261" s="11"/>
    </row>
    <row r="262" spans="1:15" x14ac:dyDescent="0.2">
      <c r="A262" s="170"/>
      <c r="B262" s="173"/>
      <c r="C262" s="176"/>
      <c r="D262" s="176"/>
      <c r="E262" s="166"/>
      <c r="F262" s="179"/>
      <c r="G262" s="2" t="s">
        <v>19</v>
      </c>
      <c r="H262" s="166"/>
      <c r="I262" s="166"/>
      <c r="J262" s="166"/>
      <c r="K262" s="11">
        <v>573.9</v>
      </c>
      <c r="L262" s="11">
        <v>43.39</v>
      </c>
      <c r="M262" s="11">
        <v>43.39</v>
      </c>
      <c r="N262" s="11">
        <f>K262-L262-M262</f>
        <v>487.12</v>
      </c>
      <c r="O262" s="11"/>
    </row>
    <row r="263" spans="1:15" ht="24.75" customHeight="1" x14ac:dyDescent="0.2">
      <c r="A263" s="171"/>
      <c r="B263" s="174"/>
      <c r="C263" s="177"/>
      <c r="D263" s="177"/>
      <c r="E263" s="167"/>
      <c r="F263" s="180"/>
      <c r="G263" s="3" t="s">
        <v>15</v>
      </c>
      <c r="H263" s="167"/>
      <c r="I263" s="167"/>
      <c r="J263" s="167"/>
      <c r="K263" s="28">
        <f>SUM(K259:K262)</f>
        <v>2387.2800000000002</v>
      </c>
      <c r="L263" s="28">
        <f>SUM(L259:L262)</f>
        <v>1002.34</v>
      </c>
      <c r="M263" s="31">
        <f>SUM(M259:M262)</f>
        <v>1002.34</v>
      </c>
      <c r="N263" s="28">
        <f>SUM(N259:N262)</f>
        <v>382.59999999999991</v>
      </c>
      <c r="O263" s="11"/>
    </row>
    <row r="264" spans="1:15" x14ac:dyDescent="0.2">
      <c r="A264" s="169">
        <v>53</v>
      </c>
      <c r="B264" s="172" t="s">
        <v>191</v>
      </c>
      <c r="C264" s="175" t="s">
        <v>194</v>
      </c>
      <c r="D264" s="175" t="s">
        <v>213</v>
      </c>
      <c r="E264" s="165" t="s">
        <v>104</v>
      </c>
      <c r="F264" s="178">
        <v>12.7</v>
      </c>
      <c r="G264" s="59" t="s">
        <v>16</v>
      </c>
      <c r="H264" s="165">
        <v>11.32</v>
      </c>
      <c r="I264" s="168">
        <v>43089</v>
      </c>
      <c r="J264" s="168">
        <v>43424</v>
      </c>
      <c r="K264" s="11">
        <v>0</v>
      </c>
      <c r="L264" s="11">
        <v>0</v>
      </c>
      <c r="M264" s="18">
        <v>0</v>
      </c>
      <c r="N264" s="11">
        <f>K264-L264-M264</f>
        <v>0</v>
      </c>
      <c r="O264" s="11"/>
    </row>
    <row r="265" spans="1:15" x14ac:dyDescent="0.2">
      <c r="A265" s="170"/>
      <c r="B265" s="173"/>
      <c r="C265" s="176"/>
      <c r="D265" s="176"/>
      <c r="E265" s="166"/>
      <c r="F265" s="179"/>
      <c r="G265" s="59" t="s">
        <v>17</v>
      </c>
      <c r="H265" s="166"/>
      <c r="I265" s="166"/>
      <c r="J265" s="166"/>
      <c r="K265" s="11">
        <v>0</v>
      </c>
      <c r="L265" s="11">
        <v>0</v>
      </c>
      <c r="M265" s="18">
        <v>0</v>
      </c>
      <c r="N265" s="11">
        <f t="shared" ref="N265:N267" si="39">K265-L265-M265</f>
        <v>0</v>
      </c>
      <c r="O265" s="11"/>
    </row>
    <row r="266" spans="1:15" x14ac:dyDescent="0.2">
      <c r="A266" s="170"/>
      <c r="B266" s="173"/>
      <c r="C266" s="176"/>
      <c r="D266" s="176"/>
      <c r="E266" s="166"/>
      <c r="F266" s="179"/>
      <c r="G266" s="59" t="s">
        <v>18</v>
      </c>
      <c r="H266" s="166"/>
      <c r="I266" s="166"/>
      <c r="J266" s="166"/>
      <c r="K266" s="11">
        <v>0</v>
      </c>
      <c r="L266" s="11">
        <v>0</v>
      </c>
      <c r="M266" s="18">
        <v>0</v>
      </c>
      <c r="N266" s="11">
        <f t="shared" si="39"/>
        <v>0</v>
      </c>
      <c r="O266" s="11"/>
    </row>
    <row r="267" spans="1:15" x14ac:dyDescent="0.2">
      <c r="A267" s="170"/>
      <c r="B267" s="173"/>
      <c r="C267" s="176"/>
      <c r="D267" s="176"/>
      <c r="E267" s="166"/>
      <c r="F267" s="179"/>
      <c r="G267" s="59" t="s">
        <v>19</v>
      </c>
      <c r="H267" s="166"/>
      <c r="I267" s="166"/>
      <c r="J267" s="166"/>
      <c r="K267" s="11">
        <v>143.71</v>
      </c>
      <c r="L267" s="11">
        <v>0</v>
      </c>
      <c r="M267" s="18">
        <v>0</v>
      </c>
      <c r="N267" s="11">
        <f t="shared" si="39"/>
        <v>143.71</v>
      </c>
      <c r="O267" s="11">
        <v>145</v>
      </c>
    </row>
    <row r="268" spans="1:15" ht="12" customHeight="1" x14ac:dyDescent="0.2">
      <c r="A268" s="171"/>
      <c r="B268" s="174"/>
      <c r="C268" s="177"/>
      <c r="D268" s="177"/>
      <c r="E268" s="167"/>
      <c r="F268" s="180"/>
      <c r="G268" s="3" t="s">
        <v>15</v>
      </c>
      <c r="H268" s="167"/>
      <c r="I268" s="167"/>
      <c r="J268" s="167"/>
      <c r="K268" s="28">
        <f>SUM(K264:K267)</f>
        <v>143.71</v>
      </c>
      <c r="L268" s="28">
        <f t="shared" ref="L268" si="40">SUM(L264:L267)</f>
        <v>0</v>
      </c>
      <c r="M268" s="28">
        <v>0</v>
      </c>
      <c r="N268" s="28">
        <f>SUM(N264:N267)</f>
        <v>143.71</v>
      </c>
      <c r="O268" s="11"/>
    </row>
    <row r="269" spans="1:15" ht="12" customHeight="1" x14ac:dyDescent="0.2">
      <c r="A269" s="169">
        <v>54</v>
      </c>
      <c r="B269" s="172" t="s">
        <v>195</v>
      </c>
      <c r="C269" s="175" t="s">
        <v>196</v>
      </c>
      <c r="D269" s="175" t="s">
        <v>197</v>
      </c>
      <c r="E269" s="165" t="s">
        <v>40</v>
      </c>
      <c r="F269" s="178">
        <v>44.4</v>
      </c>
      <c r="G269" s="59" t="s">
        <v>16</v>
      </c>
      <c r="H269" s="165">
        <v>56.14</v>
      </c>
      <c r="I269" s="168">
        <v>43040</v>
      </c>
      <c r="J269" s="168">
        <v>43374</v>
      </c>
      <c r="K269" s="11">
        <v>0</v>
      </c>
      <c r="L269" s="11">
        <v>0</v>
      </c>
      <c r="M269" s="11">
        <v>0</v>
      </c>
      <c r="N269" s="11">
        <f>K269-L269-M269</f>
        <v>0</v>
      </c>
      <c r="O269" s="11"/>
    </row>
    <row r="270" spans="1:15" ht="12" customHeight="1" x14ac:dyDescent="0.2">
      <c r="A270" s="170"/>
      <c r="B270" s="173"/>
      <c r="C270" s="176"/>
      <c r="D270" s="176"/>
      <c r="E270" s="166"/>
      <c r="F270" s="179"/>
      <c r="G270" s="59" t="s">
        <v>17</v>
      </c>
      <c r="H270" s="166"/>
      <c r="I270" s="166"/>
      <c r="J270" s="166"/>
      <c r="K270" s="11">
        <v>0</v>
      </c>
      <c r="L270" s="11">
        <v>0</v>
      </c>
      <c r="M270" s="11">
        <v>0</v>
      </c>
      <c r="N270" s="11">
        <f t="shared" ref="N270:N272" si="41">K270-L270-M270</f>
        <v>0</v>
      </c>
      <c r="O270" s="11"/>
    </row>
    <row r="271" spans="1:15" ht="12" customHeight="1" x14ac:dyDescent="0.2">
      <c r="A271" s="170"/>
      <c r="B271" s="173"/>
      <c r="C271" s="176"/>
      <c r="D271" s="176"/>
      <c r="E271" s="166"/>
      <c r="F271" s="179"/>
      <c r="G271" s="59" t="s">
        <v>18</v>
      </c>
      <c r="H271" s="166"/>
      <c r="I271" s="166"/>
      <c r="J271" s="166"/>
      <c r="K271" s="11">
        <v>0</v>
      </c>
      <c r="L271" s="11">
        <v>0</v>
      </c>
      <c r="M271" s="11">
        <v>0</v>
      </c>
      <c r="N271" s="11">
        <f t="shared" si="41"/>
        <v>0</v>
      </c>
      <c r="O271" s="11"/>
    </row>
    <row r="272" spans="1:15" ht="12" customHeight="1" x14ac:dyDescent="0.2">
      <c r="A272" s="170"/>
      <c r="B272" s="173"/>
      <c r="C272" s="176"/>
      <c r="D272" s="176"/>
      <c r="E272" s="166"/>
      <c r="F272" s="179"/>
      <c r="G272" s="59" t="s">
        <v>19</v>
      </c>
      <c r="H272" s="166"/>
      <c r="I272" s="166"/>
      <c r="J272" s="166"/>
      <c r="K272" s="11">
        <v>4985.58</v>
      </c>
      <c r="L272" s="11">
        <v>1246.4000000000001</v>
      </c>
      <c r="M272" s="11">
        <v>1246.3900000000001</v>
      </c>
      <c r="N272" s="11">
        <f t="shared" si="41"/>
        <v>2492.79</v>
      </c>
      <c r="O272" s="11">
        <v>321.89999999999998</v>
      </c>
    </row>
    <row r="273" spans="1:15" ht="12" customHeight="1" x14ac:dyDescent="0.2">
      <c r="A273" s="171"/>
      <c r="B273" s="174"/>
      <c r="C273" s="177"/>
      <c r="D273" s="177"/>
      <c r="E273" s="167"/>
      <c r="F273" s="180"/>
      <c r="G273" s="3" t="s">
        <v>15</v>
      </c>
      <c r="H273" s="167"/>
      <c r="I273" s="167"/>
      <c r="J273" s="167"/>
      <c r="K273" s="28">
        <f>SUM(K269:K272)</f>
        <v>4985.58</v>
      </c>
      <c r="L273" s="28">
        <f>SUM(L269:L272)</f>
        <v>1246.4000000000001</v>
      </c>
      <c r="M273" s="28">
        <f>SUM(M269:M272)</f>
        <v>1246.3900000000001</v>
      </c>
      <c r="N273" s="28">
        <f>SUM(N269:N272)</f>
        <v>2492.79</v>
      </c>
      <c r="O273" s="11"/>
    </row>
    <row r="274" spans="1:15" ht="12.75" customHeight="1" x14ac:dyDescent="0.2">
      <c r="A274" s="169">
        <v>55</v>
      </c>
      <c r="B274" s="172" t="s">
        <v>198</v>
      </c>
      <c r="C274" s="175" t="s">
        <v>199</v>
      </c>
      <c r="D274" s="175" t="s">
        <v>200</v>
      </c>
      <c r="E274" s="165" t="s">
        <v>208</v>
      </c>
      <c r="F274" s="178">
        <v>128.6</v>
      </c>
      <c r="G274" s="59" t="s">
        <v>16</v>
      </c>
      <c r="H274" s="165">
        <v>28.07</v>
      </c>
      <c r="I274" s="168">
        <v>43039</v>
      </c>
      <c r="J274" s="168">
        <v>43373</v>
      </c>
      <c r="K274" s="11">
        <v>0</v>
      </c>
      <c r="L274" s="11">
        <v>0</v>
      </c>
      <c r="M274" s="11">
        <v>0</v>
      </c>
      <c r="N274" s="11">
        <f>K274-L274-M274</f>
        <v>0</v>
      </c>
      <c r="O274" s="11"/>
    </row>
    <row r="275" spans="1:15" ht="12.75" customHeight="1" x14ac:dyDescent="0.2">
      <c r="A275" s="170"/>
      <c r="B275" s="173"/>
      <c r="C275" s="176"/>
      <c r="D275" s="176"/>
      <c r="E275" s="166"/>
      <c r="F275" s="179"/>
      <c r="G275" s="59" t="s">
        <v>17</v>
      </c>
      <c r="H275" s="166"/>
      <c r="I275" s="166"/>
      <c r="J275" s="166"/>
      <c r="K275" s="11">
        <v>0</v>
      </c>
      <c r="L275" s="11">
        <v>0</v>
      </c>
      <c r="M275" s="11">
        <v>0</v>
      </c>
      <c r="N275" s="11">
        <f t="shared" ref="N275:N277" si="42">K275-L275-M275</f>
        <v>0</v>
      </c>
      <c r="O275" s="11"/>
    </row>
    <row r="276" spans="1:15" ht="13.5" customHeight="1" x14ac:dyDescent="0.2">
      <c r="A276" s="170"/>
      <c r="B276" s="173"/>
      <c r="C276" s="176"/>
      <c r="D276" s="176"/>
      <c r="E276" s="166"/>
      <c r="F276" s="179"/>
      <c r="G276" s="59" t="s">
        <v>18</v>
      </c>
      <c r="H276" s="166"/>
      <c r="I276" s="166"/>
      <c r="J276" s="166"/>
      <c r="K276" s="11">
        <v>0</v>
      </c>
      <c r="L276" s="11">
        <v>0</v>
      </c>
      <c r="M276" s="11">
        <v>0</v>
      </c>
      <c r="N276" s="11">
        <f t="shared" si="42"/>
        <v>0</v>
      </c>
      <c r="O276" s="11"/>
    </row>
    <row r="277" spans="1:15" ht="14.25" customHeight="1" x14ac:dyDescent="0.2">
      <c r="A277" s="170"/>
      <c r="B277" s="173"/>
      <c r="C277" s="176"/>
      <c r="D277" s="176"/>
      <c r="E277" s="166"/>
      <c r="F277" s="179"/>
      <c r="G277" s="59" t="s">
        <v>19</v>
      </c>
      <c r="H277" s="166"/>
      <c r="I277" s="166"/>
      <c r="J277" s="166"/>
      <c r="K277" s="11">
        <v>7336.57</v>
      </c>
      <c r="L277" s="11">
        <v>0</v>
      </c>
      <c r="M277" s="11">
        <v>0</v>
      </c>
      <c r="N277" s="11">
        <f t="shared" si="42"/>
        <v>7336.57</v>
      </c>
      <c r="O277" s="11">
        <v>932.35</v>
      </c>
    </row>
    <row r="278" spans="1:15" ht="15" customHeight="1" x14ac:dyDescent="0.2">
      <c r="A278" s="171"/>
      <c r="B278" s="174"/>
      <c r="C278" s="177"/>
      <c r="D278" s="177"/>
      <c r="E278" s="167"/>
      <c r="F278" s="180"/>
      <c r="G278" s="3" t="s">
        <v>15</v>
      </c>
      <c r="H278" s="167"/>
      <c r="I278" s="167"/>
      <c r="J278" s="167"/>
      <c r="K278" s="28">
        <f>SUM(K274:K277)</f>
        <v>7336.57</v>
      </c>
      <c r="L278" s="28">
        <f t="shared" ref="L278:N278" si="43">SUM(L274:L277)</f>
        <v>0</v>
      </c>
      <c r="M278" s="28">
        <f t="shared" si="43"/>
        <v>0</v>
      </c>
      <c r="N278" s="28">
        <f t="shared" si="43"/>
        <v>7336.57</v>
      </c>
      <c r="O278" s="11"/>
    </row>
    <row r="279" spans="1:15" ht="14.25" customHeight="1" x14ac:dyDescent="0.2">
      <c r="A279" s="169">
        <v>56</v>
      </c>
      <c r="B279" s="172" t="s">
        <v>201</v>
      </c>
      <c r="C279" s="175" t="s">
        <v>202</v>
      </c>
      <c r="D279" s="175" t="s">
        <v>203</v>
      </c>
      <c r="E279" s="165" t="s">
        <v>67</v>
      </c>
      <c r="F279" s="178">
        <v>255.8</v>
      </c>
      <c r="G279" s="3" t="s">
        <v>204</v>
      </c>
      <c r="H279" s="165">
        <v>7.66</v>
      </c>
      <c r="I279" s="168">
        <v>43011</v>
      </c>
      <c r="J279" s="168">
        <v>43346</v>
      </c>
      <c r="K279" s="11">
        <v>0</v>
      </c>
      <c r="L279" s="11">
        <v>0</v>
      </c>
      <c r="M279" s="11">
        <v>0</v>
      </c>
      <c r="N279" s="11">
        <f>K279-L279-M279</f>
        <v>0</v>
      </c>
      <c r="O279" s="186" t="s">
        <v>214</v>
      </c>
    </row>
    <row r="280" spans="1:15" ht="12" customHeight="1" x14ac:dyDescent="0.2">
      <c r="A280" s="170"/>
      <c r="B280" s="173"/>
      <c r="C280" s="176"/>
      <c r="D280" s="176"/>
      <c r="E280" s="166"/>
      <c r="F280" s="179"/>
      <c r="G280" s="3" t="s">
        <v>205</v>
      </c>
      <c r="H280" s="166"/>
      <c r="I280" s="166"/>
      <c r="J280" s="166"/>
      <c r="K280" s="11">
        <v>0</v>
      </c>
      <c r="L280" s="11">
        <v>0</v>
      </c>
      <c r="M280" s="11">
        <v>0</v>
      </c>
      <c r="N280" s="11">
        <f t="shared" ref="N280:N282" si="44">K280-L280-M280</f>
        <v>0</v>
      </c>
      <c r="O280" s="187"/>
    </row>
    <row r="281" spans="1:15" ht="12.75" customHeight="1" x14ac:dyDescent="0.2">
      <c r="A281" s="170"/>
      <c r="B281" s="173"/>
      <c r="C281" s="176"/>
      <c r="D281" s="176"/>
      <c r="E281" s="166"/>
      <c r="F281" s="179"/>
      <c r="G281" s="3" t="s">
        <v>206</v>
      </c>
      <c r="H281" s="166"/>
      <c r="I281" s="166"/>
      <c r="J281" s="166"/>
      <c r="K281" s="11">
        <v>0</v>
      </c>
      <c r="L281" s="11">
        <v>0</v>
      </c>
      <c r="M281" s="11">
        <v>0</v>
      </c>
      <c r="N281" s="11">
        <f t="shared" si="44"/>
        <v>0</v>
      </c>
      <c r="O281" s="188"/>
    </row>
    <row r="282" spans="1:15" ht="14.25" customHeight="1" x14ac:dyDescent="0.2">
      <c r="A282" s="170"/>
      <c r="B282" s="173"/>
      <c r="C282" s="176"/>
      <c r="D282" s="176"/>
      <c r="E282" s="166"/>
      <c r="F282" s="179"/>
      <c r="G282" s="3" t="s">
        <v>207</v>
      </c>
      <c r="H282" s="166"/>
      <c r="I282" s="166"/>
      <c r="J282" s="166"/>
      <c r="K282" s="11">
        <v>31725.68</v>
      </c>
      <c r="L282" s="11">
        <v>7000</v>
      </c>
      <c r="M282" s="11">
        <v>7000</v>
      </c>
      <c r="N282" s="11">
        <f t="shared" si="44"/>
        <v>17725.68</v>
      </c>
      <c r="O282" s="11">
        <v>1854.55</v>
      </c>
    </row>
    <row r="283" spans="1:15" ht="14.25" customHeight="1" x14ac:dyDescent="0.2">
      <c r="A283" s="171"/>
      <c r="B283" s="174"/>
      <c r="C283" s="177"/>
      <c r="D283" s="177"/>
      <c r="E283" s="167"/>
      <c r="F283" s="180"/>
      <c r="G283" s="3" t="s">
        <v>15</v>
      </c>
      <c r="H283" s="167"/>
      <c r="I283" s="167"/>
      <c r="J283" s="167"/>
      <c r="K283" s="28">
        <f>SUM(K279:K282)</f>
        <v>31725.68</v>
      </c>
      <c r="L283" s="28">
        <f t="shared" ref="L283:N283" si="45">SUM(L279:L282)</f>
        <v>7000</v>
      </c>
      <c r="M283" s="28">
        <f t="shared" si="45"/>
        <v>7000</v>
      </c>
      <c r="N283" s="28">
        <f t="shared" si="45"/>
        <v>17725.68</v>
      </c>
      <c r="O283" s="11"/>
    </row>
    <row r="284" spans="1:15" ht="13.5" customHeight="1" x14ac:dyDescent="0.2">
      <c r="A284" s="169">
        <v>57</v>
      </c>
      <c r="B284" s="172" t="s">
        <v>25</v>
      </c>
      <c r="C284" s="175" t="s">
        <v>58</v>
      </c>
      <c r="D284" s="175" t="s">
        <v>59</v>
      </c>
      <c r="E284" s="165" t="s">
        <v>60</v>
      </c>
      <c r="F284" s="178">
        <v>23.5</v>
      </c>
      <c r="G284" s="2" t="s">
        <v>16</v>
      </c>
      <c r="H284" s="165">
        <v>0.85</v>
      </c>
      <c r="I284" s="168">
        <v>42310</v>
      </c>
      <c r="J284" s="168">
        <v>42644</v>
      </c>
      <c r="K284" s="4">
        <v>60</v>
      </c>
      <c r="L284" s="11">
        <v>20</v>
      </c>
      <c r="M284" s="11">
        <v>20</v>
      </c>
      <c r="N284" s="11">
        <f>K284-L284-M284</f>
        <v>20</v>
      </c>
      <c r="O284" s="10"/>
    </row>
    <row r="285" spans="1:15" ht="12.75" customHeight="1" x14ac:dyDescent="0.2">
      <c r="A285" s="170"/>
      <c r="B285" s="173"/>
      <c r="C285" s="176"/>
      <c r="D285" s="176"/>
      <c r="E285" s="166"/>
      <c r="F285" s="179"/>
      <c r="G285" s="2" t="s">
        <v>17</v>
      </c>
      <c r="H285" s="166"/>
      <c r="I285" s="166"/>
      <c r="J285" s="166"/>
      <c r="K285" s="11">
        <v>26</v>
      </c>
      <c r="L285" s="11">
        <v>33</v>
      </c>
      <c r="M285" s="11">
        <v>33</v>
      </c>
      <c r="N285" s="11">
        <f>K285-L285-M285</f>
        <v>-40</v>
      </c>
      <c r="O285" s="10" t="s">
        <v>155</v>
      </c>
    </row>
    <row r="286" spans="1:15" ht="12.75" customHeight="1" x14ac:dyDescent="0.2">
      <c r="A286" s="170"/>
      <c r="B286" s="173"/>
      <c r="C286" s="176"/>
      <c r="D286" s="176"/>
      <c r="E286" s="166"/>
      <c r="F286" s="179"/>
      <c r="G286" s="2" t="s">
        <v>18</v>
      </c>
      <c r="H286" s="166"/>
      <c r="I286" s="166"/>
      <c r="J286" s="166"/>
      <c r="K286" s="11">
        <v>0</v>
      </c>
      <c r="L286" s="11">
        <v>0</v>
      </c>
      <c r="M286" s="11">
        <v>0</v>
      </c>
      <c r="N286" s="11">
        <f t="shared" ref="N286:N287" si="46">K286-L286-M286</f>
        <v>0</v>
      </c>
      <c r="O286" s="10"/>
    </row>
    <row r="287" spans="1:15" ht="12" customHeight="1" x14ac:dyDescent="0.2">
      <c r="A287" s="170"/>
      <c r="B287" s="173"/>
      <c r="C287" s="176"/>
      <c r="D287" s="176"/>
      <c r="E287" s="166"/>
      <c r="F287" s="179"/>
      <c r="G287" s="2" t="s">
        <v>19</v>
      </c>
      <c r="H287" s="166"/>
      <c r="I287" s="166"/>
      <c r="J287" s="166"/>
      <c r="K287" s="11">
        <v>0</v>
      </c>
      <c r="L287" s="11">
        <v>0</v>
      </c>
      <c r="M287" s="11">
        <v>0</v>
      </c>
      <c r="N287" s="11">
        <f t="shared" si="46"/>
        <v>0</v>
      </c>
      <c r="O287" s="10"/>
    </row>
    <row r="288" spans="1:15" ht="14.25" customHeight="1" x14ac:dyDescent="0.2">
      <c r="A288" s="171"/>
      <c r="B288" s="174"/>
      <c r="C288" s="177"/>
      <c r="D288" s="177"/>
      <c r="E288" s="167"/>
      <c r="F288" s="180"/>
      <c r="G288" s="3" t="s">
        <v>15</v>
      </c>
      <c r="H288" s="167"/>
      <c r="I288" s="167"/>
      <c r="J288" s="167"/>
      <c r="K288" s="28">
        <f>SUM(K284:K287)</f>
        <v>86</v>
      </c>
      <c r="L288" s="28">
        <f>SUM(L284:L287)</f>
        <v>53</v>
      </c>
      <c r="M288" s="28">
        <f>SUM(M284:M287)</f>
        <v>53</v>
      </c>
      <c r="N288" s="28">
        <v>20</v>
      </c>
      <c r="O288" s="10"/>
    </row>
    <row r="289" spans="1:15" ht="11.25" customHeight="1" x14ac:dyDescent="0.2">
      <c r="A289" s="169">
        <v>58</v>
      </c>
      <c r="B289" s="172" t="s">
        <v>25</v>
      </c>
      <c r="C289" s="175" t="s">
        <v>58</v>
      </c>
      <c r="D289" s="175" t="s">
        <v>61</v>
      </c>
      <c r="E289" s="165" t="s">
        <v>60</v>
      </c>
      <c r="F289" s="178">
        <v>45</v>
      </c>
      <c r="G289" s="2" t="s">
        <v>16</v>
      </c>
      <c r="H289" s="165">
        <v>0.84</v>
      </c>
      <c r="I289" s="168">
        <v>42307</v>
      </c>
      <c r="J289" s="168">
        <v>42642</v>
      </c>
      <c r="K289" s="4">
        <v>114</v>
      </c>
      <c r="L289" s="11">
        <v>38</v>
      </c>
      <c r="M289" s="11">
        <v>38</v>
      </c>
      <c r="N289" s="11">
        <v>38</v>
      </c>
      <c r="O289" s="10"/>
    </row>
    <row r="290" spans="1:15" x14ac:dyDescent="0.2">
      <c r="A290" s="170"/>
      <c r="B290" s="173"/>
      <c r="C290" s="176"/>
      <c r="D290" s="176"/>
      <c r="E290" s="166"/>
      <c r="F290" s="179"/>
      <c r="G290" s="2" t="s">
        <v>17</v>
      </c>
      <c r="H290" s="166"/>
      <c r="I290" s="166"/>
      <c r="J290" s="166"/>
      <c r="K290" s="11">
        <v>38</v>
      </c>
      <c r="L290" s="11">
        <v>57</v>
      </c>
      <c r="M290" s="11">
        <v>57</v>
      </c>
      <c r="N290" s="11">
        <f>K290-L290-M290</f>
        <v>-76</v>
      </c>
      <c r="O290" s="10" t="s">
        <v>155</v>
      </c>
    </row>
    <row r="291" spans="1:15" x14ac:dyDescent="0.2">
      <c r="A291" s="170"/>
      <c r="B291" s="173"/>
      <c r="C291" s="176"/>
      <c r="D291" s="176"/>
      <c r="E291" s="166"/>
      <c r="F291" s="179"/>
      <c r="G291" s="2" t="s">
        <v>18</v>
      </c>
      <c r="H291" s="166"/>
      <c r="I291" s="166"/>
      <c r="J291" s="166"/>
      <c r="K291" s="11">
        <v>0</v>
      </c>
      <c r="L291" s="11">
        <v>0</v>
      </c>
      <c r="M291" s="11">
        <v>0</v>
      </c>
      <c r="N291" s="11">
        <f t="shared" ref="N291:N292" si="47">K291-L291-M291</f>
        <v>0</v>
      </c>
      <c r="O291" s="10"/>
    </row>
    <row r="292" spans="1:15" x14ac:dyDescent="0.2">
      <c r="A292" s="170"/>
      <c r="B292" s="173"/>
      <c r="C292" s="176"/>
      <c r="D292" s="176"/>
      <c r="E292" s="166"/>
      <c r="F292" s="179"/>
      <c r="G292" s="2" t="s">
        <v>19</v>
      </c>
      <c r="H292" s="166"/>
      <c r="I292" s="166"/>
      <c r="J292" s="166"/>
      <c r="K292" s="11">
        <v>0</v>
      </c>
      <c r="L292" s="11">
        <v>0</v>
      </c>
      <c r="M292" s="11">
        <v>0</v>
      </c>
      <c r="N292" s="11">
        <f t="shared" si="47"/>
        <v>0</v>
      </c>
      <c r="O292" s="10"/>
    </row>
    <row r="293" spans="1:15" ht="26.25" customHeight="1" x14ac:dyDescent="0.2">
      <c r="A293" s="171"/>
      <c r="B293" s="174"/>
      <c r="C293" s="177"/>
      <c r="D293" s="177"/>
      <c r="E293" s="167"/>
      <c r="F293" s="180"/>
      <c r="G293" s="3" t="s">
        <v>15</v>
      </c>
      <c r="H293" s="167"/>
      <c r="I293" s="167"/>
      <c r="J293" s="167"/>
      <c r="K293" s="28">
        <f>SUM(K289:K292)</f>
        <v>152</v>
      </c>
      <c r="L293" s="28">
        <f>SUM(L289:L292)</f>
        <v>95</v>
      </c>
      <c r="M293" s="28">
        <f>SUM(M289:M292)</f>
        <v>95</v>
      </c>
      <c r="N293" s="28">
        <f>SUM(N289:N292)</f>
        <v>-38</v>
      </c>
      <c r="O293" s="29"/>
    </row>
    <row r="294" spans="1:15" ht="26.25" customHeight="1" x14ac:dyDescent="0.2">
      <c r="A294" s="47"/>
      <c r="B294" s="172" t="s">
        <v>25</v>
      </c>
      <c r="C294" s="175" t="s">
        <v>154</v>
      </c>
      <c r="D294" s="175" t="s">
        <v>157</v>
      </c>
      <c r="E294" s="66"/>
      <c r="F294" s="178">
        <v>77.099999999999994</v>
      </c>
      <c r="G294" s="2" t="s">
        <v>16</v>
      </c>
      <c r="H294" s="66"/>
      <c r="I294" s="66"/>
      <c r="J294" s="66"/>
      <c r="K294" s="11">
        <v>0</v>
      </c>
      <c r="L294" s="11">
        <v>0</v>
      </c>
      <c r="M294" s="18">
        <v>0</v>
      </c>
      <c r="N294" s="11">
        <v>0</v>
      </c>
      <c r="O294" s="10"/>
    </row>
    <row r="295" spans="1:15" x14ac:dyDescent="0.2">
      <c r="A295" s="170">
        <v>59</v>
      </c>
      <c r="B295" s="173"/>
      <c r="C295" s="176"/>
      <c r="D295" s="176"/>
      <c r="E295" s="50" t="s">
        <v>33</v>
      </c>
      <c r="F295" s="179"/>
      <c r="G295" s="2" t="s">
        <v>17</v>
      </c>
      <c r="H295" s="66">
        <v>21.53</v>
      </c>
      <c r="I295" s="68">
        <v>42053</v>
      </c>
      <c r="J295" s="68">
        <v>43879</v>
      </c>
      <c r="K295" s="11">
        <v>0</v>
      </c>
      <c r="L295" s="11">
        <v>3320.62</v>
      </c>
      <c r="M295" s="18">
        <v>3320.63</v>
      </c>
      <c r="N295" s="11">
        <v>0</v>
      </c>
      <c r="O295" s="10" t="s">
        <v>155</v>
      </c>
    </row>
    <row r="296" spans="1:15" x14ac:dyDescent="0.2">
      <c r="A296" s="170"/>
      <c r="B296" s="173"/>
      <c r="C296" s="176"/>
      <c r="D296" s="176"/>
      <c r="E296" s="66"/>
      <c r="F296" s="179"/>
      <c r="G296" s="2" t="s">
        <v>18</v>
      </c>
      <c r="H296" s="66"/>
      <c r="I296" s="66"/>
      <c r="J296" s="66"/>
      <c r="K296" s="11">
        <v>0</v>
      </c>
      <c r="L296" s="11">
        <v>0</v>
      </c>
      <c r="M296" s="11">
        <v>0</v>
      </c>
      <c r="N296" s="11">
        <f>K296-L296-M296</f>
        <v>0</v>
      </c>
      <c r="O296" s="10"/>
    </row>
    <row r="297" spans="1:15" x14ac:dyDescent="0.2">
      <c r="A297" s="170"/>
      <c r="B297" s="173"/>
      <c r="C297" s="176"/>
      <c r="D297" s="176"/>
      <c r="E297" s="66"/>
      <c r="F297" s="179"/>
      <c r="G297" s="2" t="s">
        <v>19</v>
      </c>
      <c r="H297" s="66"/>
      <c r="I297" s="66"/>
      <c r="J297" s="66"/>
      <c r="K297" s="11">
        <v>0</v>
      </c>
      <c r="L297" s="11">
        <v>0</v>
      </c>
      <c r="M297" s="11">
        <v>0</v>
      </c>
      <c r="N297" s="11">
        <f>K297-L297-M297</f>
        <v>0</v>
      </c>
      <c r="O297" s="10"/>
    </row>
    <row r="298" spans="1:15" x14ac:dyDescent="0.2">
      <c r="A298" s="171"/>
      <c r="B298" s="174"/>
      <c r="C298" s="177"/>
      <c r="D298" s="177"/>
      <c r="E298" s="67"/>
      <c r="F298" s="180"/>
      <c r="G298" s="3" t="s">
        <v>15</v>
      </c>
      <c r="H298" s="67"/>
      <c r="I298" s="67"/>
      <c r="J298" s="67"/>
      <c r="K298" s="28">
        <f>SUM(K294:K297)</f>
        <v>0</v>
      </c>
      <c r="L298" s="28">
        <f>SUM(L294:L297)</f>
        <v>3320.62</v>
      </c>
      <c r="M298" s="31">
        <f>SUM(M294:M297)</f>
        <v>3320.63</v>
      </c>
      <c r="N298" s="28">
        <v>0</v>
      </c>
      <c r="O298" s="10"/>
    </row>
    <row r="299" spans="1:15" x14ac:dyDescent="0.2">
      <c r="A299" s="19"/>
      <c r="B299" s="20" t="s">
        <v>135</v>
      </c>
      <c r="C299" s="19"/>
      <c r="D299" s="19"/>
      <c r="E299" s="19"/>
      <c r="F299" s="19"/>
      <c r="G299" s="19"/>
      <c r="H299" s="19"/>
      <c r="I299" s="19"/>
      <c r="J299" s="19"/>
      <c r="K299" s="63">
        <f>K13+K18+K23+K28+K33+K38+K43+K48+K53+K58+K63++K68+K73+K78+K83+K88+K93+K98+K103+K108+K113+K118+K123+K128+K133+K138+K143+K148+K153+K158+K163+K168+K173+K183+K188+K193+K208+K213+K218+K223+K228+K233+K238+K243+K248+K253+K258+K263+K268+K198+K203+K273+K278+K283+K288+K293+K298+K178</f>
        <v>828471.50999999978</v>
      </c>
      <c r="L299" s="63">
        <f>L13+L18+L23+L28+L33+L38+L43+L48+L53+L58+L63+L68+L73+L78+L83+L88+L93+L98+L103+L108+L113+L118+L123+L128+L133+L138+L143+L148+L153+L158+L163+L168+L173+L183+L188+L193+L208+L213+L218+L223+L228+L233+L238+L243+L248+L253+L258+L263+L198+L203+L268+L273+L278+L283+L288+L293+L298+L178</f>
        <v>412362.91</v>
      </c>
      <c r="M299" s="63">
        <f>M13+M18+M23+M28+M33+M38+M43+M48+M53+M58+M63+M68+M73+M78+M83+M88+M93+M98+M103+M108+M113+M118+M123+M128+M133+M138+M143+M148+M153+M158+M163+M168+M173+M183+M188+M193+M208+M213+M218+M223+M228+M233+M238+M243+M248+M253+M258+M263+M178+M203+M268+M273+M283+M288+M293+M198+M278+M298</f>
        <v>412362.88000000006</v>
      </c>
      <c r="N299" s="63">
        <f>N13+N18+N23+N28+N33+N38+N43+N48+N53+N58+N63+N68+N73+N78+N83+N88+N93+N98+N103+N108+N113+N118+N123+N128+N133+N138+N143+N148+N153+N158+N163+N168+N173+N183+N188+N193+N208+N213+N218+N223+N228+N233+N238+N243+N248+N253+N258+N263+N178+N198+N203+N268+N273+N278+N283+N288+N293+N298</f>
        <v>16993.545000000009</v>
      </c>
      <c r="O299" s="64">
        <f>O282+O277+O272+O267+O252+O247+O232+O192+O187+O182+O177+O82+O17+O12+O132+O67</f>
        <v>9215.49</v>
      </c>
    </row>
    <row r="300" spans="1:15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51"/>
    </row>
    <row r="301" spans="1:15" x14ac:dyDescent="0.2">
      <c r="A301" s="8"/>
      <c r="B301" s="8"/>
      <c r="C301" s="60"/>
      <c r="D301" s="60"/>
      <c r="E301" s="60"/>
      <c r="F301" s="60"/>
      <c r="G301" s="60"/>
      <c r="H301" s="60"/>
      <c r="I301" s="62"/>
      <c r="J301" s="60"/>
      <c r="K301" s="60"/>
      <c r="L301" s="60"/>
      <c r="M301" s="51"/>
      <c r="N301" s="8"/>
      <c r="O301" s="51"/>
    </row>
    <row r="302" spans="1:15" x14ac:dyDescent="0.2">
      <c r="A302" s="8"/>
      <c r="B302" s="8"/>
      <c r="C302" s="60"/>
      <c r="D302" s="60"/>
      <c r="E302" s="60"/>
      <c r="F302" s="60"/>
      <c r="G302" s="60"/>
      <c r="H302" s="60"/>
      <c r="I302" s="61"/>
      <c r="J302" s="60"/>
      <c r="K302" s="60"/>
      <c r="L302" s="60"/>
      <c r="M302" s="8"/>
      <c r="N302" s="8"/>
      <c r="O302" s="51"/>
    </row>
    <row r="303" spans="1:15" x14ac:dyDescent="0.2">
      <c r="A303" s="8"/>
      <c r="B303" s="8"/>
      <c r="C303" s="8" t="s">
        <v>209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51"/>
    </row>
    <row r="304" spans="1:15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51"/>
    </row>
    <row r="305" spans="1:15" x14ac:dyDescent="0.2">
      <c r="A305" s="8"/>
      <c r="B305" s="8"/>
      <c r="C305" s="8" t="s">
        <v>189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51"/>
    </row>
    <row r="306" spans="1:15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51"/>
    </row>
    <row r="307" spans="1:15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51"/>
    </row>
    <row r="308" spans="1:15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51"/>
    </row>
    <row r="309" spans="1:15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51"/>
    </row>
    <row r="310" spans="1:15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51"/>
    </row>
    <row r="311" spans="1:15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51"/>
    </row>
    <row r="312" spans="1:15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51"/>
    </row>
    <row r="313" spans="1:15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51"/>
    </row>
  </sheetData>
  <mergeCells count="524">
    <mergeCell ref="E194:E198"/>
    <mergeCell ref="F194:F198"/>
    <mergeCell ref="H194:H198"/>
    <mergeCell ref="I194:I198"/>
    <mergeCell ref="J194:J198"/>
    <mergeCell ref="O6:O7"/>
    <mergeCell ref="A9:A13"/>
    <mergeCell ref="B9:B13"/>
    <mergeCell ref="C9:C13"/>
    <mergeCell ref="D9:D13"/>
    <mergeCell ref="E9:E13"/>
    <mergeCell ref="F9:F13"/>
    <mergeCell ref="H9:H13"/>
    <mergeCell ref="I9:I13"/>
    <mergeCell ref="J9:J13"/>
    <mergeCell ref="G6:G7"/>
    <mergeCell ref="H6:H7"/>
    <mergeCell ref="I6:J6"/>
    <mergeCell ref="K6:K7"/>
    <mergeCell ref="L6:M6"/>
    <mergeCell ref="N6:N7"/>
    <mergeCell ref="A6:A7"/>
    <mergeCell ref="B6:B7"/>
    <mergeCell ref="C6:C7"/>
    <mergeCell ref="D6:D7"/>
    <mergeCell ref="E6:E7"/>
    <mergeCell ref="F6:F7"/>
    <mergeCell ref="H14:H18"/>
    <mergeCell ref="I14:I18"/>
    <mergeCell ref="J14:J18"/>
    <mergeCell ref="A19:A23"/>
    <mergeCell ref="B19:B23"/>
    <mergeCell ref="C19:C23"/>
    <mergeCell ref="D19:D23"/>
    <mergeCell ref="E19:E23"/>
    <mergeCell ref="F19:F23"/>
    <mergeCell ref="H19:H23"/>
    <mergeCell ref="A14:A18"/>
    <mergeCell ref="B14:B18"/>
    <mergeCell ref="C14:C18"/>
    <mergeCell ref="D14:D18"/>
    <mergeCell ref="E14:E18"/>
    <mergeCell ref="F14:F18"/>
    <mergeCell ref="I19:I23"/>
    <mergeCell ref="J19:J23"/>
    <mergeCell ref="A24:A28"/>
    <mergeCell ref="B24:B28"/>
    <mergeCell ref="C24:C28"/>
    <mergeCell ref="D24:D28"/>
    <mergeCell ref="E24:E28"/>
    <mergeCell ref="F24:F28"/>
    <mergeCell ref="H24:H28"/>
    <mergeCell ref="I24:I28"/>
    <mergeCell ref="J24:J28"/>
    <mergeCell ref="A29:A33"/>
    <mergeCell ref="B29:B33"/>
    <mergeCell ref="C29:C33"/>
    <mergeCell ref="D29:D33"/>
    <mergeCell ref="E29:E33"/>
    <mergeCell ref="F29:F33"/>
    <mergeCell ref="H29:H33"/>
    <mergeCell ref="I29:I33"/>
    <mergeCell ref="J29:J33"/>
    <mergeCell ref="H34:H38"/>
    <mergeCell ref="I34:I38"/>
    <mergeCell ref="J34:J38"/>
    <mergeCell ref="A39:A43"/>
    <mergeCell ref="B39:B43"/>
    <mergeCell ref="C39:C43"/>
    <mergeCell ref="D39:D43"/>
    <mergeCell ref="E39:E43"/>
    <mergeCell ref="F39:F43"/>
    <mergeCell ref="H39:H43"/>
    <mergeCell ref="A34:A38"/>
    <mergeCell ref="B34:B38"/>
    <mergeCell ref="C34:C38"/>
    <mergeCell ref="D34:D38"/>
    <mergeCell ref="E34:E38"/>
    <mergeCell ref="F34:F38"/>
    <mergeCell ref="I39:I43"/>
    <mergeCell ref="J39:J43"/>
    <mergeCell ref="A44:A48"/>
    <mergeCell ref="B44:B48"/>
    <mergeCell ref="C44:C48"/>
    <mergeCell ref="D44:D48"/>
    <mergeCell ref="E44:E48"/>
    <mergeCell ref="F44:F48"/>
    <mergeCell ref="H44:H48"/>
    <mergeCell ref="I44:I48"/>
    <mergeCell ref="J44:J48"/>
    <mergeCell ref="A49:A53"/>
    <mergeCell ref="B49:B53"/>
    <mergeCell ref="C49:C53"/>
    <mergeCell ref="D49:D53"/>
    <mergeCell ref="E49:E53"/>
    <mergeCell ref="F49:F53"/>
    <mergeCell ref="H49:H53"/>
    <mergeCell ref="I49:I53"/>
    <mergeCell ref="J49:J53"/>
    <mergeCell ref="H54:H58"/>
    <mergeCell ref="I54:I58"/>
    <mergeCell ref="J54:J58"/>
    <mergeCell ref="A59:A63"/>
    <mergeCell ref="B59:B63"/>
    <mergeCell ref="C59:C63"/>
    <mergeCell ref="D59:D63"/>
    <mergeCell ref="E59:E63"/>
    <mergeCell ref="F59:F63"/>
    <mergeCell ref="H59:H63"/>
    <mergeCell ref="A54:A58"/>
    <mergeCell ref="B54:B58"/>
    <mergeCell ref="C54:C58"/>
    <mergeCell ref="D54:D58"/>
    <mergeCell ref="E54:E58"/>
    <mergeCell ref="F54:F58"/>
    <mergeCell ref="I59:I63"/>
    <mergeCell ref="J59:J63"/>
    <mergeCell ref="A64:A68"/>
    <mergeCell ref="B64:B68"/>
    <mergeCell ref="C64:C68"/>
    <mergeCell ref="D64:D68"/>
    <mergeCell ref="E64:E68"/>
    <mergeCell ref="F64:F68"/>
    <mergeCell ref="H64:H68"/>
    <mergeCell ref="I64:I68"/>
    <mergeCell ref="J64:J68"/>
    <mergeCell ref="A69:A73"/>
    <mergeCell ref="B69:B73"/>
    <mergeCell ref="C69:C73"/>
    <mergeCell ref="D69:D73"/>
    <mergeCell ref="E69:E73"/>
    <mergeCell ref="F69:F73"/>
    <mergeCell ref="H69:H73"/>
    <mergeCell ref="I69:I73"/>
    <mergeCell ref="J69:J73"/>
    <mergeCell ref="H74:H78"/>
    <mergeCell ref="I74:I78"/>
    <mergeCell ref="J74:J78"/>
    <mergeCell ref="A79:A83"/>
    <mergeCell ref="B79:B83"/>
    <mergeCell ref="C79:C83"/>
    <mergeCell ref="D79:D83"/>
    <mergeCell ref="E79:E83"/>
    <mergeCell ref="F79:F83"/>
    <mergeCell ref="H79:H83"/>
    <mergeCell ref="A74:A78"/>
    <mergeCell ref="B74:B78"/>
    <mergeCell ref="C74:C78"/>
    <mergeCell ref="D74:D78"/>
    <mergeCell ref="E74:E78"/>
    <mergeCell ref="F74:F78"/>
    <mergeCell ref="I79:I83"/>
    <mergeCell ref="J79:J83"/>
    <mergeCell ref="A84:A88"/>
    <mergeCell ref="B84:B88"/>
    <mergeCell ref="C84:C88"/>
    <mergeCell ref="D84:D88"/>
    <mergeCell ref="E84:E88"/>
    <mergeCell ref="F84:F88"/>
    <mergeCell ref="H84:H88"/>
    <mergeCell ref="I84:I88"/>
    <mergeCell ref="J84:J88"/>
    <mergeCell ref="A89:A93"/>
    <mergeCell ref="B89:B93"/>
    <mergeCell ref="C89:C93"/>
    <mergeCell ref="D89:D93"/>
    <mergeCell ref="E89:E93"/>
    <mergeCell ref="F89:F93"/>
    <mergeCell ref="H89:H93"/>
    <mergeCell ref="I89:I93"/>
    <mergeCell ref="J89:J93"/>
    <mergeCell ref="H94:H98"/>
    <mergeCell ref="I94:I98"/>
    <mergeCell ref="J94:J98"/>
    <mergeCell ref="A99:A103"/>
    <mergeCell ref="B99:B103"/>
    <mergeCell ref="C99:C103"/>
    <mergeCell ref="D99:D103"/>
    <mergeCell ref="E99:E103"/>
    <mergeCell ref="F99:F103"/>
    <mergeCell ref="H99:H103"/>
    <mergeCell ref="A94:A98"/>
    <mergeCell ref="B94:B98"/>
    <mergeCell ref="C94:C98"/>
    <mergeCell ref="D94:D98"/>
    <mergeCell ref="E94:E98"/>
    <mergeCell ref="F94:F98"/>
    <mergeCell ref="I99:I103"/>
    <mergeCell ref="J99:J103"/>
    <mergeCell ref="A104:A108"/>
    <mergeCell ref="B104:B108"/>
    <mergeCell ref="C104:C108"/>
    <mergeCell ref="D104:D108"/>
    <mergeCell ref="E104:E108"/>
    <mergeCell ref="F104:F108"/>
    <mergeCell ref="H104:H108"/>
    <mergeCell ref="I104:I108"/>
    <mergeCell ref="J104:J108"/>
    <mergeCell ref="A109:A113"/>
    <mergeCell ref="B109:B113"/>
    <mergeCell ref="C109:C113"/>
    <mergeCell ref="D109:D113"/>
    <mergeCell ref="E109:E113"/>
    <mergeCell ref="F109:F113"/>
    <mergeCell ref="H109:H113"/>
    <mergeCell ref="I109:I113"/>
    <mergeCell ref="J109:J113"/>
    <mergeCell ref="H114:H118"/>
    <mergeCell ref="I114:I118"/>
    <mergeCell ref="J114:J118"/>
    <mergeCell ref="A119:A123"/>
    <mergeCell ref="B119:B123"/>
    <mergeCell ref="C119:C123"/>
    <mergeCell ref="D119:D123"/>
    <mergeCell ref="E119:E123"/>
    <mergeCell ref="F119:F123"/>
    <mergeCell ref="H119:H123"/>
    <mergeCell ref="A114:A118"/>
    <mergeCell ref="B114:B118"/>
    <mergeCell ref="C114:C118"/>
    <mergeCell ref="D114:D118"/>
    <mergeCell ref="E114:E118"/>
    <mergeCell ref="F114:F118"/>
    <mergeCell ref="I119:I123"/>
    <mergeCell ref="J119:J123"/>
    <mergeCell ref="A124:A128"/>
    <mergeCell ref="B124:B128"/>
    <mergeCell ref="C124:C128"/>
    <mergeCell ref="D124:D128"/>
    <mergeCell ref="E124:E128"/>
    <mergeCell ref="F124:F128"/>
    <mergeCell ref="H124:H128"/>
    <mergeCell ref="I124:I128"/>
    <mergeCell ref="J124:J128"/>
    <mergeCell ref="A129:A133"/>
    <mergeCell ref="B129:B133"/>
    <mergeCell ref="C129:C133"/>
    <mergeCell ref="D129:D133"/>
    <mergeCell ref="E129:E133"/>
    <mergeCell ref="F129:F133"/>
    <mergeCell ref="H129:H133"/>
    <mergeCell ref="I129:I133"/>
    <mergeCell ref="J129:J133"/>
    <mergeCell ref="H134:H138"/>
    <mergeCell ref="I134:I138"/>
    <mergeCell ref="J134:J138"/>
    <mergeCell ref="A139:A143"/>
    <mergeCell ref="B139:B143"/>
    <mergeCell ref="C139:C143"/>
    <mergeCell ref="D139:D143"/>
    <mergeCell ref="E139:E143"/>
    <mergeCell ref="F139:F143"/>
    <mergeCell ref="H139:H143"/>
    <mergeCell ref="A134:A138"/>
    <mergeCell ref="B134:B138"/>
    <mergeCell ref="C134:C138"/>
    <mergeCell ref="D134:D138"/>
    <mergeCell ref="E134:E138"/>
    <mergeCell ref="F134:F138"/>
    <mergeCell ref="I139:I143"/>
    <mergeCell ref="J139:J143"/>
    <mergeCell ref="A144:A148"/>
    <mergeCell ref="B144:B148"/>
    <mergeCell ref="C144:C148"/>
    <mergeCell ref="D144:D148"/>
    <mergeCell ref="E144:E148"/>
    <mergeCell ref="F144:F148"/>
    <mergeCell ref="H144:H148"/>
    <mergeCell ref="I144:I148"/>
    <mergeCell ref="J144:J148"/>
    <mergeCell ref="A149:A153"/>
    <mergeCell ref="B149:B153"/>
    <mergeCell ref="C149:C153"/>
    <mergeCell ref="D149:D153"/>
    <mergeCell ref="E149:E153"/>
    <mergeCell ref="F149:F153"/>
    <mergeCell ref="H149:H153"/>
    <mergeCell ref="I149:I153"/>
    <mergeCell ref="J149:J153"/>
    <mergeCell ref="H154:H158"/>
    <mergeCell ref="I154:I158"/>
    <mergeCell ref="J154:J158"/>
    <mergeCell ref="A159:A163"/>
    <mergeCell ref="B159:B163"/>
    <mergeCell ref="C159:C163"/>
    <mergeCell ref="D159:D163"/>
    <mergeCell ref="E159:E163"/>
    <mergeCell ref="F159:F163"/>
    <mergeCell ref="H159:H163"/>
    <mergeCell ref="A154:A158"/>
    <mergeCell ref="B154:B158"/>
    <mergeCell ref="C154:C158"/>
    <mergeCell ref="D154:D158"/>
    <mergeCell ref="E154:E158"/>
    <mergeCell ref="F154:F158"/>
    <mergeCell ref="I159:I163"/>
    <mergeCell ref="J159:J163"/>
    <mergeCell ref="A164:A168"/>
    <mergeCell ref="B164:B168"/>
    <mergeCell ref="C164:C168"/>
    <mergeCell ref="D164:D168"/>
    <mergeCell ref="E164:E168"/>
    <mergeCell ref="F164:F168"/>
    <mergeCell ref="H164:H168"/>
    <mergeCell ref="I164:I168"/>
    <mergeCell ref="J164:J168"/>
    <mergeCell ref="A169:A173"/>
    <mergeCell ref="B169:B173"/>
    <mergeCell ref="C169:C173"/>
    <mergeCell ref="D169:D173"/>
    <mergeCell ref="E169:E173"/>
    <mergeCell ref="F169:F173"/>
    <mergeCell ref="H169:H173"/>
    <mergeCell ref="I169:I173"/>
    <mergeCell ref="J169:J173"/>
    <mergeCell ref="H179:H183"/>
    <mergeCell ref="I179:I183"/>
    <mergeCell ref="J179:J183"/>
    <mergeCell ref="A184:A188"/>
    <mergeCell ref="B184:B188"/>
    <mergeCell ref="C184:C188"/>
    <mergeCell ref="D184:D188"/>
    <mergeCell ref="E184:E188"/>
    <mergeCell ref="F184:F188"/>
    <mergeCell ref="H184:H188"/>
    <mergeCell ref="A179:A183"/>
    <mergeCell ref="B179:B183"/>
    <mergeCell ref="C179:C183"/>
    <mergeCell ref="D179:D183"/>
    <mergeCell ref="E179:E183"/>
    <mergeCell ref="F179:F183"/>
    <mergeCell ref="I184:I188"/>
    <mergeCell ref="J184:J188"/>
    <mergeCell ref="I204:I208"/>
    <mergeCell ref="J204:J208"/>
    <mergeCell ref="A189:A193"/>
    <mergeCell ref="B189:B193"/>
    <mergeCell ref="C189:C193"/>
    <mergeCell ref="D189:D193"/>
    <mergeCell ref="E189:E193"/>
    <mergeCell ref="F189:F193"/>
    <mergeCell ref="H189:H193"/>
    <mergeCell ref="I189:I193"/>
    <mergeCell ref="J189:J193"/>
    <mergeCell ref="A199:A203"/>
    <mergeCell ref="B199:B203"/>
    <mergeCell ref="C199:C203"/>
    <mergeCell ref="D199:D203"/>
    <mergeCell ref="E199:E203"/>
    <mergeCell ref="F199:F203"/>
    <mergeCell ref="H199:H203"/>
    <mergeCell ref="I199:I203"/>
    <mergeCell ref="J199:J203"/>
    <mergeCell ref="A194:A198"/>
    <mergeCell ref="B194:B198"/>
    <mergeCell ref="C194:C198"/>
    <mergeCell ref="D194:D198"/>
    <mergeCell ref="H214:H218"/>
    <mergeCell ref="A209:A213"/>
    <mergeCell ref="B209:B213"/>
    <mergeCell ref="C209:C213"/>
    <mergeCell ref="D209:D213"/>
    <mergeCell ref="E209:E213"/>
    <mergeCell ref="F209:F213"/>
    <mergeCell ref="I214:I218"/>
    <mergeCell ref="J214:J218"/>
    <mergeCell ref="I234:I238"/>
    <mergeCell ref="J234:J238"/>
    <mergeCell ref="B239:B243"/>
    <mergeCell ref="C239:C243"/>
    <mergeCell ref="D239:D243"/>
    <mergeCell ref="E239:E243"/>
    <mergeCell ref="F239:F243"/>
    <mergeCell ref="H239:H243"/>
    <mergeCell ref="I239:I243"/>
    <mergeCell ref="J239:J243"/>
    <mergeCell ref="B234:B238"/>
    <mergeCell ref="C234:C238"/>
    <mergeCell ref="D234:D238"/>
    <mergeCell ref="E234:E238"/>
    <mergeCell ref="F234:F238"/>
    <mergeCell ref="H234:H238"/>
    <mergeCell ref="J244:J248"/>
    <mergeCell ref="B249:B253"/>
    <mergeCell ref="C249:C253"/>
    <mergeCell ref="D249:D253"/>
    <mergeCell ref="F249:F253"/>
    <mergeCell ref="E250:E253"/>
    <mergeCell ref="H259:H263"/>
    <mergeCell ref="I259:I263"/>
    <mergeCell ref="J259:J263"/>
    <mergeCell ref="B244:B248"/>
    <mergeCell ref="C244:C248"/>
    <mergeCell ref="D244:D248"/>
    <mergeCell ref="E244:E248"/>
    <mergeCell ref="F244:F248"/>
    <mergeCell ref="H244:H248"/>
    <mergeCell ref="I244:I248"/>
    <mergeCell ref="B254:B258"/>
    <mergeCell ref="C254:C258"/>
    <mergeCell ref="D254:D258"/>
    <mergeCell ref="E254:E258"/>
    <mergeCell ref="F254:F258"/>
    <mergeCell ref="H254:H258"/>
    <mergeCell ref="F259:F263"/>
    <mergeCell ref="I174:I178"/>
    <mergeCell ref="J174:J178"/>
    <mergeCell ref="H229:H233"/>
    <mergeCell ref="F229:F233"/>
    <mergeCell ref="B224:B228"/>
    <mergeCell ref="C224:C228"/>
    <mergeCell ref="D224:D228"/>
    <mergeCell ref="E224:E228"/>
    <mergeCell ref="F224:F228"/>
    <mergeCell ref="H224:H228"/>
    <mergeCell ref="I224:I228"/>
    <mergeCell ref="J224:J228"/>
    <mergeCell ref="B219:B223"/>
    <mergeCell ref="C219:C223"/>
    <mergeCell ref="D219:D223"/>
    <mergeCell ref="E219:E223"/>
    <mergeCell ref="F219:F223"/>
    <mergeCell ref="H219:H223"/>
    <mergeCell ref="I219:I223"/>
    <mergeCell ref="J219:J223"/>
    <mergeCell ref="H209:H213"/>
    <mergeCell ref="I209:I213"/>
    <mergeCell ref="J209:J213"/>
    <mergeCell ref="B214:B218"/>
    <mergeCell ref="J264:J268"/>
    <mergeCell ref="A269:A273"/>
    <mergeCell ref="B269:B273"/>
    <mergeCell ref="C269:C273"/>
    <mergeCell ref="D269:D273"/>
    <mergeCell ref="E269:E273"/>
    <mergeCell ref="F269:F273"/>
    <mergeCell ref="H269:H273"/>
    <mergeCell ref="I269:I273"/>
    <mergeCell ref="J269:J273"/>
    <mergeCell ref="A264:A268"/>
    <mergeCell ref="B264:B268"/>
    <mergeCell ref="C264:C268"/>
    <mergeCell ref="D264:D268"/>
    <mergeCell ref="E264:E268"/>
    <mergeCell ref="F264:F268"/>
    <mergeCell ref="H264:H268"/>
    <mergeCell ref="I264:I268"/>
    <mergeCell ref="I279:I283"/>
    <mergeCell ref="J279:J283"/>
    <mergeCell ref="A274:A278"/>
    <mergeCell ref="B274:B278"/>
    <mergeCell ref="C274:C278"/>
    <mergeCell ref="D274:D278"/>
    <mergeCell ref="E274:E278"/>
    <mergeCell ref="F274:F278"/>
    <mergeCell ref="H274:H278"/>
    <mergeCell ref="I274:I278"/>
    <mergeCell ref="J274:J278"/>
    <mergeCell ref="F279:F283"/>
    <mergeCell ref="H279:H283"/>
    <mergeCell ref="A279:A283"/>
    <mergeCell ref="B279:B283"/>
    <mergeCell ref="C279:C283"/>
    <mergeCell ref="D279:D283"/>
    <mergeCell ref="E279:E283"/>
    <mergeCell ref="A224:A228"/>
    <mergeCell ref="A219:A223"/>
    <mergeCell ref="F204:F208"/>
    <mergeCell ref="H204:H208"/>
    <mergeCell ref="A174:A178"/>
    <mergeCell ref="A239:A243"/>
    <mergeCell ref="A249:A253"/>
    <mergeCell ref="A254:A258"/>
    <mergeCell ref="A204:A208"/>
    <mergeCell ref="B204:B208"/>
    <mergeCell ref="C204:C208"/>
    <mergeCell ref="D204:D208"/>
    <mergeCell ref="E204:E208"/>
    <mergeCell ref="B174:B178"/>
    <mergeCell ref="C174:C178"/>
    <mergeCell ref="D174:D178"/>
    <mergeCell ref="E174:E178"/>
    <mergeCell ref="F174:F178"/>
    <mergeCell ref="H174:H178"/>
    <mergeCell ref="A214:A218"/>
    <mergeCell ref="C214:C218"/>
    <mergeCell ref="D214:D218"/>
    <mergeCell ref="E214:E218"/>
    <mergeCell ref="F214:F218"/>
    <mergeCell ref="A259:A263"/>
    <mergeCell ref="B259:B263"/>
    <mergeCell ref="C259:C263"/>
    <mergeCell ref="D259:D263"/>
    <mergeCell ref="E259:E263"/>
    <mergeCell ref="A244:A248"/>
    <mergeCell ref="B229:B233"/>
    <mergeCell ref="C229:C233"/>
    <mergeCell ref="D229:D233"/>
    <mergeCell ref="E229:E233"/>
    <mergeCell ref="A234:A238"/>
    <mergeCell ref="B294:B298"/>
    <mergeCell ref="C294:C298"/>
    <mergeCell ref="D294:D298"/>
    <mergeCell ref="F294:F298"/>
    <mergeCell ref="A295:A298"/>
    <mergeCell ref="O279:O281"/>
    <mergeCell ref="A284:A288"/>
    <mergeCell ref="B284:B288"/>
    <mergeCell ref="I284:I288"/>
    <mergeCell ref="A289:A293"/>
    <mergeCell ref="B289:B293"/>
    <mergeCell ref="I289:I293"/>
    <mergeCell ref="C289:C293"/>
    <mergeCell ref="D289:D293"/>
    <mergeCell ref="E289:E293"/>
    <mergeCell ref="F289:F293"/>
    <mergeCell ref="H289:H293"/>
    <mergeCell ref="J289:J293"/>
    <mergeCell ref="C284:C288"/>
    <mergeCell ref="D284:D288"/>
    <mergeCell ref="E284:E288"/>
    <mergeCell ref="F284:F288"/>
    <mergeCell ref="H284:H288"/>
    <mergeCell ref="J284:J288"/>
  </mergeCells>
  <pageMargins left="0" right="0" top="0" bottom="0" header="0.31496062992125984" footer="0.31496062992125984"/>
  <pageSetup paperSize="9" scale="82" orientation="landscape" verticalDpi="300" r:id="rId1"/>
  <rowBreaks count="6" manualBreakCount="6">
    <brk id="43" max="14" man="1"/>
    <brk id="93" max="14" man="1"/>
    <brk id="143" max="14" man="1"/>
    <brk id="208" max="14" man="1"/>
    <brk id="258" max="14" man="1"/>
    <brk id="2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8"/>
  <sheetViews>
    <sheetView topLeftCell="A46" zoomScale="120" zoomScaleNormal="120" zoomScaleSheetLayoutView="120" zoomScalePageLayoutView="85" workbookViewId="0">
      <selection sqref="A1:O270"/>
    </sheetView>
  </sheetViews>
  <sheetFormatPr defaultRowHeight="12.75" x14ac:dyDescent="0.2"/>
  <cols>
    <col min="1" max="1" width="4" customWidth="1"/>
    <col min="2" max="2" width="15.140625" customWidth="1"/>
    <col min="3" max="3" width="17.85546875" customWidth="1"/>
    <col min="4" max="4" width="23.7109375" customWidth="1"/>
    <col min="5" max="5" width="12.42578125" customWidth="1"/>
    <col min="8" max="8" width="8" customWidth="1"/>
    <col min="9" max="9" width="10" customWidth="1"/>
    <col min="10" max="10" width="9.5703125" customWidth="1"/>
    <col min="11" max="11" width="9.85546875" style="65" customWidth="1"/>
    <col min="12" max="12" width="9.5703125" style="65" customWidth="1"/>
    <col min="13" max="13" width="9.85546875" style="65" customWidth="1"/>
    <col min="14" max="14" width="11.85546875" style="65" customWidth="1"/>
    <col min="15" max="15" width="10.7109375" style="65" customWidth="1"/>
  </cols>
  <sheetData>
    <row r="1" spans="1:1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78" t="s">
        <v>20</v>
      </c>
      <c r="L1" s="78"/>
      <c r="M1" s="78"/>
      <c r="N1" s="78"/>
      <c r="O1" s="51"/>
    </row>
    <row r="2" spans="1:1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78" t="s">
        <v>21</v>
      </c>
      <c r="L2" s="78"/>
      <c r="M2" s="78"/>
      <c r="N2" s="78"/>
      <c r="O2" s="51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78" t="s">
        <v>22</v>
      </c>
      <c r="L3" s="78"/>
      <c r="M3" s="78"/>
      <c r="N3" s="78"/>
      <c r="O3" s="51"/>
    </row>
    <row r="4" spans="1:1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78" t="s">
        <v>23</v>
      </c>
      <c r="L4" s="78"/>
      <c r="M4" s="78"/>
      <c r="N4" s="78"/>
      <c r="O4" s="51"/>
    </row>
    <row r="5" spans="1:15" x14ac:dyDescent="0.2">
      <c r="A5" s="8"/>
      <c r="B5" s="8"/>
      <c r="C5" s="8"/>
      <c r="D5" s="9" t="s">
        <v>215</v>
      </c>
      <c r="E5" s="9"/>
      <c r="F5" s="9"/>
      <c r="G5" s="9"/>
      <c r="H5" s="9"/>
      <c r="I5" s="9"/>
      <c r="J5" s="9"/>
      <c r="K5" s="51"/>
      <c r="L5" s="51"/>
      <c r="M5" s="51"/>
      <c r="N5" s="51" t="s">
        <v>24</v>
      </c>
      <c r="O5" s="51"/>
    </row>
    <row r="6" spans="1:15" x14ac:dyDescent="0.2">
      <c r="A6" s="164" t="s">
        <v>0</v>
      </c>
      <c r="B6" s="164" t="s">
        <v>1</v>
      </c>
      <c r="C6" s="164" t="s">
        <v>2</v>
      </c>
      <c r="D6" s="164" t="s">
        <v>3</v>
      </c>
      <c r="E6" s="164" t="s">
        <v>4</v>
      </c>
      <c r="F6" s="164" t="s">
        <v>5</v>
      </c>
      <c r="G6" s="164" t="s">
        <v>6</v>
      </c>
      <c r="H6" s="164" t="s">
        <v>7</v>
      </c>
      <c r="I6" s="164" t="s">
        <v>10</v>
      </c>
      <c r="J6" s="164"/>
      <c r="K6" s="189" t="s">
        <v>11</v>
      </c>
      <c r="L6" s="164" t="s">
        <v>134</v>
      </c>
      <c r="M6" s="164"/>
      <c r="N6" s="189" t="s">
        <v>13</v>
      </c>
      <c r="O6" s="189" t="s">
        <v>14</v>
      </c>
    </row>
    <row r="7" spans="1:15" ht="71.25" customHeight="1" x14ac:dyDescent="0.2">
      <c r="A7" s="164"/>
      <c r="B7" s="164"/>
      <c r="C7" s="164"/>
      <c r="D7" s="164"/>
      <c r="E7" s="164"/>
      <c r="F7" s="164"/>
      <c r="G7" s="164"/>
      <c r="H7" s="164"/>
      <c r="I7" s="73" t="s">
        <v>8</v>
      </c>
      <c r="J7" s="73" t="s">
        <v>9</v>
      </c>
      <c r="K7" s="189"/>
      <c r="L7" s="76" t="s">
        <v>136</v>
      </c>
      <c r="M7" s="76" t="s">
        <v>12</v>
      </c>
      <c r="N7" s="189"/>
      <c r="O7" s="189"/>
    </row>
    <row r="8" spans="1:15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>
        <v>11</v>
      </c>
      <c r="L8" s="11">
        <v>12</v>
      </c>
      <c r="M8" s="11">
        <v>13</v>
      </c>
      <c r="N8" s="11">
        <v>14</v>
      </c>
      <c r="O8" s="75">
        <v>15</v>
      </c>
    </row>
    <row r="9" spans="1:15" x14ac:dyDescent="0.2">
      <c r="A9" s="169">
        <v>1</v>
      </c>
      <c r="B9" s="172" t="s">
        <v>25</v>
      </c>
      <c r="C9" s="165" t="s">
        <v>224</v>
      </c>
      <c r="D9" s="175" t="s">
        <v>225</v>
      </c>
      <c r="E9" s="165" t="s">
        <v>39</v>
      </c>
      <c r="F9" s="169">
        <v>40.700000000000003</v>
      </c>
      <c r="G9" s="10"/>
      <c r="H9" s="169">
        <v>47.32</v>
      </c>
      <c r="I9" s="194">
        <v>42460</v>
      </c>
      <c r="J9" s="194">
        <v>44286</v>
      </c>
      <c r="K9" s="11">
        <v>7703.68</v>
      </c>
      <c r="L9" s="11">
        <v>2888.88</v>
      </c>
      <c r="M9" s="11">
        <v>2888.88</v>
      </c>
      <c r="N9" s="11">
        <f>K9-L9-M9</f>
        <v>1925.92</v>
      </c>
      <c r="O9" s="75"/>
    </row>
    <row r="10" spans="1:15" x14ac:dyDescent="0.2">
      <c r="A10" s="170"/>
      <c r="B10" s="173"/>
      <c r="C10" s="166"/>
      <c r="D10" s="176"/>
      <c r="E10" s="166"/>
      <c r="F10" s="170"/>
      <c r="G10" s="10"/>
      <c r="H10" s="170"/>
      <c r="I10" s="170"/>
      <c r="J10" s="170"/>
      <c r="K10" s="11"/>
      <c r="L10" s="11"/>
      <c r="M10" s="11"/>
      <c r="N10" s="11"/>
      <c r="O10" s="75"/>
    </row>
    <row r="11" spans="1:15" x14ac:dyDescent="0.2">
      <c r="A11" s="170"/>
      <c r="B11" s="173"/>
      <c r="C11" s="166"/>
      <c r="D11" s="176"/>
      <c r="E11" s="166"/>
      <c r="F11" s="170"/>
      <c r="G11" s="10"/>
      <c r="H11" s="170"/>
      <c r="I11" s="170"/>
      <c r="J11" s="170"/>
      <c r="K11" s="11"/>
      <c r="L11" s="11"/>
      <c r="M11" s="11"/>
      <c r="N11" s="11"/>
      <c r="O11" s="75"/>
    </row>
    <row r="12" spans="1:15" x14ac:dyDescent="0.2">
      <c r="A12" s="170"/>
      <c r="B12" s="173"/>
      <c r="C12" s="166"/>
      <c r="D12" s="176"/>
      <c r="E12" s="166"/>
      <c r="F12" s="170"/>
      <c r="G12" s="10"/>
      <c r="H12" s="170"/>
      <c r="I12" s="170"/>
      <c r="J12" s="170"/>
      <c r="K12" s="11"/>
      <c r="L12" s="11"/>
      <c r="M12" s="11"/>
      <c r="N12" s="11"/>
      <c r="O12" s="75"/>
    </row>
    <row r="13" spans="1:15" x14ac:dyDescent="0.2">
      <c r="A13" s="171"/>
      <c r="B13" s="174"/>
      <c r="C13" s="167"/>
      <c r="D13" s="177"/>
      <c r="E13" s="167"/>
      <c r="F13" s="171"/>
      <c r="G13" s="10"/>
      <c r="H13" s="171"/>
      <c r="I13" s="171"/>
      <c r="J13" s="171"/>
      <c r="K13" s="28">
        <f>SUM(K9:K12)</f>
        <v>7703.68</v>
      </c>
      <c r="L13" s="28">
        <f t="shared" ref="L13:M13" si="0">SUM(L9:L12)</f>
        <v>2888.88</v>
      </c>
      <c r="M13" s="28">
        <f t="shared" si="0"/>
        <v>2888.88</v>
      </c>
      <c r="N13" s="28">
        <f>SUM(N9:N12)</f>
        <v>1925.92</v>
      </c>
      <c r="O13" s="75"/>
    </row>
    <row r="14" spans="1:15" x14ac:dyDescent="0.2">
      <c r="A14" s="169">
        <v>2</v>
      </c>
      <c r="B14" s="172" t="s">
        <v>25</v>
      </c>
      <c r="C14" s="165" t="s">
        <v>224</v>
      </c>
      <c r="D14" s="175" t="s">
        <v>211</v>
      </c>
      <c r="E14" s="165" t="s">
        <v>39</v>
      </c>
      <c r="F14" s="169">
        <v>35.4</v>
      </c>
      <c r="G14" s="10"/>
      <c r="H14" s="169">
        <v>47.52</v>
      </c>
      <c r="I14" s="194">
        <v>42460</v>
      </c>
      <c r="J14" s="194">
        <v>44286</v>
      </c>
      <c r="K14" s="11">
        <v>9659.26</v>
      </c>
      <c r="L14" s="11">
        <v>3988.52</v>
      </c>
      <c r="M14" s="11">
        <v>3988.51</v>
      </c>
      <c r="N14" s="11">
        <f>K14-L14-M14</f>
        <v>1682.2299999999996</v>
      </c>
      <c r="O14" s="75"/>
    </row>
    <row r="15" spans="1:15" x14ac:dyDescent="0.2">
      <c r="A15" s="170"/>
      <c r="B15" s="173"/>
      <c r="C15" s="166"/>
      <c r="D15" s="176"/>
      <c r="E15" s="166"/>
      <c r="F15" s="170"/>
      <c r="G15" s="10"/>
      <c r="H15" s="170"/>
      <c r="I15" s="170"/>
      <c r="J15" s="170"/>
      <c r="K15" s="11"/>
      <c r="L15" s="11"/>
      <c r="M15" s="11"/>
      <c r="N15" s="11"/>
      <c r="O15" s="75"/>
    </row>
    <row r="16" spans="1:15" x14ac:dyDescent="0.2">
      <c r="A16" s="170"/>
      <c r="B16" s="173"/>
      <c r="C16" s="166"/>
      <c r="D16" s="176"/>
      <c r="E16" s="166"/>
      <c r="F16" s="170"/>
      <c r="G16" s="10"/>
      <c r="H16" s="170"/>
      <c r="I16" s="170"/>
      <c r="J16" s="170"/>
      <c r="K16" s="11"/>
      <c r="L16" s="11"/>
      <c r="M16" s="11"/>
      <c r="N16" s="11"/>
      <c r="O16" s="75"/>
    </row>
    <row r="17" spans="1:15" x14ac:dyDescent="0.2">
      <c r="A17" s="170"/>
      <c r="B17" s="173"/>
      <c r="C17" s="166"/>
      <c r="D17" s="176"/>
      <c r="E17" s="166"/>
      <c r="F17" s="170"/>
      <c r="G17" s="10"/>
      <c r="H17" s="170"/>
      <c r="I17" s="170"/>
      <c r="J17" s="170"/>
      <c r="K17" s="11"/>
      <c r="L17" s="11"/>
      <c r="M17" s="11"/>
      <c r="N17" s="11"/>
      <c r="O17" s="75"/>
    </row>
    <row r="18" spans="1:15" x14ac:dyDescent="0.2">
      <c r="A18" s="171"/>
      <c r="B18" s="174"/>
      <c r="C18" s="167"/>
      <c r="D18" s="177"/>
      <c r="E18" s="167"/>
      <c r="F18" s="171"/>
      <c r="G18" s="10"/>
      <c r="H18" s="171"/>
      <c r="I18" s="171"/>
      <c r="J18" s="171"/>
      <c r="K18" s="28">
        <f>SUM(K14:K17)</f>
        <v>9659.26</v>
      </c>
      <c r="L18" s="28">
        <f t="shared" ref="L18:N18" si="1">SUM(L14:L17)</f>
        <v>3988.52</v>
      </c>
      <c r="M18" s="28">
        <f t="shared" si="1"/>
        <v>3988.51</v>
      </c>
      <c r="N18" s="28">
        <f t="shared" si="1"/>
        <v>1682.2299999999996</v>
      </c>
      <c r="O18" s="75"/>
    </row>
    <row r="19" spans="1:15" x14ac:dyDescent="0.2">
      <c r="A19" s="169">
        <v>3</v>
      </c>
      <c r="B19" s="172" t="s">
        <v>25</v>
      </c>
      <c r="C19" s="165" t="s">
        <v>224</v>
      </c>
      <c r="D19" s="175" t="s">
        <v>178</v>
      </c>
      <c r="E19" s="165" t="s">
        <v>39</v>
      </c>
      <c r="F19" s="169">
        <v>47.7</v>
      </c>
      <c r="G19" s="10"/>
      <c r="H19" s="169">
        <v>46.86</v>
      </c>
      <c r="I19" s="194">
        <v>42460</v>
      </c>
      <c r="J19" s="194">
        <v>44286</v>
      </c>
      <c r="K19" s="11">
        <v>12833.23</v>
      </c>
      <c r="L19" s="11">
        <v>5299.12</v>
      </c>
      <c r="M19" s="11">
        <v>5299.11</v>
      </c>
      <c r="N19" s="11">
        <f>K19-L19-M19</f>
        <v>2235</v>
      </c>
      <c r="O19" s="75"/>
    </row>
    <row r="20" spans="1:15" x14ac:dyDescent="0.2">
      <c r="A20" s="170"/>
      <c r="B20" s="173"/>
      <c r="C20" s="166"/>
      <c r="D20" s="176"/>
      <c r="E20" s="166"/>
      <c r="F20" s="170"/>
      <c r="G20" s="10"/>
      <c r="H20" s="170"/>
      <c r="I20" s="170"/>
      <c r="J20" s="170"/>
      <c r="K20" s="11"/>
      <c r="L20" s="11"/>
      <c r="M20" s="11"/>
      <c r="N20" s="11"/>
      <c r="O20" s="75"/>
    </row>
    <row r="21" spans="1:15" x14ac:dyDescent="0.2">
      <c r="A21" s="170"/>
      <c r="B21" s="173"/>
      <c r="C21" s="166"/>
      <c r="D21" s="176"/>
      <c r="E21" s="166"/>
      <c r="F21" s="170"/>
      <c r="G21" s="10"/>
      <c r="H21" s="170"/>
      <c r="I21" s="170"/>
      <c r="J21" s="170"/>
      <c r="K21" s="11"/>
      <c r="L21" s="11"/>
      <c r="M21" s="11"/>
      <c r="N21" s="11"/>
      <c r="O21" s="75"/>
    </row>
    <row r="22" spans="1:15" x14ac:dyDescent="0.2">
      <c r="A22" s="170"/>
      <c r="B22" s="173"/>
      <c r="C22" s="166"/>
      <c r="D22" s="176"/>
      <c r="E22" s="166"/>
      <c r="F22" s="170"/>
      <c r="G22" s="10"/>
      <c r="H22" s="170"/>
      <c r="I22" s="170"/>
      <c r="J22" s="170"/>
      <c r="K22" s="11"/>
      <c r="L22" s="11"/>
      <c r="M22" s="11"/>
      <c r="N22" s="11"/>
      <c r="O22" s="75"/>
    </row>
    <row r="23" spans="1:15" x14ac:dyDescent="0.2">
      <c r="A23" s="171"/>
      <c r="B23" s="174"/>
      <c r="C23" s="167"/>
      <c r="D23" s="177"/>
      <c r="E23" s="167"/>
      <c r="F23" s="171"/>
      <c r="G23" s="10"/>
      <c r="H23" s="171"/>
      <c r="I23" s="171"/>
      <c r="J23" s="171"/>
      <c r="K23" s="28">
        <f>SUM(K19:K22)</f>
        <v>12833.23</v>
      </c>
      <c r="L23" s="28">
        <f t="shared" ref="L23:N23" si="2">SUM(L19:L22)</f>
        <v>5299.12</v>
      </c>
      <c r="M23" s="28">
        <f t="shared" si="2"/>
        <v>5299.11</v>
      </c>
      <c r="N23" s="28">
        <f t="shared" si="2"/>
        <v>2235</v>
      </c>
      <c r="O23" s="75"/>
    </row>
    <row r="24" spans="1:15" x14ac:dyDescent="0.2">
      <c r="A24" s="169">
        <v>4</v>
      </c>
      <c r="B24" s="172" t="s">
        <v>25</v>
      </c>
      <c r="C24" s="165" t="s">
        <v>224</v>
      </c>
      <c r="D24" s="175" t="s">
        <v>212</v>
      </c>
      <c r="E24" s="165" t="s">
        <v>39</v>
      </c>
      <c r="F24" s="169">
        <v>54.5</v>
      </c>
      <c r="G24" s="10"/>
      <c r="H24" s="169">
        <v>46.69</v>
      </c>
      <c r="I24" s="194">
        <v>42460</v>
      </c>
      <c r="J24" s="194">
        <v>44286</v>
      </c>
      <c r="K24" s="11">
        <v>14610.99</v>
      </c>
      <c r="L24" s="11">
        <v>6033.19</v>
      </c>
      <c r="M24" s="11">
        <v>6033.19</v>
      </c>
      <c r="N24" s="11">
        <f>K24-L24-M24</f>
        <v>2544.6099999999997</v>
      </c>
      <c r="O24" s="75"/>
    </row>
    <row r="25" spans="1:15" x14ac:dyDescent="0.2">
      <c r="A25" s="170"/>
      <c r="B25" s="173"/>
      <c r="C25" s="166"/>
      <c r="D25" s="176"/>
      <c r="E25" s="166"/>
      <c r="F25" s="170"/>
      <c r="G25" s="10"/>
      <c r="H25" s="170"/>
      <c r="I25" s="170"/>
      <c r="J25" s="170"/>
      <c r="K25" s="11"/>
      <c r="L25" s="11"/>
      <c r="M25" s="11"/>
      <c r="N25" s="11"/>
      <c r="O25" s="75"/>
    </row>
    <row r="26" spans="1:15" x14ac:dyDescent="0.2">
      <c r="A26" s="170"/>
      <c r="B26" s="173"/>
      <c r="C26" s="166"/>
      <c r="D26" s="176"/>
      <c r="E26" s="166"/>
      <c r="F26" s="170"/>
      <c r="G26" s="10"/>
      <c r="H26" s="170"/>
      <c r="I26" s="170"/>
      <c r="J26" s="170"/>
      <c r="K26" s="11"/>
      <c r="L26" s="11"/>
      <c r="M26" s="11"/>
      <c r="N26" s="11"/>
      <c r="O26" s="75"/>
    </row>
    <row r="27" spans="1:15" x14ac:dyDescent="0.2">
      <c r="A27" s="170"/>
      <c r="B27" s="173"/>
      <c r="C27" s="166"/>
      <c r="D27" s="176"/>
      <c r="E27" s="166"/>
      <c r="F27" s="170"/>
      <c r="G27" s="10"/>
      <c r="H27" s="170"/>
      <c r="I27" s="170"/>
      <c r="J27" s="170"/>
      <c r="K27" s="11"/>
      <c r="L27" s="11"/>
      <c r="M27" s="11"/>
      <c r="N27" s="11"/>
      <c r="O27" s="75"/>
    </row>
    <row r="28" spans="1:15" x14ac:dyDescent="0.2">
      <c r="A28" s="171"/>
      <c r="B28" s="174"/>
      <c r="C28" s="167"/>
      <c r="D28" s="177"/>
      <c r="E28" s="167"/>
      <c r="F28" s="171"/>
      <c r="G28" s="10"/>
      <c r="H28" s="171"/>
      <c r="I28" s="171"/>
      <c r="J28" s="171"/>
      <c r="K28" s="28">
        <f>SUM(K24:K27)</f>
        <v>14610.99</v>
      </c>
      <c r="L28" s="28">
        <f t="shared" ref="L28:N28" si="3">SUM(L24:L27)</f>
        <v>6033.19</v>
      </c>
      <c r="M28" s="28">
        <f t="shared" si="3"/>
        <v>6033.19</v>
      </c>
      <c r="N28" s="28">
        <f t="shared" si="3"/>
        <v>2544.6099999999997</v>
      </c>
      <c r="O28" s="75"/>
    </row>
    <row r="29" spans="1:15" x14ac:dyDescent="0.2">
      <c r="A29" s="169">
        <v>5</v>
      </c>
      <c r="B29" s="172" t="s">
        <v>25</v>
      </c>
      <c r="C29" s="175" t="s">
        <v>28</v>
      </c>
      <c r="D29" s="175" t="s">
        <v>29</v>
      </c>
      <c r="E29" s="165" t="s">
        <v>30</v>
      </c>
      <c r="F29" s="178">
        <v>32.5</v>
      </c>
      <c r="G29" s="2" t="s">
        <v>16</v>
      </c>
      <c r="H29" s="165">
        <v>24.36</v>
      </c>
      <c r="I29" s="168">
        <v>42861</v>
      </c>
      <c r="J29" s="168">
        <v>43196</v>
      </c>
      <c r="K29" s="11">
        <v>2375.1</v>
      </c>
      <c r="L29" s="11">
        <v>2467.9899999999998</v>
      </c>
      <c r="M29" s="11">
        <v>2467.9899999999998</v>
      </c>
      <c r="N29" s="11">
        <f>K29-L29-M29</f>
        <v>-2560.8799999999997</v>
      </c>
      <c r="O29" s="11"/>
    </row>
    <row r="30" spans="1:15" x14ac:dyDescent="0.2">
      <c r="A30" s="170"/>
      <c r="B30" s="173"/>
      <c r="C30" s="176"/>
      <c r="D30" s="176"/>
      <c r="E30" s="166"/>
      <c r="F30" s="179"/>
      <c r="G30" s="2" t="s">
        <v>17</v>
      </c>
      <c r="H30" s="166"/>
      <c r="I30" s="166"/>
      <c r="J30" s="166"/>
      <c r="K30" s="11"/>
      <c r="L30" s="11"/>
      <c r="M30" s="11"/>
      <c r="N30" s="11"/>
      <c r="O30" s="11"/>
    </row>
    <row r="31" spans="1:15" x14ac:dyDescent="0.2">
      <c r="A31" s="170"/>
      <c r="B31" s="173"/>
      <c r="C31" s="176"/>
      <c r="D31" s="176"/>
      <c r="E31" s="166"/>
      <c r="F31" s="179"/>
      <c r="G31" s="2" t="s">
        <v>18</v>
      </c>
      <c r="H31" s="166"/>
      <c r="I31" s="166"/>
      <c r="J31" s="166"/>
      <c r="K31" s="11"/>
      <c r="L31" s="11"/>
      <c r="M31" s="11"/>
      <c r="N31" s="11"/>
      <c r="O31" s="11"/>
    </row>
    <row r="32" spans="1:15" x14ac:dyDescent="0.2">
      <c r="A32" s="170"/>
      <c r="B32" s="173"/>
      <c r="C32" s="176"/>
      <c r="D32" s="176"/>
      <c r="E32" s="166"/>
      <c r="F32" s="179"/>
      <c r="G32" s="2" t="s">
        <v>19</v>
      </c>
      <c r="H32" s="166"/>
      <c r="I32" s="166"/>
      <c r="J32" s="166"/>
      <c r="K32" s="11"/>
      <c r="L32" s="11"/>
      <c r="M32" s="11"/>
      <c r="N32" s="11"/>
      <c r="O32" s="11"/>
    </row>
    <row r="33" spans="1:15" ht="18.75" customHeight="1" x14ac:dyDescent="0.2">
      <c r="A33" s="171"/>
      <c r="B33" s="174"/>
      <c r="C33" s="177"/>
      <c r="D33" s="177"/>
      <c r="E33" s="167"/>
      <c r="F33" s="180"/>
      <c r="G33" s="3" t="s">
        <v>15</v>
      </c>
      <c r="H33" s="167"/>
      <c r="I33" s="167"/>
      <c r="J33" s="167"/>
      <c r="K33" s="28">
        <f>SUM(K29:K32)</f>
        <v>2375.1</v>
      </c>
      <c r="L33" s="28">
        <f>SUM(L29:L32)</f>
        <v>2467.9899999999998</v>
      </c>
      <c r="M33" s="28">
        <f>SUM(M29:M32)</f>
        <v>2467.9899999999998</v>
      </c>
      <c r="N33" s="28">
        <f>K33-L33-M33</f>
        <v>-2560.8799999999997</v>
      </c>
      <c r="O33" s="11"/>
    </row>
    <row r="34" spans="1:15" x14ac:dyDescent="0.2">
      <c r="A34" s="169">
        <v>6</v>
      </c>
      <c r="B34" s="172" t="s">
        <v>25</v>
      </c>
      <c r="C34" s="175" t="s">
        <v>31</v>
      </c>
      <c r="D34" s="175" t="s">
        <v>160</v>
      </c>
      <c r="E34" s="165" t="s">
        <v>33</v>
      </c>
      <c r="F34" s="178">
        <v>79.900000000000006</v>
      </c>
      <c r="G34" s="2" t="s">
        <v>16</v>
      </c>
      <c r="H34" s="165">
        <v>27.84</v>
      </c>
      <c r="I34" s="168">
        <v>43012</v>
      </c>
      <c r="J34" s="168">
        <v>43347</v>
      </c>
      <c r="K34" s="79">
        <v>6673.26</v>
      </c>
      <c r="L34" s="11">
        <v>3750</v>
      </c>
      <c r="M34" s="11">
        <v>3750</v>
      </c>
      <c r="N34" s="11">
        <f>K34-L34-M34</f>
        <v>-826.73999999999978</v>
      </c>
      <c r="O34" s="11"/>
    </row>
    <row r="35" spans="1:15" x14ac:dyDescent="0.2">
      <c r="A35" s="170"/>
      <c r="B35" s="173"/>
      <c r="C35" s="176"/>
      <c r="D35" s="176"/>
      <c r="E35" s="166"/>
      <c r="F35" s="179"/>
      <c r="G35" s="2" t="s">
        <v>17</v>
      </c>
      <c r="H35" s="166"/>
      <c r="I35" s="166"/>
      <c r="J35" s="166"/>
      <c r="K35" s="11"/>
      <c r="L35" s="11"/>
      <c r="M35" s="11"/>
      <c r="N35" s="11"/>
      <c r="O35" s="11"/>
    </row>
    <row r="36" spans="1:15" x14ac:dyDescent="0.2">
      <c r="A36" s="170"/>
      <c r="B36" s="173"/>
      <c r="C36" s="176"/>
      <c r="D36" s="176"/>
      <c r="E36" s="166"/>
      <c r="F36" s="179"/>
      <c r="G36" s="2" t="s">
        <v>18</v>
      </c>
      <c r="H36" s="166"/>
      <c r="I36" s="166"/>
      <c r="J36" s="166"/>
      <c r="K36" s="11"/>
      <c r="L36" s="11"/>
      <c r="M36" s="11"/>
      <c r="N36" s="11"/>
      <c r="O36" s="10"/>
    </row>
    <row r="37" spans="1:15" x14ac:dyDescent="0.2">
      <c r="A37" s="170"/>
      <c r="B37" s="173"/>
      <c r="C37" s="176"/>
      <c r="D37" s="176"/>
      <c r="E37" s="166"/>
      <c r="F37" s="179"/>
      <c r="G37" s="2" t="s">
        <v>19</v>
      </c>
      <c r="H37" s="166"/>
      <c r="I37" s="166"/>
      <c r="J37" s="166"/>
      <c r="K37" s="11"/>
      <c r="L37" s="11"/>
      <c r="M37" s="11"/>
      <c r="N37" s="11"/>
      <c r="O37" s="11"/>
    </row>
    <row r="38" spans="1:15" ht="19.5" customHeight="1" x14ac:dyDescent="0.2">
      <c r="A38" s="171"/>
      <c r="B38" s="174"/>
      <c r="C38" s="177"/>
      <c r="D38" s="177"/>
      <c r="E38" s="167"/>
      <c r="F38" s="180"/>
      <c r="G38" s="3" t="s">
        <v>15</v>
      </c>
      <c r="H38" s="167"/>
      <c r="I38" s="167"/>
      <c r="J38" s="167"/>
      <c r="K38" s="28">
        <f>SUM(K34:K37)</f>
        <v>6673.26</v>
      </c>
      <c r="L38" s="28">
        <f t="shared" ref="L38:N38" si="4">SUM(L34:L37)</f>
        <v>3750</v>
      </c>
      <c r="M38" s="28">
        <f t="shared" si="4"/>
        <v>3750</v>
      </c>
      <c r="N38" s="28">
        <f t="shared" si="4"/>
        <v>-826.73999999999978</v>
      </c>
      <c r="O38" s="11"/>
    </row>
    <row r="39" spans="1:15" x14ac:dyDescent="0.2">
      <c r="A39" s="169">
        <v>7</v>
      </c>
      <c r="B39" s="172" t="s">
        <v>25</v>
      </c>
      <c r="C39" s="175" t="s">
        <v>34</v>
      </c>
      <c r="D39" s="175" t="s">
        <v>161</v>
      </c>
      <c r="E39" s="165" t="s">
        <v>36</v>
      </c>
      <c r="F39" s="178">
        <v>38.299999999999997</v>
      </c>
      <c r="G39" s="2" t="s">
        <v>16</v>
      </c>
      <c r="H39" s="165">
        <v>21.07</v>
      </c>
      <c r="I39" s="168">
        <v>41493</v>
      </c>
      <c r="J39" s="168">
        <v>43319</v>
      </c>
      <c r="K39" s="11">
        <v>2420.5500000000002</v>
      </c>
      <c r="L39" s="11">
        <f>K39/2</f>
        <v>1210.2750000000001</v>
      </c>
      <c r="M39" s="11">
        <v>1210.27</v>
      </c>
      <c r="N39" s="11">
        <f>K39-L39-M39</f>
        <v>5.0000000001091394E-3</v>
      </c>
      <c r="O39" s="11"/>
    </row>
    <row r="40" spans="1:15" x14ac:dyDescent="0.2">
      <c r="A40" s="170"/>
      <c r="B40" s="173"/>
      <c r="C40" s="176"/>
      <c r="D40" s="176"/>
      <c r="E40" s="166"/>
      <c r="F40" s="179"/>
      <c r="G40" s="2" t="s">
        <v>17</v>
      </c>
      <c r="H40" s="166"/>
      <c r="I40" s="166"/>
      <c r="J40" s="166"/>
      <c r="K40" s="11"/>
      <c r="L40" s="11"/>
      <c r="M40" s="11"/>
      <c r="N40" s="11"/>
      <c r="O40" s="11"/>
    </row>
    <row r="41" spans="1:15" x14ac:dyDescent="0.2">
      <c r="A41" s="170"/>
      <c r="B41" s="173"/>
      <c r="C41" s="176"/>
      <c r="D41" s="176"/>
      <c r="E41" s="166"/>
      <c r="F41" s="179"/>
      <c r="G41" s="2" t="s">
        <v>18</v>
      </c>
      <c r="H41" s="166"/>
      <c r="I41" s="166"/>
      <c r="J41" s="166"/>
      <c r="K41" s="11"/>
      <c r="L41" s="11"/>
      <c r="M41" s="11"/>
      <c r="N41" s="11"/>
      <c r="O41" s="11"/>
    </row>
    <row r="42" spans="1:15" x14ac:dyDescent="0.2">
      <c r="A42" s="170"/>
      <c r="B42" s="173"/>
      <c r="C42" s="176"/>
      <c r="D42" s="176"/>
      <c r="E42" s="166"/>
      <c r="F42" s="179"/>
      <c r="G42" s="2" t="s">
        <v>19</v>
      </c>
      <c r="H42" s="166"/>
      <c r="I42" s="166"/>
      <c r="J42" s="166"/>
      <c r="K42" s="11"/>
      <c r="L42" s="11"/>
      <c r="M42" s="11"/>
      <c r="N42" s="11"/>
      <c r="O42" s="11"/>
    </row>
    <row r="43" spans="1:15" ht="19.5" customHeight="1" x14ac:dyDescent="0.2">
      <c r="A43" s="171"/>
      <c r="B43" s="174"/>
      <c r="C43" s="177"/>
      <c r="D43" s="177"/>
      <c r="E43" s="167"/>
      <c r="F43" s="180"/>
      <c r="G43" s="3" t="s">
        <v>15</v>
      </c>
      <c r="H43" s="167"/>
      <c r="I43" s="167"/>
      <c r="J43" s="167"/>
      <c r="K43" s="28">
        <f>SUM(K39:K42)</f>
        <v>2420.5500000000002</v>
      </c>
      <c r="L43" s="28">
        <f>SUM(L39:L42)</f>
        <v>1210.2750000000001</v>
      </c>
      <c r="M43" s="28">
        <f>SUM(M39:M42)</f>
        <v>1210.27</v>
      </c>
      <c r="N43" s="28">
        <f t="shared" ref="N43" si="5">SUM(N39:N42)</f>
        <v>5.0000000001091394E-3</v>
      </c>
      <c r="O43" s="11"/>
    </row>
    <row r="44" spans="1:15" x14ac:dyDescent="0.2">
      <c r="A44" s="169">
        <v>8</v>
      </c>
      <c r="B44" s="172" t="s">
        <v>25</v>
      </c>
      <c r="C44" s="165" t="s">
        <v>37</v>
      </c>
      <c r="D44" s="175" t="s">
        <v>187</v>
      </c>
      <c r="E44" s="165" t="s">
        <v>40</v>
      </c>
      <c r="F44" s="178">
        <v>39.799999999999997</v>
      </c>
      <c r="G44" s="2" t="s">
        <v>16</v>
      </c>
      <c r="H44" s="165">
        <v>28.27</v>
      </c>
      <c r="I44" s="168">
        <v>41752</v>
      </c>
      <c r="J44" s="168">
        <v>43578</v>
      </c>
      <c r="K44" s="11">
        <v>3375.03</v>
      </c>
      <c r="L44" s="11">
        <v>1687.52</v>
      </c>
      <c r="M44" s="11">
        <v>1687.51</v>
      </c>
      <c r="N44" s="11">
        <f>K44-L44-M44</f>
        <v>0</v>
      </c>
      <c r="O44" s="11">
        <v>340.02</v>
      </c>
    </row>
    <row r="45" spans="1:15" x14ac:dyDescent="0.2">
      <c r="A45" s="170"/>
      <c r="B45" s="173"/>
      <c r="C45" s="166"/>
      <c r="D45" s="176"/>
      <c r="E45" s="166"/>
      <c r="F45" s="179"/>
      <c r="G45" s="2" t="s">
        <v>17</v>
      </c>
      <c r="H45" s="166"/>
      <c r="I45" s="166"/>
      <c r="J45" s="166"/>
      <c r="K45" s="11"/>
      <c r="L45" s="11"/>
      <c r="M45" s="11"/>
      <c r="N45" s="11"/>
      <c r="O45" s="11"/>
    </row>
    <row r="46" spans="1:15" x14ac:dyDescent="0.2">
      <c r="A46" s="170"/>
      <c r="B46" s="173"/>
      <c r="C46" s="166"/>
      <c r="D46" s="176"/>
      <c r="E46" s="166"/>
      <c r="F46" s="179"/>
      <c r="G46" s="2" t="s">
        <v>18</v>
      </c>
      <c r="H46" s="166"/>
      <c r="I46" s="166"/>
      <c r="J46" s="166"/>
      <c r="K46" s="11"/>
      <c r="L46" s="11"/>
      <c r="M46" s="11"/>
      <c r="N46" s="11"/>
      <c r="O46" s="11"/>
    </row>
    <row r="47" spans="1:15" x14ac:dyDescent="0.2">
      <c r="A47" s="170"/>
      <c r="B47" s="173"/>
      <c r="C47" s="166"/>
      <c r="D47" s="176"/>
      <c r="E47" s="166"/>
      <c r="F47" s="179"/>
      <c r="G47" s="2" t="s">
        <v>19</v>
      </c>
      <c r="H47" s="166"/>
      <c r="I47" s="166"/>
      <c r="J47" s="166"/>
      <c r="K47" s="11"/>
      <c r="L47" s="11"/>
      <c r="M47" s="11"/>
      <c r="N47" s="11"/>
      <c r="O47" s="11"/>
    </row>
    <row r="48" spans="1:15" ht="24" customHeight="1" x14ac:dyDescent="0.2">
      <c r="A48" s="171"/>
      <c r="B48" s="174"/>
      <c r="C48" s="167"/>
      <c r="D48" s="177"/>
      <c r="E48" s="167"/>
      <c r="F48" s="180"/>
      <c r="G48" s="3" t="s">
        <v>15</v>
      </c>
      <c r="H48" s="167"/>
      <c r="I48" s="167"/>
      <c r="J48" s="167"/>
      <c r="K48" s="28">
        <f>SUM(K44:K47)</f>
        <v>3375.03</v>
      </c>
      <c r="L48" s="28">
        <f>SUM(L44:L47)</f>
        <v>1687.52</v>
      </c>
      <c r="M48" s="28">
        <f>SUM(M44:M47)</f>
        <v>1687.51</v>
      </c>
      <c r="N48" s="28">
        <f>SUM(N44:N47)</f>
        <v>0</v>
      </c>
      <c r="O48" s="11"/>
    </row>
    <row r="49" spans="1:15" x14ac:dyDescent="0.2">
      <c r="A49" s="169">
        <v>9</v>
      </c>
      <c r="B49" s="172" t="s">
        <v>25</v>
      </c>
      <c r="C49" s="165" t="s">
        <v>37</v>
      </c>
      <c r="D49" s="175" t="s">
        <v>162</v>
      </c>
      <c r="E49" s="165" t="s">
        <v>42</v>
      </c>
      <c r="F49" s="178">
        <v>46.9</v>
      </c>
      <c r="G49" s="2" t="s">
        <v>16</v>
      </c>
      <c r="H49" s="165">
        <v>21.07</v>
      </c>
      <c r="I49" s="168">
        <v>41374</v>
      </c>
      <c r="J49" s="168">
        <v>43200</v>
      </c>
      <c r="K49" s="11">
        <v>2964.09</v>
      </c>
      <c r="L49" s="11">
        <v>1482.05</v>
      </c>
      <c r="M49" s="11">
        <v>1482.04</v>
      </c>
      <c r="N49" s="11">
        <f>K49-L49-M49</f>
        <v>0</v>
      </c>
      <c r="O49" s="11"/>
    </row>
    <row r="50" spans="1:15" x14ac:dyDescent="0.2">
      <c r="A50" s="170"/>
      <c r="B50" s="173"/>
      <c r="C50" s="166"/>
      <c r="D50" s="176"/>
      <c r="E50" s="166"/>
      <c r="F50" s="179"/>
      <c r="G50" s="2" t="s">
        <v>17</v>
      </c>
      <c r="H50" s="166"/>
      <c r="I50" s="166"/>
      <c r="J50" s="166"/>
      <c r="K50" s="11"/>
      <c r="L50" s="11"/>
      <c r="M50" s="11"/>
      <c r="N50" s="11"/>
      <c r="O50" s="11"/>
    </row>
    <row r="51" spans="1:15" x14ac:dyDescent="0.2">
      <c r="A51" s="170"/>
      <c r="B51" s="173"/>
      <c r="C51" s="166"/>
      <c r="D51" s="176"/>
      <c r="E51" s="166"/>
      <c r="F51" s="179"/>
      <c r="G51" s="2" t="s">
        <v>18</v>
      </c>
      <c r="H51" s="166"/>
      <c r="I51" s="166"/>
      <c r="J51" s="166"/>
      <c r="K51" s="11"/>
      <c r="L51" s="11"/>
      <c r="M51" s="11"/>
      <c r="N51" s="11"/>
      <c r="O51" s="11"/>
    </row>
    <row r="52" spans="1:15" x14ac:dyDescent="0.2">
      <c r="A52" s="170"/>
      <c r="B52" s="173"/>
      <c r="C52" s="166"/>
      <c r="D52" s="176"/>
      <c r="E52" s="166"/>
      <c r="F52" s="179"/>
      <c r="G52" s="2" t="s">
        <v>19</v>
      </c>
      <c r="H52" s="166"/>
      <c r="I52" s="166"/>
      <c r="J52" s="166"/>
      <c r="K52" s="11"/>
      <c r="L52" s="11"/>
      <c r="M52" s="11"/>
      <c r="N52" s="11"/>
      <c r="O52" s="11"/>
    </row>
    <row r="53" spans="1:15" ht="13.5" customHeight="1" x14ac:dyDescent="0.2">
      <c r="A53" s="171"/>
      <c r="B53" s="174"/>
      <c r="C53" s="167"/>
      <c r="D53" s="177"/>
      <c r="E53" s="167"/>
      <c r="F53" s="180"/>
      <c r="G53" s="3" t="s">
        <v>15</v>
      </c>
      <c r="H53" s="167"/>
      <c r="I53" s="167"/>
      <c r="J53" s="167"/>
      <c r="K53" s="28">
        <f>SUM(K49:K52)</f>
        <v>2964.09</v>
      </c>
      <c r="L53" s="28">
        <f>SUM(L49:L52)</f>
        <v>1482.05</v>
      </c>
      <c r="M53" s="28">
        <f>SUM(M49:M52)</f>
        <v>1482.04</v>
      </c>
      <c r="N53" s="28">
        <f t="shared" ref="N53" si="6">SUM(N49:N52)</f>
        <v>0</v>
      </c>
      <c r="O53" s="11"/>
    </row>
    <row r="54" spans="1:15" ht="11.25" customHeight="1" x14ac:dyDescent="0.2">
      <c r="A54" s="169">
        <v>10</v>
      </c>
      <c r="B54" s="172" t="s">
        <v>25</v>
      </c>
      <c r="C54" s="175" t="s">
        <v>43</v>
      </c>
      <c r="D54" s="175" t="s">
        <v>163</v>
      </c>
      <c r="E54" s="165" t="s">
        <v>40</v>
      </c>
      <c r="F54" s="178">
        <v>50</v>
      </c>
      <c r="G54" s="2" t="s">
        <v>16</v>
      </c>
      <c r="H54" s="165">
        <v>88</v>
      </c>
      <c r="I54" s="168">
        <v>41569</v>
      </c>
      <c r="J54" s="168">
        <v>43395</v>
      </c>
      <c r="K54" s="11">
        <v>13200</v>
      </c>
      <c r="L54" s="11">
        <v>6600</v>
      </c>
      <c r="M54" s="11">
        <v>6600</v>
      </c>
      <c r="N54" s="11">
        <f>K54-L54-M54</f>
        <v>0</v>
      </c>
      <c r="O54" s="11"/>
    </row>
    <row r="55" spans="1:15" ht="12" customHeight="1" x14ac:dyDescent="0.2">
      <c r="A55" s="170"/>
      <c r="B55" s="173"/>
      <c r="C55" s="176"/>
      <c r="D55" s="176"/>
      <c r="E55" s="166"/>
      <c r="F55" s="179"/>
      <c r="G55" s="2" t="s">
        <v>17</v>
      </c>
      <c r="H55" s="166"/>
      <c r="I55" s="166"/>
      <c r="J55" s="166"/>
      <c r="K55" s="11"/>
      <c r="L55" s="11"/>
      <c r="M55" s="11"/>
      <c r="N55" s="11"/>
      <c r="O55" s="11"/>
    </row>
    <row r="56" spans="1:15" ht="13.5" customHeight="1" x14ac:dyDescent="0.2">
      <c r="A56" s="170"/>
      <c r="B56" s="173"/>
      <c r="C56" s="176"/>
      <c r="D56" s="176"/>
      <c r="E56" s="166"/>
      <c r="F56" s="179"/>
      <c r="G56" s="2" t="s">
        <v>18</v>
      </c>
      <c r="H56" s="166"/>
      <c r="I56" s="166"/>
      <c r="J56" s="166"/>
      <c r="K56" s="11"/>
      <c r="L56" s="11"/>
      <c r="M56" s="11"/>
      <c r="N56" s="11"/>
      <c r="O56" s="11"/>
    </row>
    <row r="57" spans="1:15" x14ac:dyDescent="0.2">
      <c r="A57" s="170"/>
      <c r="B57" s="173"/>
      <c r="C57" s="176"/>
      <c r="D57" s="176"/>
      <c r="E57" s="166"/>
      <c r="F57" s="179"/>
      <c r="G57" s="2" t="s">
        <v>19</v>
      </c>
      <c r="H57" s="166"/>
      <c r="I57" s="166"/>
      <c r="J57" s="166"/>
      <c r="K57" s="11"/>
      <c r="L57" s="11"/>
      <c r="M57" s="11"/>
      <c r="N57" s="11"/>
      <c r="O57" s="11"/>
    </row>
    <row r="58" spans="1:15" ht="17.25" customHeight="1" x14ac:dyDescent="0.2">
      <c r="A58" s="171"/>
      <c r="B58" s="174"/>
      <c r="C58" s="177"/>
      <c r="D58" s="177"/>
      <c r="E58" s="167"/>
      <c r="F58" s="180"/>
      <c r="G58" s="3" t="s">
        <v>15</v>
      </c>
      <c r="H58" s="167"/>
      <c r="I58" s="167"/>
      <c r="J58" s="167"/>
      <c r="K58" s="28">
        <f>SUM(K54:K57)</f>
        <v>13200</v>
      </c>
      <c r="L58" s="28">
        <f>SUM(L54:L57)</f>
        <v>6600</v>
      </c>
      <c r="M58" s="28">
        <f>SUM(M54:M57)</f>
        <v>6600</v>
      </c>
      <c r="N58" s="28">
        <v>0</v>
      </c>
      <c r="O58" s="11"/>
    </row>
    <row r="59" spans="1:15" x14ac:dyDescent="0.2">
      <c r="A59" s="169">
        <v>11</v>
      </c>
      <c r="B59" s="172" t="s">
        <v>25</v>
      </c>
      <c r="C59" s="175" t="s">
        <v>45</v>
      </c>
      <c r="D59" s="175" t="s">
        <v>164</v>
      </c>
      <c r="E59" s="165" t="s">
        <v>46</v>
      </c>
      <c r="F59" s="178">
        <v>10.5</v>
      </c>
      <c r="G59" s="2" t="s">
        <v>16</v>
      </c>
      <c r="H59" s="165">
        <v>24.4</v>
      </c>
      <c r="I59" s="168">
        <v>42444</v>
      </c>
      <c r="J59" s="168">
        <v>44270</v>
      </c>
      <c r="K59" s="11">
        <v>768.6</v>
      </c>
      <c r="L59" s="11">
        <f>K59/2</f>
        <v>384.3</v>
      </c>
      <c r="M59" s="11">
        <v>384.3</v>
      </c>
      <c r="N59" s="11">
        <f>K59-L59-M59</f>
        <v>0</v>
      </c>
      <c r="O59" s="11"/>
    </row>
    <row r="60" spans="1:15" x14ac:dyDescent="0.2">
      <c r="A60" s="170"/>
      <c r="B60" s="173"/>
      <c r="C60" s="176"/>
      <c r="D60" s="176"/>
      <c r="E60" s="166"/>
      <c r="F60" s="179"/>
      <c r="G60" s="2" t="s">
        <v>17</v>
      </c>
      <c r="H60" s="166"/>
      <c r="I60" s="166"/>
      <c r="J60" s="166"/>
      <c r="K60" s="11"/>
      <c r="L60" s="11"/>
      <c r="M60" s="11"/>
      <c r="N60" s="11"/>
      <c r="O60" s="11"/>
    </row>
    <row r="61" spans="1:15" x14ac:dyDescent="0.2">
      <c r="A61" s="170"/>
      <c r="B61" s="173"/>
      <c r="C61" s="176"/>
      <c r="D61" s="176"/>
      <c r="E61" s="166"/>
      <c r="F61" s="179"/>
      <c r="G61" s="2" t="s">
        <v>18</v>
      </c>
      <c r="H61" s="166"/>
      <c r="I61" s="166"/>
      <c r="J61" s="166"/>
      <c r="K61" s="11"/>
      <c r="L61" s="11"/>
      <c r="M61" s="11"/>
      <c r="N61" s="11"/>
      <c r="O61" s="11"/>
    </row>
    <row r="62" spans="1:15" x14ac:dyDescent="0.2">
      <c r="A62" s="170"/>
      <c r="B62" s="173"/>
      <c r="C62" s="176"/>
      <c r="D62" s="176"/>
      <c r="E62" s="166"/>
      <c r="F62" s="179"/>
      <c r="G62" s="2" t="s">
        <v>19</v>
      </c>
      <c r="H62" s="166"/>
      <c r="I62" s="166"/>
      <c r="J62" s="166"/>
      <c r="K62" s="11"/>
      <c r="L62" s="11"/>
      <c r="M62" s="11"/>
      <c r="N62" s="11"/>
      <c r="O62" s="11"/>
    </row>
    <row r="63" spans="1:15" x14ac:dyDescent="0.2">
      <c r="A63" s="171"/>
      <c r="B63" s="174"/>
      <c r="C63" s="177"/>
      <c r="D63" s="177"/>
      <c r="E63" s="167"/>
      <c r="F63" s="180"/>
      <c r="G63" s="3" t="s">
        <v>15</v>
      </c>
      <c r="H63" s="167"/>
      <c r="I63" s="167"/>
      <c r="J63" s="167"/>
      <c r="K63" s="28">
        <f>SUM(K59:K62)</f>
        <v>768.6</v>
      </c>
      <c r="L63" s="28">
        <f>SUM(L59:L62)</f>
        <v>384.3</v>
      </c>
      <c r="M63" s="28">
        <f>SUM(M59:M62)</f>
        <v>384.3</v>
      </c>
      <c r="N63" s="11">
        <f t="shared" ref="N63:N68" si="7">K63-L63-M63</f>
        <v>0</v>
      </c>
      <c r="O63" s="11"/>
    </row>
    <row r="64" spans="1:15" x14ac:dyDescent="0.2">
      <c r="A64" s="169">
        <v>12</v>
      </c>
      <c r="B64" s="172" t="s">
        <v>25</v>
      </c>
      <c r="C64" s="175" t="s">
        <v>48</v>
      </c>
      <c r="D64" s="175" t="s">
        <v>49</v>
      </c>
      <c r="E64" s="165" t="s">
        <v>131</v>
      </c>
      <c r="F64" s="178">
        <v>280.8</v>
      </c>
      <c r="G64" s="2" t="s">
        <v>16</v>
      </c>
      <c r="H64" s="165">
        <v>12.93</v>
      </c>
      <c r="I64" s="168">
        <v>41431</v>
      </c>
      <c r="J64" s="168">
        <v>43106</v>
      </c>
      <c r="K64" s="11">
        <v>10895.04</v>
      </c>
      <c r="L64" s="11">
        <f>K64/2</f>
        <v>5447.52</v>
      </c>
      <c r="M64" s="11">
        <v>5447.52</v>
      </c>
      <c r="N64" s="11">
        <f>K64-L64-M64</f>
        <v>0</v>
      </c>
      <c r="O64" s="11"/>
    </row>
    <row r="65" spans="1:15" x14ac:dyDescent="0.2">
      <c r="A65" s="170"/>
      <c r="B65" s="173"/>
      <c r="C65" s="176"/>
      <c r="D65" s="176"/>
      <c r="E65" s="166"/>
      <c r="F65" s="179"/>
      <c r="G65" s="2" t="s">
        <v>17</v>
      </c>
      <c r="H65" s="166"/>
      <c r="I65" s="166"/>
      <c r="J65" s="166"/>
      <c r="K65" s="11"/>
      <c r="L65" s="11"/>
      <c r="M65" s="11"/>
      <c r="N65" s="11"/>
      <c r="O65" s="11"/>
    </row>
    <row r="66" spans="1:15" x14ac:dyDescent="0.2">
      <c r="A66" s="170"/>
      <c r="B66" s="173"/>
      <c r="C66" s="176"/>
      <c r="D66" s="176"/>
      <c r="E66" s="166"/>
      <c r="F66" s="179"/>
      <c r="G66" s="2" t="s">
        <v>18</v>
      </c>
      <c r="H66" s="166"/>
      <c r="I66" s="166"/>
      <c r="J66" s="166"/>
      <c r="K66" s="11"/>
      <c r="L66" s="11"/>
      <c r="M66" s="11"/>
      <c r="N66" s="11"/>
      <c r="O66" s="11"/>
    </row>
    <row r="67" spans="1:15" x14ac:dyDescent="0.2">
      <c r="A67" s="170"/>
      <c r="B67" s="173"/>
      <c r="C67" s="176"/>
      <c r="D67" s="176"/>
      <c r="E67" s="166"/>
      <c r="F67" s="179"/>
      <c r="G67" s="2" t="s">
        <v>19</v>
      </c>
      <c r="H67" s="166"/>
      <c r="I67" s="166"/>
      <c r="J67" s="166"/>
      <c r="K67" s="11"/>
      <c r="L67" s="11"/>
      <c r="M67" s="11"/>
      <c r="N67" s="11"/>
      <c r="O67" s="11"/>
    </row>
    <row r="68" spans="1:15" ht="27" customHeight="1" x14ac:dyDescent="0.2">
      <c r="A68" s="171"/>
      <c r="B68" s="174"/>
      <c r="C68" s="177"/>
      <c r="D68" s="177"/>
      <c r="E68" s="167"/>
      <c r="F68" s="180"/>
      <c r="G68" s="3" t="s">
        <v>15</v>
      </c>
      <c r="H68" s="167"/>
      <c r="I68" s="167"/>
      <c r="J68" s="167"/>
      <c r="K68" s="28">
        <f>SUM(K64:K67)</f>
        <v>10895.04</v>
      </c>
      <c r="L68" s="28">
        <f>SUM(L64:L67)</f>
        <v>5447.52</v>
      </c>
      <c r="M68" s="28">
        <f>SUM(M64:M67)</f>
        <v>5447.52</v>
      </c>
      <c r="N68" s="11">
        <f t="shared" si="7"/>
        <v>0</v>
      </c>
      <c r="O68" s="11"/>
    </row>
    <row r="69" spans="1:15" x14ac:dyDescent="0.2">
      <c r="A69" s="169">
        <v>13</v>
      </c>
      <c r="B69" s="172" t="s">
        <v>25</v>
      </c>
      <c r="C69" s="175" t="s">
        <v>51</v>
      </c>
      <c r="D69" s="175" t="s">
        <v>52</v>
      </c>
      <c r="E69" s="165" t="s">
        <v>50</v>
      </c>
      <c r="F69" s="178">
        <v>31.9</v>
      </c>
      <c r="G69" s="2" t="s">
        <v>16</v>
      </c>
      <c r="H69" s="165">
        <v>14.87</v>
      </c>
      <c r="I69" s="168">
        <v>41610</v>
      </c>
      <c r="J69" s="168">
        <v>43436</v>
      </c>
      <c r="K69" s="11">
        <v>1422.75</v>
      </c>
      <c r="L69" s="11">
        <v>940.85</v>
      </c>
      <c r="M69" s="11">
        <v>940.85</v>
      </c>
      <c r="N69" s="11">
        <f>K69-L69-M69</f>
        <v>-458.95000000000005</v>
      </c>
      <c r="O69" s="11"/>
    </row>
    <row r="70" spans="1:15" x14ac:dyDescent="0.2">
      <c r="A70" s="170"/>
      <c r="B70" s="173"/>
      <c r="C70" s="176"/>
      <c r="D70" s="176"/>
      <c r="E70" s="166"/>
      <c r="F70" s="179"/>
      <c r="G70" s="2" t="s">
        <v>17</v>
      </c>
      <c r="H70" s="166"/>
      <c r="I70" s="166"/>
      <c r="J70" s="166"/>
      <c r="K70" s="11"/>
      <c r="L70" s="11"/>
      <c r="M70" s="11"/>
      <c r="N70" s="11"/>
      <c r="O70" s="11"/>
    </row>
    <row r="71" spans="1:15" x14ac:dyDescent="0.2">
      <c r="A71" s="170"/>
      <c r="B71" s="173"/>
      <c r="C71" s="176"/>
      <c r="D71" s="176"/>
      <c r="E71" s="166"/>
      <c r="F71" s="179"/>
      <c r="G71" s="2" t="s">
        <v>18</v>
      </c>
      <c r="H71" s="166"/>
      <c r="I71" s="166"/>
      <c r="J71" s="166"/>
      <c r="K71" s="11"/>
      <c r="L71" s="11"/>
      <c r="M71" s="11"/>
      <c r="N71" s="11"/>
      <c r="O71" s="11"/>
    </row>
    <row r="72" spans="1:15" x14ac:dyDescent="0.2">
      <c r="A72" s="170"/>
      <c r="B72" s="173"/>
      <c r="C72" s="176"/>
      <c r="D72" s="176"/>
      <c r="E72" s="166"/>
      <c r="F72" s="179"/>
      <c r="G72" s="2" t="s">
        <v>19</v>
      </c>
      <c r="H72" s="166"/>
      <c r="I72" s="166"/>
      <c r="J72" s="166"/>
      <c r="K72" s="11"/>
      <c r="L72" s="11"/>
      <c r="M72" s="11"/>
      <c r="N72" s="11"/>
      <c r="O72" s="11"/>
    </row>
    <row r="73" spans="1:15" x14ac:dyDescent="0.2">
      <c r="A73" s="171"/>
      <c r="B73" s="174"/>
      <c r="C73" s="177"/>
      <c r="D73" s="177"/>
      <c r="E73" s="167"/>
      <c r="F73" s="180"/>
      <c r="G73" s="3" t="s">
        <v>15</v>
      </c>
      <c r="H73" s="167"/>
      <c r="I73" s="167"/>
      <c r="J73" s="167"/>
      <c r="K73" s="28">
        <f>SUM(K69:K72)</f>
        <v>1422.75</v>
      </c>
      <c r="L73" s="28">
        <f>SUM(L69:L72)</f>
        <v>940.85</v>
      </c>
      <c r="M73" s="28">
        <f>SUM(M69:M72)</f>
        <v>940.85</v>
      </c>
      <c r="N73" s="28">
        <f>SUM(N69:N72)</f>
        <v>-458.95000000000005</v>
      </c>
      <c r="O73" s="11"/>
    </row>
    <row r="74" spans="1:15" x14ac:dyDescent="0.2">
      <c r="A74" s="169">
        <v>14</v>
      </c>
      <c r="B74" s="172" t="s">
        <v>25</v>
      </c>
      <c r="C74" s="175" t="s">
        <v>53</v>
      </c>
      <c r="D74" s="175" t="s">
        <v>54</v>
      </c>
      <c r="E74" s="165" t="s">
        <v>50</v>
      </c>
      <c r="F74" s="178">
        <v>32.299999999999997</v>
      </c>
      <c r="G74" s="2" t="s">
        <v>16</v>
      </c>
      <c r="H74" s="165">
        <v>16.87</v>
      </c>
      <c r="I74" s="168">
        <v>41614</v>
      </c>
      <c r="J74" s="168">
        <v>43440</v>
      </c>
      <c r="K74" s="4">
        <v>1634.37</v>
      </c>
      <c r="L74" s="11">
        <f>K74/2</f>
        <v>817.18499999999995</v>
      </c>
      <c r="M74" s="11">
        <v>817.18</v>
      </c>
      <c r="N74" s="11">
        <f>K74-L74-M74</f>
        <v>4.9999999999954525E-3</v>
      </c>
      <c r="O74" s="11"/>
    </row>
    <row r="75" spans="1:15" x14ac:dyDescent="0.2">
      <c r="A75" s="170"/>
      <c r="B75" s="173"/>
      <c r="C75" s="176"/>
      <c r="D75" s="176"/>
      <c r="E75" s="166"/>
      <c r="F75" s="179"/>
      <c r="G75" s="2" t="s">
        <v>17</v>
      </c>
      <c r="H75" s="166"/>
      <c r="I75" s="166"/>
      <c r="J75" s="166"/>
      <c r="K75" s="11"/>
      <c r="L75" s="11"/>
      <c r="M75" s="11"/>
      <c r="N75" s="11"/>
      <c r="O75" s="11"/>
    </row>
    <row r="76" spans="1:15" x14ac:dyDescent="0.2">
      <c r="A76" s="170"/>
      <c r="B76" s="173"/>
      <c r="C76" s="176"/>
      <c r="D76" s="176"/>
      <c r="E76" s="166"/>
      <c r="F76" s="179"/>
      <c r="G76" s="2" t="s">
        <v>18</v>
      </c>
      <c r="H76" s="166"/>
      <c r="I76" s="166"/>
      <c r="J76" s="166"/>
      <c r="K76" s="11"/>
      <c r="L76" s="11"/>
      <c r="M76" s="11"/>
      <c r="N76" s="11"/>
      <c r="O76" s="11"/>
    </row>
    <row r="77" spans="1:15" x14ac:dyDescent="0.2">
      <c r="A77" s="170"/>
      <c r="B77" s="173"/>
      <c r="C77" s="176"/>
      <c r="D77" s="176"/>
      <c r="E77" s="166"/>
      <c r="F77" s="179"/>
      <c r="G77" s="2" t="s">
        <v>19</v>
      </c>
      <c r="H77" s="166"/>
      <c r="I77" s="166"/>
      <c r="J77" s="166"/>
      <c r="K77" s="11"/>
      <c r="L77" s="11"/>
      <c r="M77" s="11"/>
      <c r="N77" s="11"/>
      <c r="O77" s="11"/>
    </row>
    <row r="78" spans="1:15" x14ac:dyDescent="0.2">
      <c r="A78" s="171"/>
      <c r="B78" s="174"/>
      <c r="C78" s="177"/>
      <c r="D78" s="177"/>
      <c r="E78" s="167"/>
      <c r="F78" s="180"/>
      <c r="G78" s="3" t="s">
        <v>15</v>
      </c>
      <c r="H78" s="167"/>
      <c r="I78" s="167"/>
      <c r="J78" s="167"/>
      <c r="K78" s="28">
        <f>SUM(K74:K77)</f>
        <v>1634.37</v>
      </c>
      <c r="L78" s="28">
        <f>SUM(L74:L77)</f>
        <v>817.18499999999995</v>
      </c>
      <c r="M78" s="28">
        <f>SUM(M74:M77)</f>
        <v>817.18</v>
      </c>
      <c r="N78" s="28">
        <f>SUM(N74:N77)</f>
        <v>4.9999999999954525E-3</v>
      </c>
      <c r="O78" s="11"/>
    </row>
    <row r="79" spans="1:15" x14ac:dyDescent="0.2">
      <c r="A79" s="169">
        <v>15</v>
      </c>
      <c r="B79" s="172" t="s">
        <v>25</v>
      </c>
      <c r="C79" s="175" t="s">
        <v>55</v>
      </c>
      <c r="D79" s="175" t="s">
        <v>56</v>
      </c>
      <c r="E79" s="165" t="s">
        <v>57</v>
      </c>
      <c r="F79" s="178">
        <v>73.599999999999994</v>
      </c>
      <c r="G79" s="2" t="s">
        <v>16</v>
      </c>
      <c r="H79" s="165">
        <v>22.09</v>
      </c>
      <c r="I79" s="168">
        <v>42545</v>
      </c>
      <c r="J79" s="168">
        <v>44371</v>
      </c>
      <c r="K79" s="4">
        <v>4877.46</v>
      </c>
      <c r="L79" s="11">
        <v>2521.3000000000002</v>
      </c>
      <c r="M79" s="11">
        <v>2521.3000000000002</v>
      </c>
      <c r="N79" s="11">
        <f>K79-L79-M79</f>
        <v>-165.14000000000033</v>
      </c>
      <c r="O79" s="11"/>
    </row>
    <row r="80" spans="1:15" x14ac:dyDescent="0.2">
      <c r="A80" s="170"/>
      <c r="B80" s="173"/>
      <c r="C80" s="176"/>
      <c r="D80" s="176"/>
      <c r="E80" s="166"/>
      <c r="F80" s="179"/>
      <c r="G80" s="2" t="s">
        <v>17</v>
      </c>
      <c r="H80" s="166"/>
      <c r="I80" s="166"/>
      <c r="J80" s="166"/>
      <c r="K80" s="11"/>
      <c r="L80" s="11"/>
      <c r="M80" s="11"/>
      <c r="N80" s="11"/>
      <c r="O80" s="11"/>
    </row>
    <row r="81" spans="1:15" x14ac:dyDescent="0.2">
      <c r="A81" s="170"/>
      <c r="B81" s="173"/>
      <c r="C81" s="176"/>
      <c r="D81" s="176"/>
      <c r="E81" s="166"/>
      <c r="F81" s="179"/>
      <c r="G81" s="2" t="s">
        <v>18</v>
      </c>
      <c r="H81" s="166"/>
      <c r="I81" s="166"/>
      <c r="J81" s="166"/>
      <c r="K81" s="11"/>
      <c r="L81" s="11"/>
      <c r="M81" s="11"/>
      <c r="N81" s="11"/>
      <c r="O81" s="11"/>
    </row>
    <row r="82" spans="1:15" x14ac:dyDescent="0.2">
      <c r="A82" s="170"/>
      <c r="B82" s="173"/>
      <c r="C82" s="176"/>
      <c r="D82" s="176"/>
      <c r="E82" s="166"/>
      <c r="F82" s="179"/>
      <c r="G82" s="2" t="s">
        <v>19</v>
      </c>
      <c r="H82" s="166"/>
      <c r="I82" s="166"/>
      <c r="J82" s="166"/>
      <c r="K82" s="11"/>
      <c r="L82" s="11"/>
      <c r="M82" s="11"/>
      <c r="N82" s="11"/>
      <c r="O82" s="11"/>
    </row>
    <row r="83" spans="1:15" x14ac:dyDescent="0.2">
      <c r="A83" s="171"/>
      <c r="B83" s="174"/>
      <c r="C83" s="177"/>
      <c r="D83" s="177"/>
      <c r="E83" s="167"/>
      <c r="F83" s="180"/>
      <c r="G83" s="3" t="s">
        <v>15</v>
      </c>
      <c r="H83" s="167"/>
      <c r="I83" s="167"/>
      <c r="J83" s="167"/>
      <c r="K83" s="28">
        <f>SUM(K79:K82)</f>
        <v>4877.46</v>
      </c>
      <c r="L83" s="28">
        <f>SUM(L79:L82)</f>
        <v>2521.3000000000002</v>
      </c>
      <c r="M83" s="28">
        <f>SUM(M79:M82)</f>
        <v>2521.3000000000002</v>
      </c>
      <c r="N83" s="28">
        <f>SUM(N79:N82)</f>
        <v>-165.14000000000033</v>
      </c>
      <c r="O83" s="11"/>
    </row>
    <row r="84" spans="1:15" ht="12.75" customHeight="1" x14ac:dyDescent="0.2">
      <c r="A84" s="169">
        <v>16</v>
      </c>
      <c r="B84" s="172" t="s">
        <v>25</v>
      </c>
      <c r="C84" s="175" t="s">
        <v>62</v>
      </c>
      <c r="D84" s="175" t="s">
        <v>63</v>
      </c>
      <c r="E84" s="165" t="s">
        <v>64</v>
      </c>
      <c r="F84" s="178">
        <v>209.2</v>
      </c>
      <c r="G84" s="2" t="s">
        <v>16</v>
      </c>
      <c r="H84" s="165">
        <v>12.92</v>
      </c>
      <c r="I84" s="168">
        <v>42991</v>
      </c>
      <c r="J84" s="168">
        <v>43325</v>
      </c>
      <c r="K84" s="4">
        <v>8108.28</v>
      </c>
      <c r="L84" s="11">
        <v>5500</v>
      </c>
      <c r="M84" s="11">
        <v>5500</v>
      </c>
      <c r="N84" s="11">
        <f>K84-L84-M84</f>
        <v>-2891.7200000000003</v>
      </c>
      <c r="O84" s="11"/>
    </row>
    <row r="85" spans="1:15" x14ac:dyDescent="0.2">
      <c r="A85" s="170"/>
      <c r="B85" s="173"/>
      <c r="C85" s="176"/>
      <c r="D85" s="176"/>
      <c r="E85" s="166"/>
      <c r="F85" s="179"/>
      <c r="G85" s="2" t="s">
        <v>17</v>
      </c>
      <c r="H85" s="166"/>
      <c r="I85" s="166"/>
      <c r="J85" s="166"/>
      <c r="K85" s="11"/>
      <c r="L85" s="11"/>
      <c r="M85" s="11"/>
      <c r="N85" s="11"/>
      <c r="O85" s="11"/>
    </row>
    <row r="86" spans="1:15" x14ac:dyDescent="0.2">
      <c r="A86" s="170"/>
      <c r="B86" s="173"/>
      <c r="C86" s="176"/>
      <c r="D86" s="176"/>
      <c r="E86" s="166"/>
      <c r="F86" s="179"/>
      <c r="G86" s="2" t="s">
        <v>18</v>
      </c>
      <c r="H86" s="166"/>
      <c r="I86" s="166"/>
      <c r="J86" s="166"/>
      <c r="K86" s="11"/>
      <c r="L86" s="11"/>
      <c r="M86" s="11"/>
      <c r="N86" s="11"/>
      <c r="O86" s="11"/>
    </row>
    <row r="87" spans="1:15" x14ac:dyDescent="0.2">
      <c r="A87" s="170"/>
      <c r="B87" s="173"/>
      <c r="C87" s="176"/>
      <c r="D87" s="176"/>
      <c r="E87" s="166"/>
      <c r="F87" s="179"/>
      <c r="G87" s="2" t="s">
        <v>19</v>
      </c>
      <c r="H87" s="166"/>
      <c r="I87" s="166"/>
      <c r="J87" s="166"/>
      <c r="K87" s="11"/>
      <c r="L87" s="11"/>
      <c r="M87" s="11"/>
      <c r="N87" s="11"/>
      <c r="O87" s="11"/>
    </row>
    <row r="88" spans="1:15" x14ac:dyDescent="0.2">
      <c r="A88" s="171"/>
      <c r="B88" s="174"/>
      <c r="C88" s="177"/>
      <c r="D88" s="177"/>
      <c r="E88" s="167"/>
      <c r="F88" s="180"/>
      <c r="G88" s="3" t="s">
        <v>15</v>
      </c>
      <c r="H88" s="167"/>
      <c r="I88" s="167"/>
      <c r="J88" s="167"/>
      <c r="K88" s="28">
        <f>SUM(K84:K87)</f>
        <v>8108.28</v>
      </c>
      <c r="L88" s="28">
        <f>SUM(L84:L87)</f>
        <v>5500</v>
      </c>
      <c r="M88" s="28">
        <f>SUM(M84:M87)</f>
        <v>5500</v>
      </c>
      <c r="N88" s="28">
        <f>SUM(N84:N87)</f>
        <v>-2891.7200000000003</v>
      </c>
      <c r="O88" s="11"/>
    </row>
    <row r="89" spans="1:15" x14ac:dyDescent="0.2">
      <c r="A89" s="169">
        <v>17</v>
      </c>
      <c r="B89" s="172" t="s">
        <v>25</v>
      </c>
      <c r="C89" s="175" t="s">
        <v>68</v>
      </c>
      <c r="D89" s="175" t="s">
        <v>69</v>
      </c>
      <c r="E89" s="165" t="s">
        <v>70</v>
      </c>
      <c r="F89" s="178">
        <v>48.4</v>
      </c>
      <c r="G89" s="2" t="s">
        <v>16</v>
      </c>
      <c r="H89" s="165">
        <v>16.73</v>
      </c>
      <c r="I89" s="168">
        <v>41754</v>
      </c>
      <c r="J89" s="168">
        <v>43429</v>
      </c>
      <c r="K89" s="4">
        <v>2429.67</v>
      </c>
      <c r="L89" s="11">
        <v>1215</v>
      </c>
      <c r="M89" s="11">
        <v>1215</v>
      </c>
      <c r="N89" s="11">
        <f>K89-L89-M89</f>
        <v>-0.32999999999992724</v>
      </c>
      <c r="O89" s="11"/>
    </row>
    <row r="90" spans="1:15" x14ac:dyDescent="0.2">
      <c r="A90" s="170"/>
      <c r="B90" s="173"/>
      <c r="C90" s="176"/>
      <c r="D90" s="176"/>
      <c r="E90" s="166"/>
      <c r="F90" s="179"/>
      <c r="G90" s="2" t="s">
        <v>17</v>
      </c>
      <c r="H90" s="166"/>
      <c r="I90" s="166"/>
      <c r="J90" s="166"/>
      <c r="K90" s="11"/>
      <c r="L90" s="11"/>
      <c r="M90" s="11"/>
      <c r="N90" s="11"/>
      <c r="O90" s="11"/>
    </row>
    <row r="91" spans="1:15" x14ac:dyDescent="0.2">
      <c r="A91" s="170"/>
      <c r="B91" s="173"/>
      <c r="C91" s="176"/>
      <c r="D91" s="176"/>
      <c r="E91" s="166"/>
      <c r="F91" s="179"/>
      <c r="G91" s="2" t="s">
        <v>18</v>
      </c>
      <c r="H91" s="166"/>
      <c r="I91" s="166"/>
      <c r="J91" s="166"/>
      <c r="K91" s="11"/>
      <c r="L91" s="11"/>
      <c r="M91" s="11"/>
      <c r="N91" s="11"/>
      <c r="O91" s="11"/>
    </row>
    <row r="92" spans="1:15" x14ac:dyDescent="0.2">
      <c r="A92" s="170"/>
      <c r="B92" s="173"/>
      <c r="C92" s="176"/>
      <c r="D92" s="176"/>
      <c r="E92" s="166"/>
      <c r="F92" s="179"/>
      <c r="G92" s="2" t="s">
        <v>19</v>
      </c>
      <c r="H92" s="166"/>
      <c r="I92" s="166"/>
      <c r="J92" s="166"/>
      <c r="K92" s="11"/>
      <c r="L92" s="11"/>
      <c r="M92" s="11"/>
      <c r="N92" s="11"/>
      <c r="O92" s="11"/>
    </row>
    <row r="93" spans="1:15" x14ac:dyDescent="0.2">
      <c r="A93" s="171"/>
      <c r="B93" s="174"/>
      <c r="C93" s="177"/>
      <c r="D93" s="177"/>
      <c r="E93" s="167"/>
      <c r="F93" s="180"/>
      <c r="G93" s="3" t="s">
        <v>15</v>
      </c>
      <c r="H93" s="167"/>
      <c r="I93" s="167"/>
      <c r="J93" s="167"/>
      <c r="K93" s="28">
        <f>SUM(K89:K92)</f>
        <v>2429.67</v>
      </c>
      <c r="L93" s="28">
        <f>SUM(L89:L92)</f>
        <v>1215</v>
      </c>
      <c r="M93" s="28">
        <f>SUM(M89:M92)</f>
        <v>1215</v>
      </c>
      <c r="N93" s="28">
        <f>SUM(N89:N92)</f>
        <v>-0.32999999999992724</v>
      </c>
      <c r="O93" s="11"/>
    </row>
    <row r="94" spans="1:15" x14ac:dyDescent="0.2">
      <c r="A94" s="169">
        <v>18</v>
      </c>
      <c r="B94" s="172" t="s">
        <v>25</v>
      </c>
      <c r="C94" s="175" t="s">
        <v>71</v>
      </c>
      <c r="D94" s="175" t="s">
        <v>72</v>
      </c>
      <c r="E94" s="165" t="s">
        <v>46</v>
      </c>
      <c r="F94" s="178">
        <v>21.5</v>
      </c>
      <c r="G94" s="2" t="s">
        <v>16</v>
      </c>
      <c r="H94" s="165">
        <v>15.07</v>
      </c>
      <c r="I94" s="168">
        <v>42830</v>
      </c>
      <c r="J94" s="168">
        <v>43164</v>
      </c>
      <c r="K94" s="4">
        <v>1069.92</v>
      </c>
      <c r="L94" s="11">
        <v>548.67999999999995</v>
      </c>
      <c r="M94" s="11">
        <v>548.67999999999995</v>
      </c>
      <c r="N94" s="11">
        <f>K94-L94-M94</f>
        <v>-27.439999999999827</v>
      </c>
      <c r="O94" s="11">
        <v>311.75</v>
      </c>
    </row>
    <row r="95" spans="1:15" x14ac:dyDescent="0.2">
      <c r="A95" s="170"/>
      <c r="B95" s="173"/>
      <c r="C95" s="176"/>
      <c r="D95" s="176"/>
      <c r="E95" s="166"/>
      <c r="F95" s="179"/>
      <c r="G95" s="2" t="s">
        <v>17</v>
      </c>
      <c r="H95" s="166"/>
      <c r="I95" s="166"/>
      <c r="J95" s="166"/>
      <c r="K95" s="11"/>
      <c r="L95" s="11"/>
      <c r="M95" s="11"/>
      <c r="N95" s="11"/>
      <c r="O95" s="11"/>
    </row>
    <row r="96" spans="1:15" x14ac:dyDescent="0.2">
      <c r="A96" s="170"/>
      <c r="B96" s="173"/>
      <c r="C96" s="176"/>
      <c r="D96" s="176"/>
      <c r="E96" s="166"/>
      <c r="F96" s="179"/>
      <c r="G96" s="2" t="s">
        <v>18</v>
      </c>
      <c r="H96" s="166"/>
      <c r="I96" s="166"/>
      <c r="J96" s="166"/>
      <c r="K96" s="11"/>
      <c r="L96" s="11"/>
      <c r="M96" s="11"/>
      <c r="N96" s="11"/>
      <c r="O96" s="11"/>
    </row>
    <row r="97" spans="1:15" x14ac:dyDescent="0.2">
      <c r="A97" s="170"/>
      <c r="B97" s="173"/>
      <c r="C97" s="176"/>
      <c r="D97" s="176"/>
      <c r="E97" s="166"/>
      <c r="F97" s="179"/>
      <c r="G97" s="2" t="s">
        <v>19</v>
      </c>
      <c r="H97" s="166"/>
      <c r="I97" s="166"/>
      <c r="J97" s="166"/>
      <c r="K97" s="11"/>
      <c r="L97" s="11"/>
      <c r="M97" s="11"/>
      <c r="N97" s="11"/>
      <c r="O97" s="11"/>
    </row>
    <row r="98" spans="1:15" x14ac:dyDescent="0.2">
      <c r="A98" s="170"/>
      <c r="B98" s="173"/>
      <c r="C98" s="176"/>
      <c r="D98" s="176"/>
      <c r="E98" s="166"/>
      <c r="F98" s="179"/>
      <c r="G98" s="6" t="s">
        <v>15</v>
      </c>
      <c r="H98" s="166"/>
      <c r="I98" s="166"/>
      <c r="J98" s="166"/>
      <c r="K98" s="30">
        <f>SUM(K94:K97)</f>
        <v>1069.92</v>
      </c>
      <c r="L98" s="30">
        <f>SUM(L94:L97)</f>
        <v>548.67999999999995</v>
      </c>
      <c r="M98" s="30">
        <f>SUM(M94:M97)</f>
        <v>548.67999999999995</v>
      </c>
      <c r="N98" s="30">
        <f>SUM(N94:N97)</f>
        <v>-27.439999999999827</v>
      </c>
      <c r="O98" s="14"/>
    </row>
    <row r="99" spans="1:15" x14ac:dyDescent="0.2">
      <c r="A99" s="169">
        <v>19</v>
      </c>
      <c r="B99" s="172" t="s">
        <v>25</v>
      </c>
      <c r="C99" s="175" t="s">
        <v>73</v>
      </c>
      <c r="D99" s="175" t="s">
        <v>165</v>
      </c>
      <c r="E99" s="165" t="s">
        <v>75</v>
      </c>
      <c r="F99" s="178">
        <v>14.3</v>
      </c>
      <c r="G99" s="2" t="s">
        <v>16</v>
      </c>
      <c r="H99" s="165">
        <v>19.579999999999998</v>
      </c>
      <c r="I99" s="168">
        <v>42545</v>
      </c>
      <c r="J99" s="168">
        <v>44371</v>
      </c>
      <c r="K99" s="4">
        <v>840</v>
      </c>
      <c r="L99" s="11">
        <v>140</v>
      </c>
      <c r="M99" s="11">
        <v>140</v>
      </c>
      <c r="N99" s="11">
        <f>K99-L99-M99</f>
        <v>560</v>
      </c>
      <c r="O99" s="11"/>
    </row>
    <row r="100" spans="1:15" x14ac:dyDescent="0.2">
      <c r="A100" s="170"/>
      <c r="B100" s="173"/>
      <c r="C100" s="176"/>
      <c r="D100" s="176"/>
      <c r="E100" s="166"/>
      <c r="F100" s="179"/>
      <c r="G100" s="2" t="s">
        <v>17</v>
      </c>
      <c r="H100" s="166"/>
      <c r="I100" s="166"/>
      <c r="J100" s="166"/>
      <c r="K100" s="11"/>
      <c r="L100" s="11"/>
      <c r="M100" s="11"/>
      <c r="N100" s="11"/>
      <c r="O100" s="11"/>
    </row>
    <row r="101" spans="1:15" x14ac:dyDescent="0.2">
      <c r="A101" s="170"/>
      <c r="B101" s="173"/>
      <c r="C101" s="176"/>
      <c r="D101" s="176"/>
      <c r="E101" s="166"/>
      <c r="F101" s="179"/>
      <c r="G101" s="2" t="s">
        <v>18</v>
      </c>
      <c r="H101" s="166"/>
      <c r="I101" s="166"/>
      <c r="J101" s="166"/>
      <c r="K101" s="11"/>
      <c r="L101" s="11"/>
      <c r="M101" s="11"/>
      <c r="N101" s="11"/>
      <c r="O101" s="11"/>
    </row>
    <row r="102" spans="1:15" x14ac:dyDescent="0.2">
      <c r="A102" s="170"/>
      <c r="B102" s="173"/>
      <c r="C102" s="176"/>
      <c r="D102" s="176"/>
      <c r="E102" s="166"/>
      <c r="F102" s="179"/>
      <c r="G102" s="2" t="s">
        <v>19</v>
      </c>
      <c r="H102" s="166"/>
      <c r="I102" s="166"/>
      <c r="J102" s="166"/>
      <c r="K102" s="11"/>
      <c r="L102" s="11"/>
      <c r="M102" s="11"/>
      <c r="N102" s="11"/>
      <c r="O102" s="11"/>
    </row>
    <row r="103" spans="1:15" x14ac:dyDescent="0.2">
      <c r="A103" s="170"/>
      <c r="B103" s="173"/>
      <c r="C103" s="176"/>
      <c r="D103" s="176"/>
      <c r="E103" s="166"/>
      <c r="F103" s="179"/>
      <c r="G103" s="6" t="s">
        <v>15</v>
      </c>
      <c r="H103" s="166"/>
      <c r="I103" s="166"/>
      <c r="J103" s="166"/>
      <c r="K103" s="30">
        <f>SUM(K99:K102)</f>
        <v>840</v>
      </c>
      <c r="L103" s="30">
        <f>SUM(L99:L102)</f>
        <v>140</v>
      </c>
      <c r="M103" s="30">
        <f>SUM(M99:M102)</f>
        <v>140</v>
      </c>
      <c r="N103" s="30">
        <f>SUM(N99:N102)</f>
        <v>560</v>
      </c>
      <c r="O103" s="14"/>
    </row>
    <row r="104" spans="1:15" x14ac:dyDescent="0.2">
      <c r="A104" s="169">
        <v>20</v>
      </c>
      <c r="B104" s="172" t="s">
        <v>25</v>
      </c>
      <c r="C104" s="175" t="s">
        <v>77</v>
      </c>
      <c r="D104" s="175" t="s">
        <v>78</v>
      </c>
      <c r="E104" s="165" t="s">
        <v>79</v>
      </c>
      <c r="F104" s="178">
        <v>150.80000000000001</v>
      </c>
      <c r="G104" s="2" t="s">
        <v>16</v>
      </c>
      <c r="H104" s="165">
        <v>35.33</v>
      </c>
      <c r="I104" s="168">
        <v>41613</v>
      </c>
      <c r="J104" s="168">
        <v>43439</v>
      </c>
      <c r="K104" s="4">
        <v>15984.81</v>
      </c>
      <c r="L104" s="11">
        <v>7128</v>
      </c>
      <c r="M104" s="11">
        <v>7128</v>
      </c>
      <c r="N104" s="11">
        <f>K104-L104-M104</f>
        <v>1728.8099999999995</v>
      </c>
      <c r="O104" s="11"/>
    </row>
    <row r="105" spans="1:15" x14ac:dyDescent="0.2">
      <c r="A105" s="170"/>
      <c r="B105" s="173"/>
      <c r="C105" s="176"/>
      <c r="D105" s="176"/>
      <c r="E105" s="166"/>
      <c r="F105" s="179"/>
      <c r="G105" s="2" t="s">
        <v>17</v>
      </c>
      <c r="H105" s="166"/>
      <c r="I105" s="166"/>
      <c r="J105" s="166"/>
      <c r="K105" s="11"/>
      <c r="L105" s="11"/>
      <c r="M105" s="11"/>
      <c r="N105" s="11"/>
      <c r="O105" s="11"/>
    </row>
    <row r="106" spans="1:15" x14ac:dyDescent="0.2">
      <c r="A106" s="170"/>
      <c r="B106" s="173"/>
      <c r="C106" s="176"/>
      <c r="D106" s="176"/>
      <c r="E106" s="166"/>
      <c r="F106" s="179"/>
      <c r="G106" s="2" t="s">
        <v>18</v>
      </c>
      <c r="H106" s="166"/>
      <c r="I106" s="166"/>
      <c r="J106" s="166"/>
      <c r="K106" s="11"/>
      <c r="L106" s="11"/>
      <c r="M106" s="11"/>
      <c r="N106" s="11"/>
      <c r="O106" s="11"/>
    </row>
    <row r="107" spans="1:15" x14ac:dyDescent="0.2">
      <c r="A107" s="170"/>
      <c r="B107" s="173"/>
      <c r="C107" s="176"/>
      <c r="D107" s="176"/>
      <c r="E107" s="166"/>
      <c r="F107" s="179"/>
      <c r="G107" s="2" t="s">
        <v>19</v>
      </c>
      <c r="H107" s="166"/>
      <c r="I107" s="166"/>
      <c r="J107" s="166"/>
      <c r="K107" s="11"/>
      <c r="L107" s="11"/>
      <c r="M107" s="11"/>
      <c r="N107" s="11"/>
      <c r="O107" s="11"/>
    </row>
    <row r="108" spans="1:15" x14ac:dyDescent="0.2">
      <c r="A108" s="171"/>
      <c r="B108" s="174"/>
      <c r="C108" s="177"/>
      <c r="D108" s="177"/>
      <c r="E108" s="167"/>
      <c r="F108" s="180"/>
      <c r="G108" s="3" t="s">
        <v>15</v>
      </c>
      <c r="H108" s="167"/>
      <c r="I108" s="167"/>
      <c r="J108" s="167"/>
      <c r="K108" s="28">
        <f>SUM(K104:K107)</f>
        <v>15984.81</v>
      </c>
      <c r="L108" s="28">
        <f>SUM(L104:L107)</f>
        <v>7128</v>
      </c>
      <c r="M108" s="28">
        <f>SUM(M104:M107)</f>
        <v>7128</v>
      </c>
      <c r="N108" s="28">
        <f>SUM(N104:N107)</f>
        <v>1728.8099999999995</v>
      </c>
      <c r="O108" s="11"/>
    </row>
    <row r="109" spans="1:15" x14ac:dyDescent="0.2">
      <c r="A109" s="169">
        <v>21</v>
      </c>
      <c r="B109" s="172" t="s">
        <v>25</v>
      </c>
      <c r="C109" s="175" t="s">
        <v>80</v>
      </c>
      <c r="D109" s="175" t="s">
        <v>166</v>
      </c>
      <c r="E109" s="165" t="s">
        <v>82</v>
      </c>
      <c r="F109" s="178">
        <v>186.4</v>
      </c>
      <c r="G109" s="2" t="s">
        <v>16</v>
      </c>
      <c r="H109" s="165">
        <v>22.42</v>
      </c>
      <c r="I109" s="168">
        <v>42272</v>
      </c>
      <c r="J109" s="168">
        <v>44099</v>
      </c>
      <c r="K109" s="4">
        <v>12540</v>
      </c>
      <c r="L109" s="11">
        <v>22500</v>
      </c>
      <c r="M109" s="11">
        <v>22500</v>
      </c>
      <c r="N109" s="11">
        <f>K109-L109-M109</f>
        <v>-32460</v>
      </c>
      <c r="O109" s="11"/>
    </row>
    <row r="110" spans="1:15" x14ac:dyDescent="0.2">
      <c r="A110" s="170"/>
      <c r="B110" s="173"/>
      <c r="C110" s="176"/>
      <c r="D110" s="176"/>
      <c r="E110" s="166"/>
      <c r="F110" s="179"/>
      <c r="G110" s="2" t="s">
        <v>17</v>
      </c>
      <c r="H110" s="166"/>
      <c r="I110" s="166"/>
      <c r="J110" s="166"/>
      <c r="K110" s="11"/>
      <c r="L110" s="11"/>
      <c r="M110" s="11"/>
      <c r="N110" s="11"/>
      <c r="O110" s="11"/>
    </row>
    <row r="111" spans="1:15" x14ac:dyDescent="0.2">
      <c r="A111" s="170"/>
      <c r="B111" s="173"/>
      <c r="C111" s="176"/>
      <c r="D111" s="176"/>
      <c r="E111" s="166"/>
      <c r="F111" s="179"/>
      <c r="G111" s="2" t="s">
        <v>18</v>
      </c>
      <c r="H111" s="166"/>
      <c r="I111" s="166"/>
      <c r="J111" s="166"/>
      <c r="K111" s="11"/>
      <c r="L111" s="11"/>
      <c r="M111" s="11"/>
      <c r="N111" s="11"/>
      <c r="O111" s="11"/>
    </row>
    <row r="112" spans="1:15" x14ac:dyDescent="0.2">
      <c r="A112" s="170"/>
      <c r="B112" s="173"/>
      <c r="C112" s="176"/>
      <c r="D112" s="176"/>
      <c r="E112" s="166"/>
      <c r="F112" s="179"/>
      <c r="G112" s="2" t="s">
        <v>19</v>
      </c>
      <c r="H112" s="166"/>
      <c r="I112" s="166"/>
      <c r="J112" s="166"/>
      <c r="K112" s="11"/>
      <c r="L112" s="11"/>
      <c r="M112" s="11"/>
      <c r="N112" s="11"/>
      <c r="O112" s="11"/>
    </row>
    <row r="113" spans="1:15" x14ac:dyDescent="0.2">
      <c r="A113" s="171"/>
      <c r="B113" s="174"/>
      <c r="C113" s="177"/>
      <c r="D113" s="177"/>
      <c r="E113" s="167"/>
      <c r="F113" s="180"/>
      <c r="G113" s="3" t="s">
        <v>15</v>
      </c>
      <c r="H113" s="167"/>
      <c r="I113" s="167"/>
      <c r="J113" s="167"/>
      <c r="K113" s="28">
        <f>SUM(K109:K112)</f>
        <v>12540</v>
      </c>
      <c r="L113" s="28">
        <f>SUM(L109:L112)</f>
        <v>22500</v>
      </c>
      <c r="M113" s="28">
        <f>SUM(M109:M112)</f>
        <v>22500</v>
      </c>
      <c r="N113" s="28">
        <f>SUM(N109:N112)</f>
        <v>-32460</v>
      </c>
      <c r="O113" s="11"/>
    </row>
    <row r="114" spans="1:15" x14ac:dyDescent="0.2">
      <c r="A114" s="169">
        <v>22</v>
      </c>
      <c r="B114" s="172" t="s">
        <v>25</v>
      </c>
      <c r="C114" s="175" t="s">
        <v>83</v>
      </c>
      <c r="D114" s="175" t="s">
        <v>167</v>
      </c>
      <c r="E114" s="165" t="s">
        <v>84</v>
      </c>
      <c r="F114" s="178">
        <v>43.1</v>
      </c>
      <c r="G114" s="2" t="s">
        <v>16</v>
      </c>
      <c r="H114" s="165">
        <v>16.73</v>
      </c>
      <c r="I114" s="168">
        <v>42255</v>
      </c>
      <c r="J114" s="168">
        <v>44082</v>
      </c>
      <c r="K114" s="4">
        <v>2163.63</v>
      </c>
      <c r="L114" s="11">
        <v>1081.8</v>
      </c>
      <c r="M114" s="11">
        <v>1081.8</v>
      </c>
      <c r="N114" s="11">
        <f>K114-L114-M114</f>
        <v>3.0000000000200089E-2</v>
      </c>
      <c r="O114" s="11"/>
    </row>
    <row r="115" spans="1:15" x14ac:dyDescent="0.2">
      <c r="A115" s="170"/>
      <c r="B115" s="173"/>
      <c r="C115" s="176"/>
      <c r="D115" s="176"/>
      <c r="E115" s="166"/>
      <c r="F115" s="179"/>
      <c r="G115" s="2" t="s">
        <v>17</v>
      </c>
      <c r="H115" s="166"/>
      <c r="I115" s="166"/>
      <c r="J115" s="166"/>
      <c r="K115" s="11"/>
      <c r="L115" s="11"/>
      <c r="M115" s="11"/>
      <c r="N115" s="11"/>
      <c r="O115" s="11"/>
    </row>
    <row r="116" spans="1:15" x14ac:dyDescent="0.2">
      <c r="A116" s="170"/>
      <c r="B116" s="173"/>
      <c r="C116" s="176"/>
      <c r="D116" s="176"/>
      <c r="E116" s="166"/>
      <c r="F116" s="179"/>
      <c r="G116" s="2" t="s">
        <v>18</v>
      </c>
      <c r="H116" s="166"/>
      <c r="I116" s="166"/>
      <c r="J116" s="166"/>
      <c r="K116" s="11"/>
      <c r="L116" s="11"/>
      <c r="M116" s="11"/>
      <c r="N116" s="11"/>
      <c r="O116" s="11"/>
    </row>
    <row r="117" spans="1:15" x14ac:dyDescent="0.2">
      <c r="A117" s="170"/>
      <c r="B117" s="173"/>
      <c r="C117" s="176"/>
      <c r="D117" s="176"/>
      <c r="E117" s="166"/>
      <c r="F117" s="179"/>
      <c r="G117" s="2" t="s">
        <v>19</v>
      </c>
      <c r="H117" s="166"/>
      <c r="I117" s="166"/>
      <c r="J117" s="166"/>
      <c r="K117" s="11"/>
      <c r="L117" s="11"/>
      <c r="M117" s="11"/>
      <c r="N117" s="11"/>
      <c r="O117" s="11"/>
    </row>
    <row r="118" spans="1:15" x14ac:dyDescent="0.2">
      <c r="A118" s="171"/>
      <c r="B118" s="174"/>
      <c r="C118" s="177"/>
      <c r="D118" s="177"/>
      <c r="E118" s="167"/>
      <c r="F118" s="180"/>
      <c r="G118" s="3" t="s">
        <v>15</v>
      </c>
      <c r="H118" s="167"/>
      <c r="I118" s="167"/>
      <c r="J118" s="167"/>
      <c r="K118" s="28">
        <f>SUM(K114:K117)</f>
        <v>2163.63</v>
      </c>
      <c r="L118" s="28">
        <f>SUM(L114:L117)</f>
        <v>1081.8</v>
      </c>
      <c r="M118" s="28">
        <f>SUM(M114:M117)</f>
        <v>1081.8</v>
      </c>
      <c r="N118" s="28">
        <f>SUM(N114:N117)</f>
        <v>3.0000000000200089E-2</v>
      </c>
      <c r="O118" s="11"/>
    </row>
    <row r="119" spans="1:15" x14ac:dyDescent="0.2">
      <c r="A119" s="169">
        <v>23</v>
      </c>
      <c r="B119" s="172" t="s">
        <v>25</v>
      </c>
      <c r="C119" s="175" t="s">
        <v>86</v>
      </c>
      <c r="D119" s="175" t="s">
        <v>168</v>
      </c>
      <c r="E119" s="165" t="s">
        <v>33</v>
      </c>
      <c r="F119" s="178">
        <v>45.4</v>
      </c>
      <c r="G119" s="2" t="s">
        <v>16</v>
      </c>
      <c r="H119" s="165">
        <v>28.67</v>
      </c>
      <c r="I119" s="168">
        <v>42444</v>
      </c>
      <c r="J119" s="168">
        <v>44270</v>
      </c>
      <c r="K119" s="4">
        <v>3904.41</v>
      </c>
      <c r="L119" s="11">
        <v>2503.2199999999998</v>
      </c>
      <c r="M119" s="11">
        <v>2503.2199999999998</v>
      </c>
      <c r="N119" s="11">
        <f>K119-L119-M119</f>
        <v>-1102.0299999999997</v>
      </c>
      <c r="O119" s="11"/>
    </row>
    <row r="120" spans="1:15" x14ac:dyDescent="0.2">
      <c r="A120" s="170"/>
      <c r="B120" s="173"/>
      <c r="C120" s="176"/>
      <c r="D120" s="176"/>
      <c r="E120" s="166"/>
      <c r="F120" s="179"/>
      <c r="G120" s="2" t="s">
        <v>17</v>
      </c>
      <c r="H120" s="166"/>
      <c r="I120" s="166"/>
      <c r="J120" s="166"/>
      <c r="K120" s="11"/>
      <c r="L120" s="11"/>
      <c r="M120" s="11"/>
      <c r="N120" s="11"/>
      <c r="O120" s="11"/>
    </row>
    <row r="121" spans="1:15" x14ac:dyDescent="0.2">
      <c r="A121" s="170"/>
      <c r="B121" s="173"/>
      <c r="C121" s="176"/>
      <c r="D121" s="176"/>
      <c r="E121" s="166"/>
      <c r="F121" s="179"/>
      <c r="G121" s="2" t="s">
        <v>18</v>
      </c>
      <c r="H121" s="166"/>
      <c r="I121" s="166"/>
      <c r="J121" s="166"/>
      <c r="K121" s="11"/>
      <c r="L121" s="11"/>
      <c r="M121" s="11"/>
      <c r="N121" s="11"/>
      <c r="O121" s="11"/>
    </row>
    <row r="122" spans="1:15" x14ac:dyDescent="0.2">
      <c r="A122" s="170"/>
      <c r="B122" s="173"/>
      <c r="C122" s="176"/>
      <c r="D122" s="176"/>
      <c r="E122" s="166"/>
      <c r="F122" s="179"/>
      <c r="G122" s="2" t="s">
        <v>19</v>
      </c>
      <c r="H122" s="166"/>
      <c r="I122" s="166"/>
      <c r="J122" s="166"/>
      <c r="K122" s="11"/>
      <c r="L122" s="11"/>
      <c r="M122" s="11"/>
      <c r="N122" s="11"/>
      <c r="O122" s="11"/>
    </row>
    <row r="123" spans="1:15" x14ac:dyDescent="0.2">
      <c r="A123" s="171"/>
      <c r="B123" s="174"/>
      <c r="C123" s="177"/>
      <c r="D123" s="177"/>
      <c r="E123" s="167"/>
      <c r="F123" s="180"/>
      <c r="G123" s="3" t="s">
        <v>15</v>
      </c>
      <c r="H123" s="167"/>
      <c r="I123" s="167"/>
      <c r="J123" s="167"/>
      <c r="K123" s="28">
        <f>SUM(K119:K122)</f>
        <v>3904.41</v>
      </c>
      <c r="L123" s="28">
        <f>SUM(L119:L122)</f>
        <v>2503.2199999999998</v>
      </c>
      <c r="M123" s="28">
        <f>SUM(M119:M122)</f>
        <v>2503.2199999999998</v>
      </c>
      <c r="N123" s="28">
        <f>SUM(N119:N122)</f>
        <v>-1102.0299999999997</v>
      </c>
      <c r="O123" s="11"/>
    </row>
    <row r="124" spans="1:15" x14ac:dyDescent="0.2">
      <c r="A124" s="170">
        <v>24</v>
      </c>
      <c r="B124" s="173" t="s">
        <v>25</v>
      </c>
      <c r="C124" s="176" t="s">
        <v>88</v>
      </c>
      <c r="D124" s="176" t="s">
        <v>169</v>
      </c>
      <c r="E124" s="166" t="s">
        <v>84</v>
      </c>
      <c r="F124" s="179">
        <v>10.1</v>
      </c>
      <c r="G124" s="7" t="s">
        <v>16</v>
      </c>
      <c r="H124" s="166">
        <v>21.06</v>
      </c>
      <c r="I124" s="181">
        <v>41627</v>
      </c>
      <c r="J124" s="181">
        <v>43453</v>
      </c>
      <c r="K124" s="16">
        <v>638.30999999999995</v>
      </c>
      <c r="L124" s="16">
        <v>212.5</v>
      </c>
      <c r="M124" s="16">
        <v>212.5</v>
      </c>
      <c r="N124" s="16">
        <f>K124-L124-M124</f>
        <v>213.30999999999995</v>
      </c>
      <c r="O124" s="16"/>
    </row>
    <row r="125" spans="1:15" x14ac:dyDescent="0.2">
      <c r="A125" s="170"/>
      <c r="B125" s="173"/>
      <c r="C125" s="176"/>
      <c r="D125" s="176"/>
      <c r="E125" s="166"/>
      <c r="F125" s="179"/>
      <c r="G125" s="2" t="s">
        <v>17</v>
      </c>
      <c r="H125" s="166"/>
      <c r="I125" s="166"/>
      <c r="J125" s="166"/>
      <c r="K125" s="11"/>
      <c r="L125" s="11"/>
      <c r="M125" s="11"/>
      <c r="N125" s="11"/>
      <c r="O125" s="11"/>
    </row>
    <row r="126" spans="1:15" x14ac:dyDescent="0.2">
      <c r="A126" s="170"/>
      <c r="B126" s="173"/>
      <c r="C126" s="176"/>
      <c r="D126" s="176"/>
      <c r="E126" s="166"/>
      <c r="F126" s="179"/>
      <c r="G126" s="2" t="s">
        <v>18</v>
      </c>
      <c r="H126" s="166"/>
      <c r="I126" s="166"/>
      <c r="J126" s="166"/>
      <c r="K126" s="11"/>
      <c r="L126" s="11"/>
      <c r="M126" s="11"/>
      <c r="N126" s="11"/>
      <c r="O126" s="11"/>
    </row>
    <row r="127" spans="1:15" x14ac:dyDescent="0.2">
      <c r="A127" s="170"/>
      <c r="B127" s="173"/>
      <c r="C127" s="176"/>
      <c r="D127" s="176"/>
      <c r="E127" s="166"/>
      <c r="F127" s="179"/>
      <c r="G127" s="2" t="s">
        <v>19</v>
      </c>
      <c r="H127" s="166"/>
      <c r="I127" s="166"/>
      <c r="J127" s="166"/>
      <c r="K127" s="11"/>
      <c r="L127" s="11"/>
      <c r="M127" s="11"/>
      <c r="N127" s="11"/>
      <c r="O127" s="11"/>
    </row>
    <row r="128" spans="1:15" ht="15.75" customHeight="1" x14ac:dyDescent="0.2">
      <c r="A128" s="170"/>
      <c r="B128" s="173"/>
      <c r="C128" s="176"/>
      <c r="D128" s="176"/>
      <c r="E128" s="166"/>
      <c r="F128" s="179"/>
      <c r="G128" s="6" t="s">
        <v>15</v>
      </c>
      <c r="H128" s="166"/>
      <c r="I128" s="166"/>
      <c r="J128" s="166"/>
      <c r="K128" s="30">
        <f>SUM(K124:K127)</f>
        <v>638.30999999999995</v>
      </c>
      <c r="L128" s="30">
        <f>SUM(L124:L127)</f>
        <v>212.5</v>
      </c>
      <c r="M128" s="30">
        <f>SUM(M124:M127)</f>
        <v>212.5</v>
      </c>
      <c r="N128" s="28">
        <f>SUM(N124:N127)</f>
        <v>213.30999999999995</v>
      </c>
      <c r="O128" s="14"/>
    </row>
    <row r="129" spans="1:15" x14ac:dyDescent="0.2">
      <c r="A129" s="169">
        <v>25</v>
      </c>
      <c r="B129" s="172" t="s">
        <v>25</v>
      </c>
      <c r="C129" s="175" t="s">
        <v>90</v>
      </c>
      <c r="D129" s="175" t="s">
        <v>91</v>
      </c>
      <c r="E129" s="165" t="s">
        <v>40</v>
      </c>
      <c r="F129" s="178">
        <v>91</v>
      </c>
      <c r="G129" s="2" t="s">
        <v>16</v>
      </c>
      <c r="H129" s="165">
        <v>27.27</v>
      </c>
      <c r="I129" s="168">
        <v>41421</v>
      </c>
      <c r="J129" s="168">
        <v>43247</v>
      </c>
      <c r="K129" s="11">
        <v>7443.81</v>
      </c>
      <c r="L129" s="11">
        <v>2481.27</v>
      </c>
      <c r="M129" s="11">
        <v>2481.27</v>
      </c>
      <c r="N129" s="11">
        <f>K129-L129-M129</f>
        <v>2481.2700000000009</v>
      </c>
      <c r="O129" s="11"/>
    </row>
    <row r="130" spans="1:15" x14ac:dyDescent="0.2">
      <c r="A130" s="170"/>
      <c r="B130" s="173"/>
      <c r="C130" s="176"/>
      <c r="D130" s="176"/>
      <c r="E130" s="166"/>
      <c r="F130" s="179"/>
      <c r="G130" s="2" t="s">
        <v>17</v>
      </c>
      <c r="H130" s="166"/>
      <c r="I130" s="166"/>
      <c r="J130" s="166"/>
      <c r="K130" s="11"/>
      <c r="L130" s="11"/>
      <c r="M130" s="11"/>
      <c r="N130" s="11"/>
      <c r="O130" s="11"/>
    </row>
    <row r="131" spans="1:15" x14ac:dyDescent="0.2">
      <c r="A131" s="170"/>
      <c r="B131" s="173"/>
      <c r="C131" s="176"/>
      <c r="D131" s="176"/>
      <c r="E131" s="166"/>
      <c r="F131" s="179"/>
      <c r="G131" s="2" t="s">
        <v>18</v>
      </c>
      <c r="H131" s="166"/>
      <c r="I131" s="166"/>
      <c r="J131" s="166"/>
      <c r="K131" s="11"/>
      <c r="L131" s="11"/>
      <c r="M131" s="11"/>
      <c r="N131" s="11"/>
      <c r="O131" s="11"/>
    </row>
    <row r="132" spans="1:15" x14ac:dyDescent="0.2">
      <c r="A132" s="170"/>
      <c r="B132" s="173"/>
      <c r="C132" s="176"/>
      <c r="D132" s="176"/>
      <c r="E132" s="166"/>
      <c r="F132" s="179"/>
      <c r="G132" s="2" t="s">
        <v>19</v>
      </c>
      <c r="H132" s="166"/>
      <c r="I132" s="166"/>
      <c r="J132" s="166"/>
      <c r="K132" s="11"/>
      <c r="L132" s="11"/>
      <c r="M132" s="11"/>
      <c r="N132" s="11"/>
      <c r="O132" s="11"/>
    </row>
    <row r="133" spans="1:15" ht="15.75" customHeight="1" x14ac:dyDescent="0.2">
      <c r="A133" s="171"/>
      <c r="B133" s="174"/>
      <c r="C133" s="177"/>
      <c r="D133" s="177"/>
      <c r="E133" s="167"/>
      <c r="F133" s="180"/>
      <c r="G133" s="3" t="s">
        <v>15</v>
      </c>
      <c r="H133" s="167"/>
      <c r="I133" s="167"/>
      <c r="J133" s="167"/>
      <c r="K133" s="28">
        <f>SUM(K129:K132)</f>
        <v>7443.81</v>
      </c>
      <c r="L133" s="28">
        <f>SUM(L129:L132)</f>
        <v>2481.27</v>
      </c>
      <c r="M133" s="28">
        <f>SUM(M129:M132)</f>
        <v>2481.27</v>
      </c>
      <c r="N133" s="11">
        <f t="shared" ref="N133" si="8">K133-L133-M133</f>
        <v>2481.2700000000009</v>
      </c>
      <c r="O133" s="11"/>
    </row>
    <row r="134" spans="1:15" x14ac:dyDescent="0.2">
      <c r="A134" s="169">
        <v>26</v>
      </c>
      <c r="B134" s="172" t="s">
        <v>25</v>
      </c>
      <c r="C134" s="175" t="s">
        <v>92</v>
      </c>
      <c r="D134" s="175" t="s">
        <v>93</v>
      </c>
      <c r="E134" s="165" t="s">
        <v>40</v>
      </c>
      <c r="F134" s="178">
        <v>56.2</v>
      </c>
      <c r="G134" s="2" t="s">
        <v>16</v>
      </c>
      <c r="H134" s="165">
        <v>28.27</v>
      </c>
      <c r="I134" s="168">
        <v>41814</v>
      </c>
      <c r="J134" s="168">
        <v>43640</v>
      </c>
      <c r="K134" s="11">
        <v>2382.88</v>
      </c>
      <c r="L134" s="11">
        <v>794.3</v>
      </c>
      <c r="M134" s="11">
        <v>794.29</v>
      </c>
      <c r="N134" s="11">
        <f>K134-L134-M134</f>
        <v>794.29000000000019</v>
      </c>
      <c r="O134" s="11"/>
    </row>
    <row r="135" spans="1:15" x14ac:dyDescent="0.2">
      <c r="A135" s="170"/>
      <c r="B135" s="173"/>
      <c r="C135" s="176"/>
      <c r="D135" s="176"/>
      <c r="E135" s="166"/>
      <c r="F135" s="179"/>
      <c r="G135" s="2" t="s">
        <v>17</v>
      </c>
      <c r="H135" s="166"/>
      <c r="I135" s="166"/>
      <c r="J135" s="166"/>
      <c r="K135" s="11"/>
      <c r="L135" s="11"/>
      <c r="M135" s="11"/>
      <c r="N135" s="11"/>
      <c r="O135" s="11"/>
    </row>
    <row r="136" spans="1:15" x14ac:dyDescent="0.2">
      <c r="A136" s="170"/>
      <c r="B136" s="173"/>
      <c r="C136" s="176"/>
      <c r="D136" s="176"/>
      <c r="E136" s="166"/>
      <c r="F136" s="179"/>
      <c r="G136" s="2" t="s">
        <v>18</v>
      </c>
      <c r="H136" s="166"/>
      <c r="I136" s="166"/>
      <c r="J136" s="166"/>
      <c r="K136" s="11"/>
      <c r="L136" s="11"/>
      <c r="M136" s="11"/>
      <c r="N136" s="11"/>
      <c r="O136" s="11"/>
    </row>
    <row r="137" spans="1:15" x14ac:dyDescent="0.2">
      <c r="A137" s="170"/>
      <c r="B137" s="173"/>
      <c r="C137" s="176"/>
      <c r="D137" s="176"/>
      <c r="E137" s="166"/>
      <c r="F137" s="179"/>
      <c r="G137" s="2" t="s">
        <v>19</v>
      </c>
      <c r="H137" s="166"/>
      <c r="I137" s="166"/>
      <c r="J137" s="166"/>
      <c r="K137" s="11"/>
      <c r="L137" s="11"/>
      <c r="M137" s="11"/>
      <c r="N137" s="11"/>
      <c r="O137" s="11"/>
    </row>
    <row r="138" spans="1:15" x14ac:dyDescent="0.2">
      <c r="A138" s="171"/>
      <c r="B138" s="174"/>
      <c r="C138" s="177"/>
      <c r="D138" s="177"/>
      <c r="E138" s="167"/>
      <c r="F138" s="180"/>
      <c r="G138" s="3" t="s">
        <v>15</v>
      </c>
      <c r="H138" s="167"/>
      <c r="I138" s="167"/>
      <c r="J138" s="167"/>
      <c r="K138" s="28">
        <f>SUM(K134:K137)</f>
        <v>2382.88</v>
      </c>
      <c r="L138" s="28">
        <f>SUM(L134:L137)</f>
        <v>794.3</v>
      </c>
      <c r="M138" s="28">
        <f>SUM(M134:M137)</f>
        <v>794.29</v>
      </c>
      <c r="N138" s="28">
        <f t="shared" ref="N138" si="9">SUM(N134:N137)</f>
        <v>794.29000000000019</v>
      </c>
      <c r="O138" s="11"/>
    </row>
    <row r="139" spans="1:15" x14ac:dyDescent="0.2">
      <c r="A139" s="169">
        <v>27</v>
      </c>
      <c r="B139" s="172" t="s">
        <v>25</v>
      </c>
      <c r="C139" s="175" t="s">
        <v>92</v>
      </c>
      <c r="D139" s="175" t="s">
        <v>170</v>
      </c>
      <c r="E139" s="165" t="s">
        <v>40</v>
      </c>
      <c r="F139" s="178">
        <v>46</v>
      </c>
      <c r="G139" s="2" t="s">
        <v>16</v>
      </c>
      <c r="H139" s="165">
        <v>31.6</v>
      </c>
      <c r="I139" s="168">
        <v>41814</v>
      </c>
      <c r="J139" s="168">
        <v>43640</v>
      </c>
      <c r="K139" s="11">
        <v>2180.4</v>
      </c>
      <c r="L139" s="11">
        <v>726.8</v>
      </c>
      <c r="M139" s="11">
        <v>726.8</v>
      </c>
      <c r="N139" s="11">
        <f>K139-L139-M139</f>
        <v>726.80000000000018</v>
      </c>
      <c r="O139" s="11"/>
    </row>
    <row r="140" spans="1:15" ht="12.75" customHeight="1" x14ac:dyDescent="0.2">
      <c r="A140" s="170"/>
      <c r="B140" s="173"/>
      <c r="C140" s="176"/>
      <c r="D140" s="176"/>
      <c r="E140" s="166"/>
      <c r="F140" s="179"/>
      <c r="G140" s="2" t="s">
        <v>17</v>
      </c>
      <c r="H140" s="166"/>
      <c r="I140" s="166"/>
      <c r="J140" s="166"/>
      <c r="K140" s="11"/>
      <c r="L140" s="11"/>
      <c r="M140" s="11"/>
      <c r="N140" s="11"/>
      <c r="O140" s="11"/>
    </row>
    <row r="141" spans="1:15" x14ac:dyDescent="0.2">
      <c r="A141" s="170"/>
      <c r="B141" s="173"/>
      <c r="C141" s="176"/>
      <c r="D141" s="176"/>
      <c r="E141" s="166"/>
      <c r="F141" s="179"/>
      <c r="G141" s="2" t="s">
        <v>18</v>
      </c>
      <c r="H141" s="166"/>
      <c r="I141" s="166"/>
      <c r="J141" s="166"/>
      <c r="K141" s="11"/>
      <c r="L141" s="11"/>
      <c r="M141" s="11"/>
      <c r="N141" s="11"/>
      <c r="O141" s="11"/>
    </row>
    <row r="142" spans="1:15" x14ac:dyDescent="0.2">
      <c r="A142" s="170"/>
      <c r="B142" s="173"/>
      <c r="C142" s="176"/>
      <c r="D142" s="176"/>
      <c r="E142" s="166"/>
      <c r="F142" s="179"/>
      <c r="G142" s="2" t="s">
        <v>19</v>
      </c>
      <c r="H142" s="166"/>
      <c r="I142" s="166"/>
      <c r="J142" s="166"/>
      <c r="K142" s="11"/>
      <c r="L142" s="11"/>
      <c r="M142" s="11"/>
      <c r="N142" s="11"/>
      <c r="O142" s="11"/>
    </row>
    <row r="143" spans="1:15" ht="19.5" customHeight="1" x14ac:dyDescent="0.2">
      <c r="A143" s="171"/>
      <c r="B143" s="174"/>
      <c r="C143" s="177"/>
      <c r="D143" s="177"/>
      <c r="E143" s="167"/>
      <c r="F143" s="180"/>
      <c r="G143" s="3" t="s">
        <v>15</v>
      </c>
      <c r="H143" s="167"/>
      <c r="I143" s="167"/>
      <c r="J143" s="167"/>
      <c r="K143" s="28">
        <f>SUM(K139:K142)</f>
        <v>2180.4</v>
      </c>
      <c r="L143" s="28">
        <f>SUM(L139:L142)</f>
        <v>726.8</v>
      </c>
      <c r="M143" s="28">
        <f>SUM(M139:M142)</f>
        <v>726.8</v>
      </c>
      <c r="N143" s="28">
        <f t="shared" ref="N143" si="10">SUM(N139:N142)</f>
        <v>726.80000000000018</v>
      </c>
      <c r="O143" s="11"/>
    </row>
    <row r="144" spans="1:15" x14ac:dyDescent="0.2">
      <c r="A144" s="169">
        <v>28</v>
      </c>
      <c r="B144" s="172" t="s">
        <v>25</v>
      </c>
      <c r="C144" s="175" t="s">
        <v>95</v>
      </c>
      <c r="D144" s="175" t="s">
        <v>96</v>
      </c>
      <c r="E144" s="165" t="s">
        <v>33</v>
      </c>
      <c r="F144" s="178">
        <v>13.1</v>
      </c>
      <c r="G144" s="2" t="s">
        <v>16</v>
      </c>
      <c r="H144" s="165">
        <v>25.87</v>
      </c>
      <c r="I144" s="168">
        <v>42861</v>
      </c>
      <c r="J144" s="168">
        <v>43196</v>
      </c>
      <c r="K144" s="11">
        <v>1846.32</v>
      </c>
      <c r="L144" s="11">
        <v>923.16</v>
      </c>
      <c r="M144" s="11">
        <v>923.16</v>
      </c>
      <c r="N144" s="11">
        <f>K144-L144-M144</f>
        <v>0</v>
      </c>
      <c r="O144" s="11"/>
    </row>
    <row r="145" spans="1:15" x14ac:dyDescent="0.2">
      <c r="A145" s="170"/>
      <c r="B145" s="173"/>
      <c r="C145" s="176"/>
      <c r="D145" s="176"/>
      <c r="E145" s="166"/>
      <c r="F145" s="179"/>
      <c r="G145" s="2" t="s">
        <v>17</v>
      </c>
      <c r="H145" s="166"/>
      <c r="I145" s="166"/>
      <c r="J145" s="166"/>
      <c r="K145" s="11"/>
      <c r="L145" s="11"/>
      <c r="M145" s="11"/>
      <c r="N145" s="11"/>
      <c r="O145" s="11"/>
    </row>
    <row r="146" spans="1:15" x14ac:dyDescent="0.2">
      <c r="A146" s="170"/>
      <c r="B146" s="173"/>
      <c r="C146" s="176"/>
      <c r="D146" s="176"/>
      <c r="E146" s="166"/>
      <c r="F146" s="179"/>
      <c r="G146" s="2" t="s">
        <v>18</v>
      </c>
      <c r="H146" s="166"/>
      <c r="I146" s="166"/>
      <c r="J146" s="166"/>
      <c r="K146" s="11"/>
      <c r="L146" s="11"/>
      <c r="M146" s="11"/>
      <c r="N146" s="11"/>
      <c r="O146" s="11"/>
    </row>
    <row r="147" spans="1:15" x14ac:dyDescent="0.2">
      <c r="A147" s="170"/>
      <c r="B147" s="173"/>
      <c r="C147" s="176"/>
      <c r="D147" s="176"/>
      <c r="E147" s="166"/>
      <c r="F147" s="179"/>
      <c r="G147" s="2" t="s">
        <v>19</v>
      </c>
      <c r="H147" s="166"/>
      <c r="I147" s="166"/>
      <c r="J147" s="166"/>
      <c r="K147" s="11"/>
      <c r="L147" s="11"/>
      <c r="M147" s="11"/>
      <c r="N147" s="11"/>
      <c r="O147" s="11"/>
    </row>
    <row r="148" spans="1:15" x14ac:dyDescent="0.2">
      <c r="A148" s="171"/>
      <c r="B148" s="174"/>
      <c r="C148" s="177"/>
      <c r="D148" s="177"/>
      <c r="E148" s="167"/>
      <c r="F148" s="180"/>
      <c r="G148" s="3" t="s">
        <v>15</v>
      </c>
      <c r="H148" s="167"/>
      <c r="I148" s="167"/>
      <c r="J148" s="167"/>
      <c r="K148" s="28">
        <f>SUM(K144:K147)</f>
        <v>1846.32</v>
      </c>
      <c r="L148" s="28">
        <f t="shared" ref="L148:N148" si="11">SUM(L144:L147)</f>
        <v>923.16</v>
      </c>
      <c r="M148" s="28">
        <f t="shared" si="11"/>
        <v>923.16</v>
      </c>
      <c r="N148" s="28">
        <f t="shared" si="11"/>
        <v>0</v>
      </c>
      <c r="O148" s="11"/>
    </row>
    <row r="149" spans="1:15" x14ac:dyDescent="0.2">
      <c r="A149" s="169">
        <v>29</v>
      </c>
      <c r="B149" s="172" t="s">
        <v>25</v>
      </c>
      <c r="C149" s="175" t="s">
        <v>99</v>
      </c>
      <c r="D149" s="175" t="s">
        <v>171</v>
      </c>
      <c r="E149" s="165" t="s">
        <v>101</v>
      </c>
      <c r="F149" s="178">
        <v>116.5</v>
      </c>
      <c r="G149" s="2" t="s">
        <v>16</v>
      </c>
      <c r="H149" s="165">
        <v>18.2</v>
      </c>
      <c r="I149" s="168">
        <v>41814</v>
      </c>
      <c r="J149" s="168">
        <v>43640</v>
      </c>
      <c r="K149" s="11">
        <v>1299.54</v>
      </c>
      <c r="L149" s="11">
        <v>250</v>
      </c>
      <c r="M149" s="11">
        <v>250</v>
      </c>
      <c r="N149" s="11">
        <f>K149-L149-M149</f>
        <v>799.54</v>
      </c>
      <c r="O149" s="11"/>
    </row>
    <row r="150" spans="1:15" x14ac:dyDescent="0.2">
      <c r="A150" s="170"/>
      <c r="B150" s="173"/>
      <c r="C150" s="176"/>
      <c r="D150" s="176"/>
      <c r="E150" s="166"/>
      <c r="F150" s="179"/>
      <c r="G150" s="2" t="s">
        <v>17</v>
      </c>
      <c r="H150" s="166"/>
      <c r="I150" s="166"/>
      <c r="J150" s="166"/>
      <c r="K150" s="11"/>
      <c r="L150" s="11"/>
      <c r="M150" s="11"/>
      <c r="N150" s="11"/>
      <c r="O150" s="11"/>
    </row>
    <row r="151" spans="1:15" x14ac:dyDescent="0.2">
      <c r="A151" s="170"/>
      <c r="B151" s="173"/>
      <c r="C151" s="176"/>
      <c r="D151" s="176"/>
      <c r="E151" s="166"/>
      <c r="F151" s="179"/>
      <c r="G151" s="2" t="s">
        <v>18</v>
      </c>
      <c r="H151" s="166"/>
      <c r="I151" s="166"/>
      <c r="J151" s="166"/>
      <c r="K151" s="11"/>
      <c r="L151" s="11"/>
      <c r="M151" s="11"/>
      <c r="N151" s="11"/>
      <c r="O151" s="11"/>
    </row>
    <row r="152" spans="1:15" x14ac:dyDescent="0.2">
      <c r="A152" s="170"/>
      <c r="B152" s="173"/>
      <c r="C152" s="176"/>
      <c r="D152" s="176"/>
      <c r="E152" s="166"/>
      <c r="F152" s="179"/>
      <c r="G152" s="2" t="s">
        <v>19</v>
      </c>
      <c r="H152" s="166"/>
      <c r="I152" s="166"/>
      <c r="J152" s="166"/>
      <c r="K152" s="11"/>
      <c r="L152" s="11"/>
      <c r="M152" s="11"/>
      <c r="N152" s="11"/>
      <c r="O152" s="11"/>
    </row>
    <row r="153" spans="1:15" ht="16.5" customHeight="1" x14ac:dyDescent="0.2">
      <c r="A153" s="171"/>
      <c r="B153" s="174"/>
      <c r="C153" s="177"/>
      <c r="D153" s="177"/>
      <c r="E153" s="167"/>
      <c r="F153" s="180"/>
      <c r="G153" s="3" t="s">
        <v>15</v>
      </c>
      <c r="H153" s="167"/>
      <c r="I153" s="167"/>
      <c r="J153" s="167"/>
      <c r="K153" s="28">
        <f>SUM(K149:K152)</f>
        <v>1299.54</v>
      </c>
      <c r="L153" s="28">
        <f>SUM(L149:L152)</f>
        <v>250</v>
      </c>
      <c r="M153" s="28">
        <f>SUM(M149:M152)</f>
        <v>250</v>
      </c>
      <c r="N153" s="28">
        <f>SUM(N149:N152)</f>
        <v>799.54</v>
      </c>
      <c r="O153" s="11"/>
    </row>
    <row r="154" spans="1:15" x14ac:dyDescent="0.2">
      <c r="A154" s="169">
        <v>30</v>
      </c>
      <c r="B154" s="172" t="s">
        <v>25</v>
      </c>
      <c r="C154" s="175" t="s">
        <v>102</v>
      </c>
      <c r="D154" s="175" t="s">
        <v>172</v>
      </c>
      <c r="E154" s="165" t="s">
        <v>104</v>
      </c>
      <c r="F154" s="178">
        <v>4.5999999999999996</v>
      </c>
      <c r="G154" s="2" t="s">
        <v>16</v>
      </c>
      <c r="H154" s="165">
        <v>27.53</v>
      </c>
      <c r="I154" s="168">
        <v>41796</v>
      </c>
      <c r="J154" s="168">
        <v>43471</v>
      </c>
      <c r="K154" s="11">
        <v>379.95</v>
      </c>
      <c r="L154" s="11">
        <v>253.08</v>
      </c>
      <c r="M154" s="11">
        <v>253.07</v>
      </c>
      <c r="N154" s="11">
        <f>K154-L154-M154</f>
        <v>-126.20000000000002</v>
      </c>
      <c r="O154" s="11"/>
    </row>
    <row r="155" spans="1:15" x14ac:dyDescent="0.2">
      <c r="A155" s="170"/>
      <c r="B155" s="173"/>
      <c r="C155" s="176"/>
      <c r="D155" s="176"/>
      <c r="E155" s="166"/>
      <c r="F155" s="179"/>
      <c r="G155" s="2" t="s">
        <v>17</v>
      </c>
      <c r="H155" s="166"/>
      <c r="I155" s="166"/>
      <c r="J155" s="166"/>
      <c r="K155" s="11"/>
      <c r="L155" s="11"/>
      <c r="M155" s="11"/>
      <c r="N155" s="11"/>
      <c r="O155" s="11"/>
    </row>
    <row r="156" spans="1:15" x14ac:dyDescent="0.2">
      <c r="A156" s="170"/>
      <c r="B156" s="173"/>
      <c r="C156" s="176"/>
      <c r="D156" s="176"/>
      <c r="E156" s="166"/>
      <c r="F156" s="179"/>
      <c r="G156" s="2" t="s">
        <v>18</v>
      </c>
      <c r="H156" s="166"/>
      <c r="I156" s="166"/>
      <c r="J156" s="166"/>
      <c r="K156" s="11"/>
      <c r="L156" s="11"/>
      <c r="M156" s="11"/>
      <c r="N156" s="11"/>
      <c r="O156" s="11"/>
    </row>
    <row r="157" spans="1:15" x14ac:dyDescent="0.2">
      <c r="A157" s="170"/>
      <c r="B157" s="173"/>
      <c r="C157" s="176"/>
      <c r="D157" s="176"/>
      <c r="E157" s="166"/>
      <c r="F157" s="179"/>
      <c r="G157" s="2" t="s">
        <v>19</v>
      </c>
      <c r="H157" s="166"/>
      <c r="I157" s="166"/>
      <c r="J157" s="166"/>
      <c r="K157" s="11"/>
      <c r="L157" s="11"/>
      <c r="M157" s="11"/>
      <c r="N157" s="11"/>
      <c r="O157" s="11"/>
    </row>
    <row r="158" spans="1:15" ht="18.75" customHeight="1" x14ac:dyDescent="0.2">
      <c r="A158" s="171"/>
      <c r="B158" s="174"/>
      <c r="C158" s="177"/>
      <c r="D158" s="177"/>
      <c r="E158" s="167"/>
      <c r="F158" s="180"/>
      <c r="G158" s="3" t="s">
        <v>15</v>
      </c>
      <c r="H158" s="167"/>
      <c r="I158" s="167"/>
      <c r="J158" s="167"/>
      <c r="K158" s="28">
        <f>SUM(K154:K157)</f>
        <v>379.95</v>
      </c>
      <c r="L158" s="28">
        <f>SUM(L154:L157)</f>
        <v>253.08</v>
      </c>
      <c r="M158" s="28">
        <f>SUM(M154:M157)</f>
        <v>253.07</v>
      </c>
      <c r="N158" s="28">
        <f>SUM(N154:N157)</f>
        <v>-126.20000000000002</v>
      </c>
      <c r="O158" s="11"/>
    </row>
    <row r="159" spans="1:15" x14ac:dyDescent="0.2">
      <c r="A159" s="170">
        <v>31</v>
      </c>
      <c r="B159" s="173" t="s">
        <v>25</v>
      </c>
      <c r="C159" s="176" t="s">
        <v>108</v>
      </c>
      <c r="D159" s="176" t="s">
        <v>173</v>
      </c>
      <c r="E159" s="166" t="s">
        <v>50</v>
      </c>
      <c r="F159" s="179">
        <v>48.7</v>
      </c>
      <c r="G159" s="7" t="s">
        <v>16</v>
      </c>
      <c r="H159" s="166">
        <v>23.53</v>
      </c>
      <c r="I159" s="181">
        <v>42164</v>
      </c>
      <c r="J159" s="181">
        <v>43260</v>
      </c>
      <c r="K159" s="16">
        <v>3438.21</v>
      </c>
      <c r="L159" s="16">
        <v>1719.11</v>
      </c>
      <c r="M159" s="16">
        <v>1719.1</v>
      </c>
      <c r="N159" s="16">
        <f>K159-L159-M159</f>
        <v>0</v>
      </c>
      <c r="O159" s="16"/>
    </row>
    <row r="160" spans="1:15" x14ac:dyDescent="0.2">
      <c r="A160" s="170"/>
      <c r="B160" s="173"/>
      <c r="C160" s="176"/>
      <c r="D160" s="176"/>
      <c r="E160" s="166"/>
      <c r="F160" s="179"/>
      <c r="G160" s="2" t="s">
        <v>17</v>
      </c>
      <c r="H160" s="166"/>
      <c r="I160" s="166"/>
      <c r="J160" s="166"/>
      <c r="K160" s="11"/>
      <c r="L160" s="11"/>
      <c r="M160" s="11"/>
      <c r="N160" s="11"/>
      <c r="O160" s="11"/>
    </row>
    <row r="161" spans="1:15" x14ac:dyDescent="0.2">
      <c r="A161" s="170"/>
      <c r="B161" s="173"/>
      <c r="C161" s="176"/>
      <c r="D161" s="176"/>
      <c r="E161" s="166"/>
      <c r="F161" s="179"/>
      <c r="G161" s="2" t="s">
        <v>18</v>
      </c>
      <c r="H161" s="166"/>
      <c r="I161" s="166"/>
      <c r="J161" s="166"/>
      <c r="K161" s="11"/>
      <c r="L161" s="11"/>
      <c r="M161" s="11"/>
      <c r="N161" s="11"/>
      <c r="O161" s="11"/>
    </row>
    <row r="162" spans="1:15" x14ac:dyDescent="0.2">
      <c r="A162" s="170"/>
      <c r="B162" s="173"/>
      <c r="C162" s="176"/>
      <c r="D162" s="176"/>
      <c r="E162" s="166"/>
      <c r="F162" s="179"/>
      <c r="G162" s="2" t="s">
        <v>19</v>
      </c>
      <c r="H162" s="166"/>
      <c r="I162" s="166"/>
      <c r="J162" s="166"/>
      <c r="K162" s="11"/>
      <c r="L162" s="11"/>
      <c r="M162" s="11"/>
      <c r="N162" s="11"/>
      <c r="O162" s="11"/>
    </row>
    <row r="163" spans="1:15" x14ac:dyDescent="0.2">
      <c r="A163" s="171"/>
      <c r="B163" s="174"/>
      <c r="C163" s="177"/>
      <c r="D163" s="177"/>
      <c r="E163" s="167"/>
      <c r="F163" s="180"/>
      <c r="G163" s="3" t="s">
        <v>15</v>
      </c>
      <c r="H163" s="167"/>
      <c r="I163" s="167"/>
      <c r="J163" s="167"/>
      <c r="K163" s="28">
        <f>SUM(K159:K162)</f>
        <v>3438.21</v>
      </c>
      <c r="L163" s="28">
        <f>SUM(L159:L162)</f>
        <v>1719.11</v>
      </c>
      <c r="M163" s="28">
        <f>SUM(M159:M162)</f>
        <v>1719.1</v>
      </c>
      <c r="N163" s="28">
        <v>0</v>
      </c>
      <c r="O163" s="11"/>
    </row>
    <row r="164" spans="1:15" x14ac:dyDescent="0.2">
      <c r="A164" s="169">
        <v>32</v>
      </c>
      <c r="B164" s="172" t="s">
        <v>25</v>
      </c>
      <c r="C164" s="175" t="s">
        <v>110</v>
      </c>
      <c r="D164" s="175" t="s">
        <v>111</v>
      </c>
      <c r="E164" s="165" t="s">
        <v>112</v>
      </c>
      <c r="F164" s="178">
        <v>40.1</v>
      </c>
      <c r="G164" s="2" t="s">
        <v>16</v>
      </c>
      <c r="H164" s="165">
        <v>19.95</v>
      </c>
      <c r="I164" s="168">
        <v>42309</v>
      </c>
      <c r="J164" s="168">
        <v>44136</v>
      </c>
      <c r="K164" s="11">
        <v>2400</v>
      </c>
      <c r="L164" s="11">
        <v>5990</v>
      </c>
      <c r="M164" s="11">
        <v>5990</v>
      </c>
      <c r="N164" s="11">
        <f>K164-L164-M164</f>
        <v>-9580</v>
      </c>
      <c r="O164" s="11"/>
    </row>
    <row r="165" spans="1:15" x14ac:dyDescent="0.2">
      <c r="A165" s="170"/>
      <c r="B165" s="173"/>
      <c r="C165" s="176"/>
      <c r="D165" s="176"/>
      <c r="E165" s="166"/>
      <c r="F165" s="179"/>
      <c r="G165" s="2" t="s">
        <v>17</v>
      </c>
      <c r="H165" s="166"/>
      <c r="I165" s="166"/>
      <c r="J165" s="166"/>
      <c r="K165" s="11"/>
      <c r="L165" s="11"/>
      <c r="M165" s="11"/>
      <c r="N165" s="11"/>
      <c r="O165" s="11"/>
    </row>
    <row r="166" spans="1:15" x14ac:dyDescent="0.2">
      <c r="A166" s="170"/>
      <c r="B166" s="173"/>
      <c r="C166" s="176"/>
      <c r="D166" s="176"/>
      <c r="E166" s="166"/>
      <c r="F166" s="179"/>
      <c r="G166" s="2" t="s">
        <v>18</v>
      </c>
      <c r="H166" s="166"/>
      <c r="I166" s="166"/>
      <c r="J166" s="166"/>
      <c r="K166" s="11"/>
      <c r="L166" s="11"/>
      <c r="M166" s="11"/>
      <c r="N166" s="11"/>
      <c r="O166" s="11"/>
    </row>
    <row r="167" spans="1:15" x14ac:dyDescent="0.2">
      <c r="A167" s="170"/>
      <c r="B167" s="173"/>
      <c r="C167" s="176"/>
      <c r="D167" s="176"/>
      <c r="E167" s="166"/>
      <c r="F167" s="179"/>
      <c r="G167" s="2" t="s">
        <v>19</v>
      </c>
      <c r="H167" s="166"/>
      <c r="I167" s="166"/>
      <c r="J167" s="166"/>
      <c r="K167" s="11"/>
      <c r="L167" s="11"/>
      <c r="M167" s="11"/>
      <c r="N167" s="11"/>
      <c r="O167" s="11"/>
    </row>
    <row r="168" spans="1:15" ht="10.5" customHeight="1" x14ac:dyDescent="0.2">
      <c r="A168" s="171"/>
      <c r="B168" s="174"/>
      <c r="C168" s="177"/>
      <c r="D168" s="177"/>
      <c r="E168" s="167"/>
      <c r="F168" s="180"/>
      <c r="G168" s="3" t="s">
        <v>15</v>
      </c>
      <c r="H168" s="167"/>
      <c r="I168" s="167"/>
      <c r="J168" s="167"/>
      <c r="K168" s="28">
        <f>SUM(K164:K167)</f>
        <v>2400</v>
      </c>
      <c r="L168" s="28">
        <f>SUM(L164:L167)</f>
        <v>5990</v>
      </c>
      <c r="M168" s="28">
        <f>SUM(M164:M167)</f>
        <v>5990</v>
      </c>
      <c r="N168" s="28">
        <f>SUM(N164:N167)</f>
        <v>-9580</v>
      </c>
      <c r="O168" s="11"/>
    </row>
    <row r="169" spans="1:15" x14ac:dyDescent="0.2">
      <c r="A169" s="169">
        <v>33</v>
      </c>
      <c r="B169" s="172" t="s">
        <v>25</v>
      </c>
      <c r="C169" s="175" t="s">
        <v>115</v>
      </c>
      <c r="D169" s="175" t="s">
        <v>116</v>
      </c>
      <c r="E169" s="165" t="s">
        <v>76</v>
      </c>
      <c r="F169" s="178">
        <v>46.2</v>
      </c>
      <c r="G169" s="2" t="s">
        <v>16</v>
      </c>
      <c r="H169" s="165">
        <v>32.47</v>
      </c>
      <c r="I169" s="168">
        <v>42338</v>
      </c>
      <c r="J169" s="168">
        <v>43434</v>
      </c>
      <c r="K169" s="11">
        <v>4500</v>
      </c>
      <c r="L169" s="11">
        <v>2250</v>
      </c>
      <c r="M169" s="11">
        <v>2250</v>
      </c>
      <c r="N169" s="11">
        <f>K169-L169-M169</f>
        <v>0</v>
      </c>
      <c r="O169" s="11"/>
    </row>
    <row r="170" spans="1:15" x14ac:dyDescent="0.2">
      <c r="A170" s="170"/>
      <c r="B170" s="173"/>
      <c r="C170" s="176"/>
      <c r="D170" s="176"/>
      <c r="E170" s="166"/>
      <c r="F170" s="179"/>
      <c r="G170" s="2" t="s">
        <v>17</v>
      </c>
      <c r="H170" s="166"/>
      <c r="I170" s="166"/>
      <c r="J170" s="166"/>
      <c r="K170" s="11"/>
      <c r="L170" s="11"/>
      <c r="M170" s="11"/>
      <c r="N170" s="11"/>
      <c r="O170" s="11"/>
    </row>
    <row r="171" spans="1:15" x14ac:dyDescent="0.2">
      <c r="A171" s="170"/>
      <c r="B171" s="173"/>
      <c r="C171" s="176"/>
      <c r="D171" s="176"/>
      <c r="E171" s="166"/>
      <c r="F171" s="179"/>
      <c r="G171" s="2" t="s">
        <v>18</v>
      </c>
      <c r="H171" s="166"/>
      <c r="I171" s="166"/>
      <c r="J171" s="166"/>
      <c r="K171" s="11"/>
      <c r="L171" s="11"/>
      <c r="M171" s="11"/>
      <c r="N171" s="11"/>
      <c r="O171" s="11"/>
    </row>
    <row r="172" spans="1:15" x14ac:dyDescent="0.2">
      <c r="A172" s="170"/>
      <c r="B172" s="173"/>
      <c r="C172" s="176"/>
      <c r="D172" s="176"/>
      <c r="E172" s="166"/>
      <c r="F172" s="179"/>
      <c r="G172" s="2" t="s">
        <v>19</v>
      </c>
      <c r="H172" s="166"/>
      <c r="I172" s="166"/>
      <c r="J172" s="166"/>
      <c r="K172" s="11"/>
      <c r="L172" s="11"/>
      <c r="M172" s="11"/>
      <c r="N172" s="11"/>
      <c r="O172" s="11"/>
    </row>
    <row r="173" spans="1:15" ht="13.5" customHeight="1" x14ac:dyDescent="0.2">
      <c r="A173" s="171"/>
      <c r="B173" s="174"/>
      <c r="C173" s="177"/>
      <c r="D173" s="177"/>
      <c r="E173" s="167"/>
      <c r="F173" s="180"/>
      <c r="G173" s="3" t="s">
        <v>15</v>
      </c>
      <c r="H173" s="167"/>
      <c r="I173" s="167"/>
      <c r="J173" s="167"/>
      <c r="K173" s="28">
        <f>SUM(K169:K172)</f>
        <v>4500</v>
      </c>
      <c r="L173" s="28">
        <f>SUM(L169:L172)</f>
        <v>2250</v>
      </c>
      <c r="M173" s="28">
        <f>SUM(M169:M172)</f>
        <v>2250</v>
      </c>
      <c r="N173" s="28">
        <f t="shared" ref="N173" si="12">SUM(N169:N172)</f>
        <v>0</v>
      </c>
      <c r="O173" s="11"/>
    </row>
    <row r="174" spans="1:15" ht="12.75" customHeight="1" x14ac:dyDescent="0.2">
      <c r="A174" s="169">
        <v>34</v>
      </c>
      <c r="B174" s="172" t="s">
        <v>25</v>
      </c>
      <c r="C174" s="175" t="s">
        <v>115</v>
      </c>
      <c r="D174" s="175" t="s">
        <v>193</v>
      </c>
      <c r="E174" s="165" t="s">
        <v>210</v>
      </c>
      <c r="F174" s="178">
        <v>147.5</v>
      </c>
      <c r="G174" s="3" t="s">
        <v>16</v>
      </c>
      <c r="H174" s="165">
        <v>20.420000000000002</v>
      </c>
      <c r="I174" s="168">
        <v>43040</v>
      </c>
      <c r="J174" s="168">
        <v>43374</v>
      </c>
      <c r="K174" s="11">
        <v>9034.08</v>
      </c>
      <c r="L174" s="11">
        <v>4517.04</v>
      </c>
      <c r="M174" s="11">
        <v>4517.04</v>
      </c>
      <c r="N174" s="11">
        <f>K174-L174-M174</f>
        <v>0</v>
      </c>
      <c r="O174" s="11"/>
    </row>
    <row r="175" spans="1:15" x14ac:dyDescent="0.2">
      <c r="A175" s="170"/>
      <c r="B175" s="173"/>
      <c r="C175" s="176"/>
      <c r="D175" s="176"/>
      <c r="E175" s="166"/>
      <c r="F175" s="179"/>
      <c r="G175" s="3" t="s">
        <v>17</v>
      </c>
      <c r="H175" s="166"/>
      <c r="I175" s="166"/>
      <c r="J175" s="166"/>
      <c r="K175" s="11"/>
      <c r="L175" s="11"/>
      <c r="M175" s="11"/>
      <c r="N175" s="11"/>
      <c r="O175" s="11"/>
    </row>
    <row r="176" spans="1:15" x14ac:dyDescent="0.2">
      <c r="A176" s="170"/>
      <c r="B176" s="173"/>
      <c r="C176" s="176"/>
      <c r="D176" s="176"/>
      <c r="E176" s="166"/>
      <c r="F176" s="179"/>
      <c r="G176" s="3" t="s">
        <v>18</v>
      </c>
      <c r="H176" s="166"/>
      <c r="I176" s="166"/>
      <c r="J176" s="166"/>
      <c r="K176" s="11"/>
      <c r="L176" s="11"/>
      <c r="M176" s="11"/>
      <c r="N176" s="11"/>
      <c r="O176" s="11"/>
    </row>
    <row r="177" spans="1:15" x14ac:dyDescent="0.2">
      <c r="A177" s="170"/>
      <c r="B177" s="173"/>
      <c r="C177" s="176"/>
      <c r="D177" s="176"/>
      <c r="E177" s="166"/>
      <c r="F177" s="179"/>
      <c r="G177" s="3" t="s">
        <v>192</v>
      </c>
      <c r="H177" s="166"/>
      <c r="I177" s="166"/>
      <c r="J177" s="166"/>
      <c r="K177" s="11"/>
      <c r="L177" s="11"/>
      <c r="M177" s="11"/>
      <c r="N177" s="11"/>
      <c r="O177" s="11"/>
    </row>
    <row r="178" spans="1:15" ht="13.5" customHeight="1" x14ac:dyDescent="0.2">
      <c r="A178" s="171"/>
      <c r="B178" s="174"/>
      <c r="C178" s="177"/>
      <c r="D178" s="177"/>
      <c r="E178" s="167"/>
      <c r="F178" s="180"/>
      <c r="G178" s="3" t="s">
        <v>15</v>
      </c>
      <c r="H178" s="167"/>
      <c r="I178" s="167"/>
      <c r="J178" s="167"/>
      <c r="K178" s="28">
        <f>SUM(K174:K177)</f>
        <v>9034.08</v>
      </c>
      <c r="L178" s="28">
        <f t="shared" ref="L178:N178" si="13">SUM(L174:L177)</f>
        <v>4517.04</v>
      </c>
      <c r="M178" s="28">
        <f t="shared" si="13"/>
        <v>4517.04</v>
      </c>
      <c r="N178" s="28">
        <f t="shared" si="13"/>
        <v>0</v>
      </c>
      <c r="O178" s="11"/>
    </row>
    <row r="179" spans="1:15" x14ac:dyDescent="0.2">
      <c r="A179" s="169">
        <v>35</v>
      </c>
      <c r="B179" s="165" t="s">
        <v>25</v>
      </c>
      <c r="C179" s="165" t="s">
        <v>121</v>
      </c>
      <c r="D179" s="165" t="s">
        <v>179</v>
      </c>
      <c r="E179" s="165" t="s">
        <v>39</v>
      </c>
      <c r="F179" s="195">
        <v>40.700000000000003</v>
      </c>
      <c r="G179" s="10" t="s">
        <v>16</v>
      </c>
      <c r="H179" s="165">
        <v>47.32</v>
      </c>
      <c r="I179" s="168">
        <v>42460</v>
      </c>
      <c r="J179" s="168">
        <v>44286</v>
      </c>
      <c r="K179" s="11">
        <v>0</v>
      </c>
      <c r="L179" s="11">
        <v>927.5</v>
      </c>
      <c r="M179" s="11">
        <v>927.5</v>
      </c>
      <c r="N179" s="11">
        <f>K179-L179-M179</f>
        <v>-1855</v>
      </c>
      <c r="O179" s="11"/>
    </row>
    <row r="180" spans="1:15" x14ac:dyDescent="0.2">
      <c r="A180" s="170"/>
      <c r="B180" s="166"/>
      <c r="C180" s="166"/>
      <c r="D180" s="166"/>
      <c r="E180" s="166"/>
      <c r="F180" s="196"/>
      <c r="G180" s="10" t="s">
        <v>17</v>
      </c>
      <c r="H180" s="166"/>
      <c r="I180" s="166"/>
      <c r="J180" s="166"/>
      <c r="K180" s="11"/>
      <c r="L180" s="11"/>
      <c r="M180" s="11"/>
      <c r="N180" s="11"/>
      <c r="O180" s="11"/>
    </row>
    <row r="181" spans="1:15" x14ac:dyDescent="0.2">
      <c r="A181" s="170"/>
      <c r="B181" s="166"/>
      <c r="C181" s="166"/>
      <c r="D181" s="166"/>
      <c r="E181" s="166"/>
      <c r="F181" s="196"/>
      <c r="G181" s="10" t="s">
        <v>18</v>
      </c>
      <c r="H181" s="166"/>
      <c r="I181" s="166"/>
      <c r="J181" s="166"/>
      <c r="K181" s="11"/>
      <c r="L181" s="11"/>
      <c r="M181" s="11"/>
      <c r="N181" s="11"/>
      <c r="O181" s="11"/>
    </row>
    <row r="182" spans="1:15" x14ac:dyDescent="0.2">
      <c r="A182" s="170"/>
      <c r="B182" s="166"/>
      <c r="C182" s="166"/>
      <c r="D182" s="166"/>
      <c r="E182" s="166"/>
      <c r="F182" s="196"/>
      <c r="G182" s="10" t="s">
        <v>19</v>
      </c>
      <c r="H182" s="166"/>
      <c r="I182" s="166"/>
      <c r="J182" s="166"/>
      <c r="K182" s="11"/>
      <c r="L182" s="11"/>
      <c r="M182" s="11"/>
      <c r="N182" s="11"/>
      <c r="O182" s="11"/>
    </row>
    <row r="183" spans="1:15" ht="22.5" customHeight="1" x14ac:dyDescent="0.2">
      <c r="A183" s="171"/>
      <c r="B183" s="167"/>
      <c r="C183" s="167"/>
      <c r="D183" s="167"/>
      <c r="E183" s="167"/>
      <c r="F183" s="197"/>
      <c r="G183" s="77" t="s">
        <v>15</v>
      </c>
      <c r="H183" s="167"/>
      <c r="I183" s="167"/>
      <c r="J183" s="167"/>
      <c r="K183" s="28">
        <f>SUM(K179:K182)</f>
        <v>0</v>
      </c>
      <c r="L183" s="28">
        <f t="shared" ref="L183:M183" si="14">SUM(L179:L182)</f>
        <v>927.5</v>
      </c>
      <c r="M183" s="31">
        <f t="shared" si="14"/>
        <v>927.5</v>
      </c>
      <c r="N183" s="28">
        <v>0</v>
      </c>
      <c r="O183" s="11"/>
    </row>
    <row r="184" spans="1:15" x14ac:dyDescent="0.2">
      <c r="A184" s="169">
        <v>36</v>
      </c>
      <c r="B184" s="172" t="s">
        <v>25</v>
      </c>
      <c r="C184" s="175" t="s">
        <v>145</v>
      </c>
      <c r="D184" s="175" t="s">
        <v>182</v>
      </c>
      <c r="E184" s="165" t="s">
        <v>147</v>
      </c>
      <c r="F184" s="178">
        <v>5.0999999999999996</v>
      </c>
      <c r="G184" s="2" t="s">
        <v>16</v>
      </c>
      <c r="H184" s="165">
        <v>27.84</v>
      </c>
      <c r="I184" s="70"/>
      <c r="J184" s="70"/>
      <c r="K184" s="11">
        <v>425.94</v>
      </c>
      <c r="L184" s="11">
        <v>125</v>
      </c>
      <c r="M184" s="11">
        <v>125</v>
      </c>
      <c r="N184" s="11">
        <f>K184-L184-M184</f>
        <v>175.94</v>
      </c>
      <c r="O184" s="11"/>
    </row>
    <row r="185" spans="1:15" x14ac:dyDescent="0.2">
      <c r="A185" s="170"/>
      <c r="B185" s="173"/>
      <c r="C185" s="176"/>
      <c r="D185" s="176"/>
      <c r="E185" s="166"/>
      <c r="F185" s="179"/>
      <c r="G185" s="2" t="s">
        <v>17</v>
      </c>
      <c r="H185" s="166"/>
      <c r="I185" s="70"/>
      <c r="J185" s="70"/>
      <c r="K185" s="11"/>
      <c r="L185" s="11"/>
      <c r="M185" s="18"/>
      <c r="N185" s="11"/>
      <c r="O185" s="11"/>
    </row>
    <row r="186" spans="1:15" x14ac:dyDescent="0.2">
      <c r="A186" s="170"/>
      <c r="B186" s="173"/>
      <c r="C186" s="176"/>
      <c r="D186" s="176"/>
      <c r="E186" s="166"/>
      <c r="F186" s="179"/>
      <c r="G186" s="2" t="s">
        <v>18</v>
      </c>
      <c r="H186" s="166"/>
      <c r="I186" s="72">
        <v>42837</v>
      </c>
      <c r="J186" s="72">
        <v>43171</v>
      </c>
      <c r="K186" s="11"/>
      <c r="L186" s="11"/>
      <c r="M186" s="11"/>
      <c r="N186" s="11"/>
      <c r="O186" s="11"/>
    </row>
    <row r="187" spans="1:15" x14ac:dyDescent="0.2">
      <c r="A187" s="170"/>
      <c r="B187" s="173"/>
      <c r="C187" s="176"/>
      <c r="D187" s="176"/>
      <c r="E187" s="166"/>
      <c r="F187" s="179"/>
      <c r="G187" s="2" t="s">
        <v>19</v>
      </c>
      <c r="H187" s="166"/>
      <c r="I187" s="70"/>
      <c r="J187" s="70"/>
      <c r="K187" s="11"/>
      <c r="L187" s="11"/>
      <c r="M187" s="11"/>
      <c r="N187" s="11"/>
      <c r="O187" s="11"/>
    </row>
    <row r="188" spans="1:15" ht="14.25" customHeight="1" x14ac:dyDescent="0.2">
      <c r="A188" s="171"/>
      <c r="B188" s="174"/>
      <c r="C188" s="177"/>
      <c r="D188" s="177"/>
      <c r="E188" s="167"/>
      <c r="F188" s="180"/>
      <c r="G188" s="3" t="s">
        <v>15</v>
      </c>
      <c r="H188" s="167"/>
      <c r="I188" s="70"/>
      <c r="J188" s="70"/>
      <c r="K188" s="28">
        <f>SUM(K184:K187)</f>
        <v>425.94</v>
      </c>
      <c r="L188" s="28">
        <f t="shared" ref="L188:N188" si="15">SUM(L184:L187)</f>
        <v>125</v>
      </c>
      <c r="M188" s="31">
        <f t="shared" si="15"/>
        <v>125</v>
      </c>
      <c r="N188" s="28">
        <f t="shared" si="15"/>
        <v>175.94</v>
      </c>
      <c r="O188" s="11"/>
    </row>
    <row r="189" spans="1:15" ht="14.25" customHeight="1" x14ac:dyDescent="0.2">
      <c r="A189" s="169">
        <v>37</v>
      </c>
      <c r="B189" s="172" t="s">
        <v>25</v>
      </c>
      <c r="C189" s="175" t="s">
        <v>125</v>
      </c>
      <c r="D189" s="175" t="s">
        <v>138</v>
      </c>
      <c r="E189" s="165" t="s">
        <v>128</v>
      </c>
      <c r="F189" s="178">
        <v>10.8</v>
      </c>
      <c r="G189" s="2" t="s">
        <v>16</v>
      </c>
      <c r="H189" s="165">
        <v>21.81</v>
      </c>
      <c r="I189" s="168">
        <v>42461</v>
      </c>
      <c r="J189" s="168">
        <v>44287</v>
      </c>
      <c r="K189" s="11">
        <v>0</v>
      </c>
      <c r="L189" s="11">
        <v>11.26</v>
      </c>
      <c r="M189" s="11">
        <v>11.25</v>
      </c>
      <c r="N189" s="11">
        <v>0</v>
      </c>
      <c r="O189" s="11"/>
    </row>
    <row r="190" spans="1:15" ht="15.75" customHeight="1" x14ac:dyDescent="0.2">
      <c r="A190" s="170"/>
      <c r="B190" s="173"/>
      <c r="C190" s="176"/>
      <c r="D190" s="176"/>
      <c r="E190" s="166"/>
      <c r="F190" s="179"/>
      <c r="G190" s="2" t="s">
        <v>17</v>
      </c>
      <c r="H190" s="166"/>
      <c r="I190" s="166"/>
      <c r="J190" s="166"/>
      <c r="K190" s="11"/>
      <c r="L190" s="11"/>
      <c r="M190" s="11"/>
      <c r="N190" s="11"/>
      <c r="O190" s="11"/>
    </row>
    <row r="191" spans="1:15" ht="13.5" customHeight="1" x14ac:dyDescent="0.2">
      <c r="A191" s="170"/>
      <c r="B191" s="173"/>
      <c r="C191" s="176"/>
      <c r="D191" s="176"/>
      <c r="E191" s="166"/>
      <c r="F191" s="179"/>
      <c r="G191" s="2" t="s">
        <v>18</v>
      </c>
      <c r="H191" s="166"/>
      <c r="I191" s="166"/>
      <c r="J191" s="166"/>
      <c r="K191" s="11"/>
      <c r="L191" s="11"/>
      <c r="M191" s="11"/>
      <c r="N191" s="11"/>
      <c r="O191" s="11"/>
    </row>
    <row r="192" spans="1:15" ht="13.5" customHeight="1" x14ac:dyDescent="0.2">
      <c r="A192" s="170"/>
      <c r="B192" s="173"/>
      <c r="C192" s="176"/>
      <c r="D192" s="176"/>
      <c r="E192" s="166"/>
      <c r="F192" s="179"/>
      <c r="G192" s="2" t="s">
        <v>19</v>
      </c>
      <c r="H192" s="166"/>
      <c r="I192" s="166"/>
      <c r="J192" s="166"/>
      <c r="K192" s="11"/>
      <c r="L192" s="11"/>
      <c r="M192" s="11"/>
      <c r="N192" s="11"/>
      <c r="O192" s="11"/>
    </row>
    <row r="193" spans="1:15" ht="20.25" customHeight="1" x14ac:dyDescent="0.2">
      <c r="A193" s="171"/>
      <c r="B193" s="174"/>
      <c r="C193" s="177"/>
      <c r="D193" s="177"/>
      <c r="E193" s="167"/>
      <c r="F193" s="180"/>
      <c r="G193" s="3" t="s">
        <v>15</v>
      </c>
      <c r="H193" s="167"/>
      <c r="I193" s="167"/>
      <c r="J193" s="167"/>
      <c r="K193" s="28">
        <f>SUM(K189:K192)</f>
        <v>0</v>
      </c>
      <c r="L193" s="28">
        <f t="shared" ref="L193:N193" si="16">SUM(L189:L192)</f>
        <v>11.26</v>
      </c>
      <c r="M193" s="31">
        <f t="shared" si="16"/>
        <v>11.25</v>
      </c>
      <c r="N193" s="28">
        <f t="shared" si="16"/>
        <v>0</v>
      </c>
      <c r="O193" s="11"/>
    </row>
    <row r="194" spans="1:15" x14ac:dyDescent="0.2">
      <c r="A194" s="169">
        <v>38</v>
      </c>
      <c r="B194" s="172" t="s">
        <v>25</v>
      </c>
      <c r="C194" s="175" t="s">
        <v>126</v>
      </c>
      <c r="D194" s="175" t="s">
        <v>183</v>
      </c>
      <c r="E194" s="165" t="s">
        <v>60</v>
      </c>
      <c r="F194" s="183">
        <v>23.3</v>
      </c>
      <c r="G194" s="2" t="s">
        <v>16</v>
      </c>
      <c r="H194" s="165">
        <v>13.3</v>
      </c>
      <c r="I194" s="168">
        <v>42461</v>
      </c>
      <c r="J194" s="168">
        <v>44287</v>
      </c>
      <c r="K194" s="11">
        <v>930</v>
      </c>
      <c r="L194" s="11">
        <v>629.5</v>
      </c>
      <c r="M194" s="11">
        <v>629.5</v>
      </c>
      <c r="N194" s="11">
        <f>K194-L194-M194</f>
        <v>-329</v>
      </c>
      <c r="O194" s="11"/>
    </row>
    <row r="195" spans="1:15" x14ac:dyDescent="0.2">
      <c r="A195" s="170"/>
      <c r="B195" s="173"/>
      <c r="C195" s="176"/>
      <c r="D195" s="176"/>
      <c r="E195" s="166"/>
      <c r="F195" s="184"/>
      <c r="G195" s="2" t="s">
        <v>17</v>
      </c>
      <c r="H195" s="166"/>
      <c r="I195" s="166"/>
      <c r="J195" s="166"/>
      <c r="K195" s="11"/>
      <c r="L195" s="11"/>
      <c r="M195" s="11"/>
      <c r="N195" s="11"/>
      <c r="O195" s="11"/>
    </row>
    <row r="196" spans="1:15" x14ac:dyDescent="0.2">
      <c r="A196" s="170"/>
      <c r="B196" s="173"/>
      <c r="C196" s="176"/>
      <c r="D196" s="176"/>
      <c r="E196" s="166"/>
      <c r="F196" s="184"/>
      <c r="G196" s="2" t="s">
        <v>18</v>
      </c>
      <c r="H196" s="166"/>
      <c r="I196" s="166"/>
      <c r="J196" s="166"/>
      <c r="K196" s="11"/>
      <c r="L196" s="11"/>
      <c r="M196" s="11"/>
      <c r="N196" s="11"/>
      <c r="O196" s="11"/>
    </row>
    <row r="197" spans="1:15" x14ac:dyDescent="0.2">
      <c r="A197" s="170"/>
      <c r="B197" s="173"/>
      <c r="C197" s="176"/>
      <c r="D197" s="176"/>
      <c r="E197" s="166"/>
      <c r="F197" s="184"/>
      <c r="G197" s="2" t="s">
        <v>19</v>
      </c>
      <c r="H197" s="166"/>
      <c r="I197" s="166"/>
      <c r="J197" s="166"/>
      <c r="K197" s="11"/>
      <c r="L197" s="11"/>
      <c r="M197" s="11"/>
      <c r="N197" s="11"/>
      <c r="O197" s="11"/>
    </row>
    <row r="198" spans="1:15" x14ac:dyDescent="0.2">
      <c r="A198" s="171"/>
      <c r="B198" s="174"/>
      <c r="C198" s="177"/>
      <c r="D198" s="177"/>
      <c r="E198" s="167"/>
      <c r="F198" s="185"/>
      <c r="G198" s="3" t="s">
        <v>15</v>
      </c>
      <c r="H198" s="167"/>
      <c r="I198" s="167"/>
      <c r="J198" s="167"/>
      <c r="K198" s="28">
        <f>SUM(K194:K197)</f>
        <v>930</v>
      </c>
      <c r="L198" s="28">
        <f>SUM(L194:L197)</f>
        <v>629.5</v>
      </c>
      <c r="M198" s="31">
        <f>SUM(M194:M197)</f>
        <v>629.5</v>
      </c>
      <c r="N198" s="28">
        <f>SUM(N194:N197)</f>
        <v>-329</v>
      </c>
      <c r="O198" s="11"/>
    </row>
    <row r="199" spans="1:15" ht="12.75" customHeight="1" x14ac:dyDescent="0.2">
      <c r="A199" s="169">
        <v>39</v>
      </c>
      <c r="B199" s="172" t="s">
        <v>25</v>
      </c>
      <c r="C199" s="175" t="s">
        <v>126</v>
      </c>
      <c r="D199" s="175" t="s">
        <v>184</v>
      </c>
      <c r="E199" s="165" t="s">
        <v>60</v>
      </c>
      <c r="F199" s="183">
        <v>45</v>
      </c>
      <c r="G199" s="2" t="s">
        <v>16</v>
      </c>
      <c r="H199" s="165">
        <v>34.799999999999997</v>
      </c>
      <c r="I199" s="168">
        <v>42847</v>
      </c>
      <c r="J199" s="168">
        <v>43181</v>
      </c>
      <c r="K199" s="11">
        <v>4698</v>
      </c>
      <c r="L199" s="11">
        <v>2349</v>
      </c>
      <c r="M199" s="11">
        <v>2349</v>
      </c>
      <c r="N199" s="11">
        <f>K199-L199-M199</f>
        <v>0</v>
      </c>
      <c r="O199" s="11">
        <v>652.5</v>
      </c>
    </row>
    <row r="200" spans="1:15" x14ac:dyDescent="0.2">
      <c r="A200" s="170"/>
      <c r="B200" s="173"/>
      <c r="C200" s="176"/>
      <c r="D200" s="176"/>
      <c r="E200" s="166"/>
      <c r="F200" s="184"/>
      <c r="G200" s="2" t="s">
        <v>17</v>
      </c>
      <c r="H200" s="166"/>
      <c r="I200" s="166"/>
      <c r="J200" s="166"/>
      <c r="K200" s="11"/>
      <c r="L200" s="11"/>
      <c r="M200" s="11"/>
      <c r="N200" s="11"/>
      <c r="O200" s="11"/>
    </row>
    <row r="201" spans="1:15" x14ac:dyDescent="0.2">
      <c r="A201" s="170"/>
      <c r="B201" s="173"/>
      <c r="C201" s="176"/>
      <c r="D201" s="176"/>
      <c r="E201" s="166"/>
      <c r="F201" s="184"/>
      <c r="G201" s="2" t="s">
        <v>18</v>
      </c>
      <c r="H201" s="166"/>
      <c r="I201" s="166"/>
      <c r="J201" s="166"/>
      <c r="K201" s="11"/>
      <c r="L201" s="11"/>
      <c r="M201" s="11"/>
      <c r="N201" s="11"/>
      <c r="O201" s="11"/>
    </row>
    <row r="202" spans="1:15" x14ac:dyDescent="0.2">
      <c r="A202" s="170"/>
      <c r="B202" s="173"/>
      <c r="C202" s="176"/>
      <c r="D202" s="176"/>
      <c r="E202" s="166"/>
      <c r="F202" s="184"/>
      <c r="G202" s="2" t="s">
        <v>19</v>
      </c>
      <c r="H202" s="166"/>
      <c r="I202" s="166"/>
      <c r="J202" s="166"/>
      <c r="K202" s="11"/>
      <c r="L202" s="11"/>
      <c r="M202" s="11"/>
      <c r="N202" s="11"/>
      <c r="O202" s="11"/>
    </row>
    <row r="203" spans="1:15" ht="17.25" customHeight="1" x14ac:dyDescent="0.2">
      <c r="A203" s="171"/>
      <c r="B203" s="174"/>
      <c r="C203" s="177"/>
      <c r="D203" s="177"/>
      <c r="E203" s="167"/>
      <c r="F203" s="185"/>
      <c r="G203" s="3" t="s">
        <v>15</v>
      </c>
      <c r="H203" s="167"/>
      <c r="I203" s="167"/>
      <c r="J203" s="167"/>
      <c r="K203" s="28">
        <f>SUM(K199:K202)</f>
        <v>4698</v>
      </c>
      <c r="L203" s="28">
        <f>SUM(L199:L202)</f>
        <v>2349</v>
      </c>
      <c r="M203" s="31">
        <f>SUM(M199:M202)</f>
        <v>2349</v>
      </c>
      <c r="N203" s="28">
        <f>SUM(N199:N202)</f>
        <v>0</v>
      </c>
      <c r="O203" s="11"/>
    </row>
    <row r="204" spans="1:15" ht="14.25" customHeight="1" x14ac:dyDescent="0.2">
      <c r="A204" s="169">
        <v>40</v>
      </c>
      <c r="B204" s="172" t="s">
        <v>25</v>
      </c>
      <c r="C204" s="175" t="s">
        <v>143</v>
      </c>
      <c r="D204" s="175" t="s">
        <v>185</v>
      </c>
      <c r="E204" s="70"/>
      <c r="F204" s="178">
        <v>13.4</v>
      </c>
      <c r="G204" s="2" t="s">
        <v>16</v>
      </c>
      <c r="H204" s="69"/>
      <c r="I204" s="69"/>
      <c r="J204" s="69"/>
      <c r="K204" s="11">
        <v>1231.08</v>
      </c>
      <c r="L204" s="11">
        <v>615</v>
      </c>
      <c r="M204" s="18">
        <v>615</v>
      </c>
      <c r="N204" s="11">
        <f>K204-L204-M204</f>
        <v>1.0799999999999272</v>
      </c>
      <c r="O204" s="11"/>
    </row>
    <row r="205" spans="1:15" x14ac:dyDescent="0.2">
      <c r="A205" s="170"/>
      <c r="B205" s="173"/>
      <c r="C205" s="176"/>
      <c r="D205" s="176"/>
      <c r="E205" s="166" t="s">
        <v>104</v>
      </c>
      <c r="F205" s="179"/>
      <c r="G205" s="2" t="s">
        <v>17</v>
      </c>
      <c r="H205" s="70"/>
      <c r="I205" s="70"/>
      <c r="J205" s="70"/>
      <c r="K205" s="11"/>
      <c r="L205" s="11"/>
      <c r="M205" s="18"/>
      <c r="N205" s="11"/>
      <c r="O205" s="11"/>
    </row>
    <row r="206" spans="1:15" x14ac:dyDescent="0.2">
      <c r="A206" s="170"/>
      <c r="B206" s="173"/>
      <c r="C206" s="176"/>
      <c r="D206" s="176"/>
      <c r="E206" s="166"/>
      <c r="F206" s="179"/>
      <c r="G206" s="2" t="s">
        <v>18</v>
      </c>
      <c r="H206" s="70">
        <v>30.62</v>
      </c>
      <c r="I206" s="72">
        <v>42871</v>
      </c>
      <c r="J206" s="72">
        <v>43206</v>
      </c>
      <c r="K206" s="11"/>
      <c r="L206" s="11"/>
      <c r="M206" s="11"/>
      <c r="N206" s="11"/>
      <c r="O206" s="11"/>
    </row>
    <row r="207" spans="1:15" x14ac:dyDescent="0.2">
      <c r="A207" s="170"/>
      <c r="B207" s="173"/>
      <c r="C207" s="176"/>
      <c r="D207" s="176"/>
      <c r="E207" s="166"/>
      <c r="F207" s="179"/>
      <c r="G207" s="2" t="s">
        <v>19</v>
      </c>
      <c r="H207" s="70"/>
      <c r="I207" s="70"/>
      <c r="J207" s="70"/>
      <c r="K207" s="11"/>
      <c r="L207" s="11"/>
      <c r="M207" s="11"/>
      <c r="N207" s="11"/>
      <c r="O207" s="11"/>
    </row>
    <row r="208" spans="1:15" x14ac:dyDescent="0.2">
      <c r="A208" s="171"/>
      <c r="B208" s="174"/>
      <c r="C208" s="177"/>
      <c r="D208" s="177"/>
      <c r="E208" s="167"/>
      <c r="F208" s="180"/>
      <c r="G208" s="3" t="s">
        <v>15</v>
      </c>
      <c r="H208" s="71"/>
      <c r="I208" s="71"/>
      <c r="J208" s="71"/>
      <c r="K208" s="28">
        <f>SUM(K204:K207)</f>
        <v>1231.08</v>
      </c>
      <c r="L208" s="28">
        <f t="shared" ref="L208:N208" si="17">SUM(L204:L207)</f>
        <v>615</v>
      </c>
      <c r="M208" s="31">
        <f t="shared" si="17"/>
        <v>615</v>
      </c>
      <c r="N208" s="28">
        <f t="shared" si="17"/>
        <v>1.0799999999999272</v>
      </c>
      <c r="O208" s="11"/>
    </row>
    <row r="209" spans="1:15" x14ac:dyDescent="0.2">
      <c r="A209" s="169">
        <v>41</v>
      </c>
      <c r="B209" s="172" t="s">
        <v>25</v>
      </c>
      <c r="C209" s="175" t="s">
        <v>156</v>
      </c>
      <c r="D209" s="175" t="s">
        <v>158</v>
      </c>
      <c r="E209" s="165" t="s">
        <v>50</v>
      </c>
      <c r="F209" s="178">
        <v>40.200000000000003</v>
      </c>
      <c r="G209" s="2" t="s">
        <v>16</v>
      </c>
      <c r="H209" s="165">
        <v>12.44</v>
      </c>
      <c r="I209" s="70"/>
      <c r="J209" s="70"/>
      <c r="K209" s="11">
        <v>0</v>
      </c>
      <c r="L209" s="11">
        <v>6651.39</v>
      </c>
      <c r="M209" s="11">
        <v>6651.38</v>
      </c>
      <c r="N209" s="11">
        <v>0</v>
      </c>
      <c r="O209" s="11"/>
    </row>
    <row r="210" spans="1:15" x14ac:dyDescent="0.2">
      <c r="A210" s="170"/>
      <c r="B210" s="173"/>
      <c r="C210" s="176"/>
      <c r="D210" s="176"/>
      <c r="E210" s="166"/>
      <c r="F210" s="179"/>
      <c r="G210" s="2" t="s">
        <v>17</v>
      </c>
      <c r="H210" s="166"/>
      <c r="I210" s="70"/>
      <c r="J210" s="70"/>
      <c r="K210" s="11"/>
      <c r="L210" s="11"/>
      <c r="M210" s="11"/>
      <c r="N210" s="11"/>
      <c r="O210" s="11"/>
    </row>
    <row r="211" spans="1:15" x14ac:dyDescent="0.2">
      <c r="A211" s="170"/>
      <c r="B211" s="173"/>
      <c r="C211" s="176"/>
      <c r="D211" s="176"/>
      <c r="E211" s="166"/>
      <c r="F211" s="179"/>
      <c r="G211" s="2" t="s">
        <v>18</v>
      </c>
      <c r="H211" s="166"/>
      <c r="I211" s="72">
        <v>40728</v>
      </c>
      <c r="J211" s="72">
        <v>42525</v>
      </c>
      <c r="K211" s="11"/>
      <c r="L211" s="11"/>
      <c r="M211" s="11"/>
      <c r="N211" s="11"/>
      <c r="O211" s="11"/>
    </row>
    <row r="212" spans="1:15" x14ac:dyDescent="0.2">
      <c r="A212" s="170"/>
      <c r="B212" s="173"/>
      <c r="C212" s="176"/>
      <c r="D212" s="176"/>
      <c r="E212" s="166"/>
      <c r="F212" s="179"/>
      <c r="G212" s="2" t="s">
        <v>19</v>
      </c>
      <c r="H212" s="166"/>
      <c r="I212" s="70"/>
      <c r="J212" s="70"/>
      <c r="K212" s="11"/>
      <c r="L212" s="11"/>
      <c r="M212" s="11"/>
      <c r="N212" s="11"/>
      <c r="O212" s="11"/>
    </row>
    <row r="213" spans="1:15" x14ac:dyDescent="0.2">
      <c r="A213" s="171"/>
      <c r="B213" s="174"/>
      <c r="C213" s="177"/>
      <c r="D213" s="177"/>
      <c r="E213" s="167"/>
      <c r="F213" s="180"/>
      <c r="G213" s="3" t="s">
        <v>15</v>
      </c>
      <c r="H213" s="167"/>
      <c r="I213" s="70"/>
      <c r="J213" s="70"/>
      <c r="K213" s="28">
        <f>SUM(K209:K212)</f>
        <v>0</v>
      </c>
      <c r="L213" s="28">
        <f>SUM(L209:L212)</f>
        <v>6651.39</v>
      </c>
      <c r="M213" s="28">
        <f>SUM(M209:M212)</f>
        <v>6651.38</v>
      </c>
      <c r="N213" s="28">
        <v>0</v>
      </c>
      <c r="O213" s="11"/>
    </row>
    <row r="214" spans="1:15" ht="12.75" customHeight="1" x14ac:dyDescent="0.2">
      <c r="A214" s="169">
        <v>42</v>
      </c>
      <c r="B214" s="172" t="s">
        <v>25</v>
      </c>
      <c r="C214" s="175" t="s">
        <v>129</v>
      </c>
      <c r="D214" s="175" t="s">
        <v>186</v>
      </c>
      <c r="E214" s="165" t="s">
        <v>130</v>
      </c>
      <c r="F214" s="178">
        <v>12.6</v>
      </c>
      <c r="G214" s="2" t="s">
        <v>16</v>
      </c>
      <c r="H214" s="165">
        <v>15.18</v>
      </c>
      <c r="I214" s="168">
        <v>42461</v>
      </c>
      <c r="J214" s="168">
        <v>44287</v>
      </c>
      <c r="K214" s="11">
        <v>0</v>
      </c>
      <c r="L214" s="11">
        <v>9.57</v>
      </c>
      <c r="M214" s="11">
        <v>9.56</v>
      </c>
      <c r="N214" s="11">
        <v>0</v>
      </c>
      <c r="O214" s="11"/>
    </row>
    <row r="215" spans="1:15" x14ac:dyDescent="0.2">
      <c r="A215" s="170"/>
      <c r="B215" s="173"/>
      <c r="C215" s="176"/>
      <c r="D215" s="176"/>
      <c r="E215" s="166"/>
      <c r="F215" s="179"/>
      <c r="G215" s="2" t="s">
        <v>17</v>
      </c>
      <c r="H215" s="166"/>
      <c r="I215" s="166"/>
      <c r="J215" s="166"/>
      <c r="K215" s="11"/>
      <c r="L215" s="11"/>
      <c r="M215" s="11"/>
      <c r="N215" s="11"/>
      <c r="O215" s="11"/>
    </row>
    <row r="216" spans="1:15" x14ac:dyDescent="0.2">
      <c r="A216" s="170"/>
      <c r="B216" s="173"/>
      <c r="C216" s="176"/>
      <c r="D216" s="176"/>
      <c r="E216" s="166"/>
      <c r="F216" s="179"/>
      <c r="G216" s="2" t="s">
        <v>18</v>
      </c>
      <c r="H216" s="166"/>
      <c r="I216" s="166"/>
      <c r="J216" s="166"/>
      <c r="K216" s="11"/>
      <c r="L216" s="11"/>
      <c r="M216" s="11"/>
      <c r="N216" s="11"/>
      <c r="O216" s="11"/>
    </row>
    <row r="217" spans="1:15" x14ac:dyDescent="0.2">
      <c r="A217" s="170"/>
      <c r="B217" s="173"/>
      <c r="C217" s="176"/>
      <c r="D217" s="176"/>
      <c r="E217" s="166"/>
      <c r="F217" s="179"/>
      <c r="G217" s="2" t="s">
        <v>19</v>
      </c>
      <c r="H217" s="166"/>
      <c r="I217" s="166"/>
      <c r="J217" s="166"/>
      <c r="K217" s="11"/>
      <c r="L217" s="11"/>
      <c r="M217" s="11"/>
      <c r="N217" s="11"/>
      <c r="O217" s="11"/>
    </row>
    <row r="218" spans="1:15" ht="19.5" customHeight="1" x14ac:dyDescent="0.2">
      <c r="A218" s="171"/>
      <c r="B218" s="174"/>
      <c r="C218" s="177"/>
      <c r="D218" s="177"/>
      <c r="E218" s="167"/>
      <c r="F218" s="180"/>
      <c r="G218" s="3" t="s">
        <v>15</v>
      </c>
      <c r="H218" s="167"/>
      <c r="I218" s="167"/>
      <c r="J218" s="167"/>
      <c r="K218" s="28">
        <f>SUM(K214:K217)</f>
        <v>0</v>
      </c>
      <c r="L218" s="28">
        <f>SUM(L214:L217)</f>
        <v>9.57</v>
      </c>
      <c r="M218" s="31">
        <f>SUM(M214:M217)</f>
        <v>9.56</v>
      </c>
      <c r="N218" s="28">
        <f>SUM(N214:N217)</f>
        <v>0</v>
      </c>
      <c r="O218" s="11"/>
    </row>
    <row r="219" spans="1:15" x14ac:dyDescent="0.2">
      <c r="A219" s="169">
        <v>43</v>
      </c>
      <c r="B219" s="172" t="s">
        <v>25</v>
      </c>
      <c r="C219" s="175" t="s">
        <v>194</v>
      </c>
      <c r="D219" s="175" t="s">
        <v>213</v>
      </c>
      <c r="E219" s="165" t="s">
        <v>104</v>
      </c>
      <c r="F219" s="178">
        <v>12.7</v>
      </c>
      <c r="G219" s="59" t="s">
        <v>16</v>
      </c>
      <c r="H219" s="165">
        <v>11.32</v>
      </c>
      <c r="I219" s="168">
        <v>43089</v>
      </c>
      <c r="J219" s="168">
        <v>43424</v>
      </c>
      <c r="K219" s="11">
        <v>1113.75</v>
      </c>
      <c r="L219" s="11">
        <v>443.11</v>
      </c>
      <c r="M219" s="18">
        <v>443.1</v>
      </c>
      <c r="N219" s="11">
        <f>K219-L219-M219</f>
        <v>227.53999999999996</v>
      </c>
      <c r="O219" s="11"/>
    </row>
    <row r="220" spans="1:15" x14ac:dyDescent="0.2">
      <c r="A220" s="170"/>
      <c r="B220" s="173"/>
      <c r="C220" s="176"/>
      <c r="D220" s="176"/>
      <c r="E220" s="166"/>
      <c r="F220" s="179"/>
      <c r="G220" s="59" t="s">
        <v>17</v>
      </c>
      <c r="H220" s="166"/>
      <c r="I220" s="166"/>
      <c r="J220" s="166"/>
      <c r="K220" s="11"/>
      <c r="L220" s="11"/>
      <c r="M220" s="18"/>
      <c r="N220" s="11"/>
      <c r="O220" s="11"/>
    </row>
    <row r="221" spans="1:15" x14ac:dyDescent="0.2">
      <c r="A221" s="170"/>
      <c r="B221" s="173"/>
      <c r="C221" s="176"/>
      <c r="D221" s="176"/>
      <c r="E221" s="166"/>
      <c r="F221" s="179"/>
      <c r="G221" s="59" t="s">
        <v>18</v>
      </c>
      <c r="H221" s="166"/>
      <c r="I221" s="166"/>
      <c r="J221" s="166"/>
      <c r="K221" s="11"/>
      <c r="L221" s="11"/>
      <c r="M221" s="18"/>
      <c r="N221" s="11"/>
      <c r="O221" s="11"/>
    </row>
    <row r="222" spans="1:15" x14ac:dyDescent="0.2">
      <c r="A222" s="170"/>
      <c r="B222" s="173"/>
      <c r="C222" s="176"/>
      <c r="D222" s="176"/>
      <c r="E222" s="166"/>
      <c r="F222" s="179"/>
      <c r="G222" s="59" t="s">
        <v>19</v>
      </c>
      <c r="H222" s="166"/>
      <c r="I222" s="166"/>
      <c r="J222" s="166"/>
      <c r="K222" s="11"/>
      <c r="L222" s="11"/>
      <c r="M222" s="18"/>
      <c r="N222" s="11"/>
      <c r="O222" s="11"/>
    </row>
    <row r="223" spans="1:15" ht="12" customHeight="1" x14ac:dyDescent="0.2">
      <c r="A223" s="171"/>
      <c r="B223" s="174"/>
      <c r="C223" s="177"/>
      <c r="D223" s="177"/>
      <c r="E223" s="167"/>
      <c r="F223" s="180"/>
      <c r="G223" s="3" t="s">
        <v>15</v>
      </c>
      <c r="H223" s="167"/>
      <c r="I223" s="167"/>
      <c r="J223" s="167"/>
      <c r="K223" s="28">
        <f>SUM(K219:K222)</f>
        <v>1113.75</v>
      </c>
      <c r="L223" s="28">
        <f t="shared" ref="L223:M223" si="18">SUM(L219:L222)</f>
        <v>443.11</v>
      </c>
      <c r="M223" s="28">
        <f t="shared" si="18"/>
        <v>443.1</v>
      </c>
      <c r="N223" s="28">
        <f>SUM(N219:N222)</f>
        <v>227.53999999999996</v>
      </c>
      <c r="O223" s="11"/>
    </row>
    <row r="224" spans="1:15" ht="12" customHeight="1" x14ac:dyDescent="0.2">
      <c r="A224" s="169">
        <v>44</v>
      </c>
      <c r="B224" s="172" t="s">
        <v>25</v>
      </c>
      <c r="C224" s="175" t="s">
        <v>196</v>
      </c>
      <c r="D224" s="175" t="s">
        <v>197</v>
      </c>
      <c r="E224" s="165" t="s">
        <v>40</v>
      </c>
      <c r="F224" s="178">
        <v>44.4</v>
      </c>
      <c r="G224" s="59" t="s">
        <v>16</v>
      </c>
      <c r="H224" s="165">
        <v>56.14</v>
      </c>
      <c r="I224" s="168">
        <v>43040</v>
      </c>
      <c r="J224" s="168">
        <v>43374</v>
      </c>
      <c r="K224" s="11">
        <v>7478.37</v>
      </c>
      <c r="L224" s="11">
        <v>3738.9</v>
      </c>
      <c r="M224" s="11">
        <v>3738.89</v>
      </c>
      <c r="N224" s="11">
        <f>K224-L224-M224</f>
        <v>0.57999999999992724</v>
      </c>
      <c r="O224" s="11"/>
    </row>
    <row r="225" spans="1:15" ht="12" customHeight="1" x14ac:dyDescent="0.2">
      <c r="A225" s="170"/>
      <c r="B225" s="173"/>
      <c r="C225" s="176"/>
      <c r="D225" s="176"/>
      <c r="E225" s="166"/>
      <c r="F225" s="179"/>
      <c r="G225" s="59" t="s">
        <v>17</v>
      </c>
      <c r="H225" s="166"/>
      <c r="I225" s="166"/>
      <c r="J225" s="166"/>
      <c r="K225" s="11"/>
      <c r="L225" s="11"/>
      <c r="M225" s="11"/>
      <c r="N225" s="11"/>
      <c r="O225" s="11"/>
    </row>
    <row r="226" spans="1:15" ht="12" customHeight="1" x14ac:dyDescent="0.2">
      <c r="A226" s="170"/>
      <c r="B226" s="173"/>
      <c r="C226" s="176"/>
      <c r="D226" s="176"/>
      <c r="E226" s="166"/>
      <c r="F226" s="179"/>
      <c r="G226" s="59" t="s">
        <v>18</v>
      </c>
      <c r="H226" s="166"/>
      <c r="I226" s="166"/>
      <c r="J226" s="166"/>
      <c r="K226" s="11"/>
      <c r="L226" s="11"/>
      <c r="M226" s="11"/>
      <c r="N226" s="11"/>
      <c r="O226" s="11"/>
    </row>
    <row r="227" spans="1:15" ht="12" customHeight="1" x14ac:dyDescent="0.2">
      <c r="A227" s="170"/>
      <c r="B227" s="173"/>
      <c r="C227" s="176"/>
      <c r="D227" s="176"/>
      <c r="E227" s="166"/>
      <c r="F227" s="179"/>
      <c r="G227" s="59" t="s">
        <v>19</v>
      </c>
      <c r="H227" s="166"/>
      <c r="I227" s="166"/>
      <c r="J227" s="166"/>
      <c r="K227" s="11"/>
      <c r="L227" s="11"/>
      <c r="M227" s="11"/>
      <c r="N227" s="11"/>
      <c r="O227" s="11"/>
    </row>
    <row r="228" spans="1:15" ht="12" customHeight="1" x14ac:dyDescent="0.2">
      <c r="A228" s="171"/>
      <c r="B228" s="174"/>
      <c r="C228" s="177"/>
      <c r="D228" s="177"/>
      <c r="E228" s="167"/>
      <c r="F228" s="180"/>
      <c r="G228" s="3" t="s">
        <v>15</v>
      </c>
      <c r="H228" s="167"/>
      <c r="I228" s="167"/>
      <c r="J228" s="167"/>
      <c r="K228" s="28">
        <f>SUM(K224:K227)</f>
        <v>7478.37</v>
      </c>
      <c r="L228" s="28">
        <f>SUM(L224:L227)</f>
        <v>3738.9</v>
      </c>
      <c r="M228" s="28">
        <f>SUM(M224:M227)</f>
        <v>3738.89</v>
      </c>
      <c r="N228" s="28">
        <f>SUM(N224:N227)</f>
        <v>0.57999999999992724</v>
      </c>
      <c r="O228" s="11"/>
    </row>
    <row r="229" spans="1:15" ht="12.75" customHeight="1" x14ac:dyDescent="0.2">
      <c r="A229" s="169">
        <v>45</v>
      </c>
      <c r="B229" s="172" t="s">
        <v>25</v>
      </c>
      <c r="C229" s="175" t="s">
        <v>199</v>
      </c>
      <c r="D229" s="175" t="s">
        <v>200</v>
      </c>
      <c r="E229" s="165" t="s">
        <v>208</v>
      </c>
      <c r="F229" s="178">
        <v>128.6</v>
      </c>
      <c r="G229" s="59" t="s">
        <v>16</v>
      </c>
      <c r="H229" s="165">
        <v>28.07</v>
      </c>
      <c r="I229" s="168">
        <v>43039</v>
      </c>
      <c r="J229" s="168">
        <v>43373</v>
      </c>
      <c r="K229" s="11">
        <v>10830.18</v>
      </c>
      <c r="L229" s="11">
        <v>9083.3700000000008</v>
      </c>
      <c r="M229" s="11">
        <v>9083.3799999999992</v>
      </c>
      <c r="N229" s="11">
        <f>K229-L229-M229</f>
        <v>-7336.57</v>
      </c>
      <c r="O229" s="11"/>
    </row>
    <row r="230" spans="1:15" ht="12.75" customHeight="1" x14ac:dyDescent="0.2">
      <c r="A230" s="170"/>
      <c r="B230" s="173"/>
      <c r="C230" s="176"/>
      <c r="D230" s="176"/>
      <c r="E230" s="166"/>
      <c r="F230" s="179"/>
      <c r="G230" s="59" t="s">
        <v>17</v>
      </c>
      <c r="H230" s="166"/>
      <c r="I230" s="166"/>
      <c r="J230" s="166"/>
      <c r="K230" s="11"/>
      <c r="L230" s="11"/>
      <c r="M230" s="11"/>
      <c r="N230" s="11"/>
      <c r="O230" s="11"/>
    </row>
    <row r="231" spans="1:15" ht="13.5" customHeight="1" x14ac:dyDescent="0.2">
      <c r="A231" s="170"/>
      <c r="B231" s="173"/>
      <c r="C231" s="176"/>
      <c r="D231" s="176"/>
      <c r="E231" s="166"/>
      <c r="F231" s="179"/>
      <c r="G231" s="59" t="s">
        <v>18</v>
      </c>
      <c r="H231" s="166"/>
      <c r="I231" s="166"/>
      <c r="J231" s="166"/>
      <c r="K231" s="11"/>
      <c r="L231" s="11"/>
      <c r="M231" s="11"/>
      <c r="N231" s="11"/>
      <c r="O231" s="11"/>
    </row>
    <row r="232" spans="1:15" ht="14.25" customHeight="1" x14ac:dyDescent="0.2">
      <c r="A232" s="170"/>
      <c r="B232" s="173"/>
      <c r="C232" s="176"/>
      <c r="D232" s="176"/>
      <c r="E232" s="166"/>
      <c r="F232" s="179"/>
      <c r="G232" s="59" t="s">
        <v>19</v>
      </c>
      <c r="H232" s="166"/>
      <c r="I232" s="166"/>
      <c r="J232" s="166"/>
      <c r="K232" s="11"/>
      <c r="L232" s="11"/>
      <c r="M232" s="11"/>
      <c r="N232" s="11"/>
      <c r="O232" s="11"/>
    </row>
    <row r="233" spans="1:15" ht="15" customHeight="1" x14ac:dyDescent="0.2">
      <c r="A233" s="171"/>
      <c r="B233" s="174"/>
      <c r="C233" s="177"/>
      <c r="D233" s="177"/>
      <c r="E233" s="167"/>
      <c r="F233" s="180"/>
      <c r="G233" s="3" t="s">
        <v>15</v>
      </c>
      <c r="H233" s="167"/>
      <c r="I233" s="167"/>
      <c r="J233" s="167"/>
      <c r="K233" s="28">
        <f>SUM(K229:K232)</f>
        <v>10830.18</v>
      </c>
      <c r="L233" s="28">
        <f t="shared" ref="L233:N233" si="19">SUM(L229:L232)</f>
        <v>9083.3700000000008</v>
      </c>
      <c r="M233" s="28">
        <f t="shared" si="19"/>
        <v>9083.3799999999992</v>
      </c>
      <c r="N233" s="28">
        <f t="shared" si="19"/>
        <v>-7336.57</v>
      </c>
      <c r="O233" s="11"/>
    </row>
    <row r="234" spans="1:15" ht="14.25" customHeight="1" x14ac:dyDescent="0.2">
      <c r="A234" s="169">
        <v>46</v>
      </c>
      <c r="B234" s="172" t="s">
        <v>25</v>
      </c>
      <c r="C234" s="175" t="s">
        <v>202</v>
      </c>
      <c r="D234" s="175" t="s">
        <v>203</v>
      </c>
      <c r="E234" s="165" t="s">
        <v>67</v>
      </c>
      <c r="F234" s="178">
        <v>255.8</v>
      </c>
      <c r="G234" s="3" t="s">
        <v>204</v>
      </c>
      <c r="H234" s="165">
        <v>7.66</v>
      </c>
      <c r="I234" s="168">
        <v>43011</v>
      </c>
      <c r="J234" s="168">
        <v>43346</v>
      </c>
      <c r="K234" s="11">
        <v>5875.2</v>
      </c>
      <c r="L234" s="11">
        <v>3000</v>
      </c>
      <c r="M234" s="11">
        <v>3000</v>
      </c>
      <c r="N234" s="11">
        <f>K234-L234-M234</f>
        <v>-124.80000000000018</v>
      </c>
      <c r="O234" s="74"/>
    </row>
    <row r="235" spans="1:15" ht="12" customHeight="1" x14ac:dyDescent="0.2">
      <c r="A235" s="170"/>
      <c r="B235" s="173"/>
      <c r="C235" s="176"/>
      <c r="D235" s="176"/>
      <c r="E235" s="166"/>
      <c r="F235" s="179"/>
      <c r="G235" s="3" t="s">
        <v>205</v>
      </c>
      <c r="H235" s="166"/>
      <c r="I235" s="166"/>
      <c r="J235" s="166"/>
      <c r="K235" s="11"/>
      <c r="L235" s="11"/>
      <c r="M235" s="11"/>
      <c r="N235" s="11"/>
      <c r="O235" s="74"/>
    </row>
    <row r="236" spans="1:15" ht="12.75" customHeight="1" x14ac:dyDescent="0.2">
      <c r="A236" s="170"/>
      <c r="B236" s="173"/>
      <c r="C236" s="176"/>
      <c r="D236" s="176"/>
      <c r="E236" s="166"/>
      <c r="F236" s="179"/>
      <c r="G236" s="3" t="s">
        <v>206</v>
      </c>
      <c r="H236" s="166"/>
      <c r="I236" s="166"/>
      <c r="J236" s="166"/>
      <c r="K236" s="11"/>
      <c r="L236" s="11"/>
      <c r="M236" s="11"/>
      <c r="N236" s="11"/>
      <c r="O236" s="74"/>
    </row>
    <row r="237" spans="1:15" ht="14.25" customHeight="1" x14ac:dyDescent="0.2">
      <c r="A237" s="170"/>
      <c r="B237" s="173"/>
      <c r="C237" s="176"/>
      <c r="D237" s="176"/>
      <c r="E237" s="166"/>
      <c r="F237" s="179"/>
      <c r="G237" s="3" t="s">
        <v>207</v>
      </c>
      <c r="H237" s="166"/>
      <c r="I237" s="166"/>
      <c r="J237" s="166"/>
      <c r="K237" s="11"/>
      <c r="L237" s="11"/>
      <c r="M237" s="11"/>
      <c r="N237" s="11"/>
      <c r="O237" s="11"/>
    </row>
    <row r="238" spans="1:15" ht="14.25" customHeight="1" x14ac:dyDescent="0.2">
      <c r="A238" s="171"/>
      <c r="B238" s="174"/>
      <c r="C238" s="177"/>
      <c r="D238" s="177"/>
      <c r="E238" s="167"/>
      <c r="F238" s="180"/>
      <c r="G238" s="3" t="s">
        <v>15</v>
      </c>
      <c r="H238" s="167"/>
      <c r="I238" s="167"/>
      <c r="J238" s="167"/>
      <c r="K238" s="28">
        <f>SUM(K234:K237)</f>
        <v>5875.2</v>
      </c>
      <c r="L238" s="28">
        <f t="shared" ref="L238:N238" si="20">SUM(L234:L237)</f>
        <v>3000</v>
      </c>
      <c r="M238" s="28">
        <f t="shared" si="20"/>
        <v>3000</v>
      </c>
      <c r="N238" s="28">
        <f t="shared" si="20"/>
        <v>-124.80000000000018</v>
      </c>
      <c r="O238" s="11"/>
    </row>
    <row r="239" spans="1:15" ht="14.25" customHeight="1" x14ac:dyDescent="0.2">
      <c r="A239" s="169">
        <v>47</v>
      </c>
      <c r="B239" s="172" t="s">
        <v>25</v>
      </c>
      <c r="C239" s="175" t="s">
        <v>231</v>
      </c>
      <c r="D239" s="175" t="s">
        <v>226</v>
      </c>
      <c r="E239" s="165" t="s">
        <v>40</v>
      </c>
      <c r="F239" s="178">
        <v>96.21</v>
      </c>
      <c r="G239" s="3" t="s">
        <v>216</v>
      </c>
      <c r="H239" s="165">
        <v>52.64</v>
      </c>
      <c r="I239" s="168">
        <v>43147</v>
      </c>
      <c r="J239" s="168">
        <v>43481</v>
      </c>
      <c r="K239" s="11">
        <v>7414.4</v>
      </c>
      <c r="L239" s="11">
        <v>1175.45</v>
      </c>
      <c r="M239" s="11">
        <v>1175.45</v>
      </c>
      <c r="N239" s="11">
        <f>K239-L239-M239</f>
        <v>5063.5</v>
      </c>
      <c r="O239" s="11">
        <v>697.45</v>
      </c>
    </row>
    <row r="240" spans="1:15" ht="14.25" customHeight="1" x14ac:dyDescent="0.2">
      <c r="A240" s="170"/>
      <c r="B240" s="173"/>
      <c r="C240" s="176"/>
      <c r="D240" s="176"/>
      <c r="E240" s="166"/>
      <c r="F240" s="179"/>
      <c r="G240" s="3" t="s">
        <v>217</v>
      </c>
      <c r="H240" s="166"/>
      <c r="I240" s="166"/>
      <c r="J240" s="166"/>
      <c r="K240" s="11"/>
      <c r="L240" s="11"/>
      <c r="M240" s="11"/>
      <c r="N240" s="11"/>
      <c r="O240" s="11"/>
    </row>
    <row r="241" spans="1:15" ht="14.25" customHeight="1" x14ac:dyDescent="0.2">
      <c r="A241" s="170"/>
      <c r="B241" s="173"/>
      <c r="C241" s="176"/>
      <c r="D241" s="176"/>
      <c r="E241" s="166"/>
      <c r="F241" s="179"/>
      <c r="G241" s="3" t="s">
        <v>218</v>
      </c>
      <c r="H241" s="166"/>
      <c r="I241" s="166"/>
      <c r="J241" s="166"/>
      <c r="K241" s="11"/>
      <c r="L241" s="11"/>
      <c r="M241" s="11"/>
      <c r="N241" s="11"/>
      <c r="O241" s="11"/>
    </row>
    <row r="242" spans="1:15" ht="14.25" customHeight="1" x14ac:dyDescent="0.2">
      <c r="A242" s="170"/>
      <c r="B242" s="173"/>
      <c r="C242" s="176"/>
      <c r="D242" s="176"/>
      <c r="E242" s="166"/>
      <c r="F242" s="179"/>
      <c r="G242" s="3" t="s">
        <v>219</v>
      </c>
      <c r="H242" s="166"/>
      <c r="I242" s="166"/>
      <c r="J242" s="166"/>
      <c r="K242" s="11"/>
      <c r="L242" s="11"/>
      <c r="M242" s="11"/>
      <c r="N242" s="11"/>
      <c r="O242" s="11"/>
    </row>
    <row r="243" spans="1:15" ht="14.25" customHeight="1" x14ac:dyDescent="0.2">
      <c r="A243" s="171"/>
      <c r="B243" s="174"/>
      <c r="C243" s="177"/>
      <c r="D243" s="177"/>
      <c r="E243" s="167"/>
      <c r="F243" s="180"/>
      <c r="G243" s="3" t="s">
        <v>15</v>
      </c>
      <c r="H243" s="167"/>
      <c r="I243" s="167"/>
      <c r="J243" s="167"/>
      <c r="K243" s="28">
        <f>SUM(K239:K242)</f>
        <v>7414.4</v>
      </c>
      <c r="L243" s="28">
        <f t="shared" ref="L243:N243" si="21">SUM(L239:L242)</f>
        <v>1175.45</v>
      </c>
      <c r="M243" s="28">
        <f t="shared" si="21"/>
        <v>1175.45</v>
      </c>
      <c r="N243" s="28">
        <f t="shared" si="21"/>
        <v>5063.5</v>
      </c>
      <c r="O243" s="11"/>
    </row>
    <row r="244" spans="1:15" ht="14.25" customHeight="1" x14ac:dyDescent="0.2">
      <c r="A244" s="169">
        <v>48</v>
      </c>
      <c r="B244" s="172" t="s">
        <v>25</v>
      </c>
      <c r="C244" s="175" t="s">
        <v>220</v>
      </c>
      <c r="D244" s="175" t="s">
        <v>229</v>
      </c>
      <c r="E244" s="165" t="s">
        <v>46</v>
      </c>
      <c r="F244" s="178">
        <v>7.4</v>
      </c>
      <c r="G244" s="3" t="s">
        <v>216</v>
      </c>
      <c r="H244" s="165">
        <v>27.84</v>
      </c>
      <c r="I244" s="168">
        <v>43136</v>
      </c>
      <c r="J244" s="168">
        <v>43470</v>
      </c>
      <c r="K244" s="11">
        <v>382.61</v>
      </c>
      <c r="L244" s="11">
        <v>88.3</v>
      </c>
      <c r="M244" s="11">
        <v>88.29</v>
      </c>
      <c r="N244" s="11">
        <f>K244-L244-M244</f>
        <v>206.01999999999998</v>
      </c>
      <c r="O244" s="11">
        <v>145</v>
      </c>
    </row>
    <row r="245" spans="1:15" ht="14.25" customHeight="1" x14ac:dyDescent="0.2">
      <c r="A245" s="170"/>
      <c r="B245" s="173"/>
      <c r="C245" s="176"/>
      <c r="D245" s="176"/>
      <c r="E245" s="166"/>
      <c r="F245" s="179"/>
      <c r="G245" s="3" t="s">
        <v>217</v>
      </c>
      <c r="H245" s="166"/>
      <c r="I245" s="166"/>
      <c r="J245" s="166"/>
      <c r="K245" s="11"/>
      <c r="L245" s="11"/>
      <c r="M245" s="11"/>
      <c r="N245" s="11"/>
      <c r="O245" s="11"/>
    </row>
    <row r="246" spans="1:15" ht="14.25" customHeight="1" x14ac:dyDescent="0.2">
      <c r="A246" s="170"/>
      <c r="B246" s="173"/>
      <c r="C246" s="176"/>
      <c r="D246" s="176"/>
      <c r="E246" s="166"/>
      <c r="F246" s="179"/>
      <c r="G246" s="3" t="s">
        <v>218</v>
      </c>
      <c r="H246" s="166"/>
      <c r="I246" s="166"/>
      <c r="J246" s="166"/>
      <c r="K246" s="11"/>
      <c r="L246" s="11"/>
      <c r="M246" s="11"/>
      <c r="N246" s="11"/>
      <c r="O246" s="11"/>
    </row>
    <row r="247" spans="1:15" ht="14.25" customHeight="1" x14ac:dyDescent="0.2">
      <c r="A247" s="170"/>
      <c r="B247" s="173"/>
      <c r="C247" s="176"/>
      <c r="D247" s="176"/>
      <c r="E247" s="166"/>
      <c r="F247" s="179"/>
      <c r="G247" s="3" t="s">
        <v>219</v>
      </c>
      <c r="H247" s="166"/>
      <c r="I247" s="166"/>
      <c r="J247" s="166"/>
      <c r="K247" s="11"/>
      <c r="L247" s="11"/>
      <c r="M247" s="11"/>
      <c r="N247" s="11"/>
      <c r="O247" s="11"/>
    </row>
    <row r="248" spans="1:15" ht="14.25" customHeight="1" x14ac:dyDescent="0.2">
      <c r="A248" s="171"/>
      <c r="B248" s="174"/>
      <c r="C248" s="177"/>
      <c r="D248" s="177"/>
      <c r="E248" s="167"/>
      <c r="F248" s="180"/>
      <c r="G248" s="3" t="s">
        <v>15</v>
      </c>
      <c r="H248" s="167"/>
      <c r="I248" s="167"/>
      <c r="J248" s="167"/>
      <c r="K248" s="28">
        <f>SUM(K244:K247)</f>
        <v>382.61</v>
      </c>
      <c r="L248" s="28">
        <f t="shared" ref="L248:M248" si="22">SUM(L244:L247)</f>
        <v>88.3</v>
      </c>
      <c r="M248" s="28">
        <f t="shared" si="22"/>
        <v>88.29</v>
      </c>
      <c r="N248" s="28">
        <f>SUM(N244:N247)</f>
        <v>206.01999999999998</v>
      </c>
      <c r="O248" s="11"/>
    </row>
    <row r="249" spans="1:15" ht="14.25" customHeight="1" x14ac:dyDescent="0.2">
      <c r="A249" s="169">
        <v>49</v>
      </c>
      <c r="B249" s="172" t="s">
        <v>25</v>
      </c>
      <c r="C249" s="175" t="s">
        <v>221</v>
      </c>
      <c r="D249" s="175" t="s">
        <v>230</v>
      </c>
      <c r="E249" s="165" t="s">
        <v>30</v>
      </c>
      <c r="F249" s="178">
        <v>9</v>
      </c>
      <c r="G249" s="3" t="s">
        <v>216</v>
      </c>
      <c r="H249" s="165">
        <v>33.409999999999997</v>
      </c>
      <c r="I249" s="168">
        <v>43136</v>
      </c>
      <c r="J249" s="168">
        <v>43470</v>
      </c>
      <c r="K249" s="11">
        <v>558.39</v>
      </c>
      <c r="L249" s="11">
        <v>279.2</v>
      </c>
      <c r="M249" s="11">
        <v>279.19</v>
      </c>
      <c r="N249" s="11">
        <f>K249-L249-M249</f>
        <v>0</v>
      </c>
      <c r="O249" s="11">
        <v>145</v>
      </c>
    </row>
    <row r="250" spans="1:15" ht="14.25" customHeight="1" x14ac:dyDescent="0.2">
      <c r="A250" s="170"/>
      <c r="B250" s="173"/>
      <c r="C250" s="176"/>
      <c r="D250" s="176"/>
      <c r="E250" s="166"/>
      <c r="F250" s="179"/>
      <c r="G250" s="3" t="s">
        <v>217</v>
      </c>
      <c r="H250" s="166"/>
      <c r="I250" s="166"/>
      <c r="J250" s="166"/>
      <c r="K250" s="11"/>
      <c r="L250" s="11"/>
      <c r="M250" s="11"/>
      <c r="N250" s="11"/>
      <c r="O250" s="11"/>
    </row>
    <row r="251" spans="1:15" ht="14.25" customHeight="1" x14ac:dyDescent="0.2">
      <c r="A251" s="170"/>
      <c r="B251" s="173"/>
      <c r="C251" s="176"/>
      <c r="D251" s="176"/>
      <c r="E251" s="166"/>
      <c r="F251" s="179"/>
      <c r="G251" s="3" t="s">
        <v>218</v>
      </c>
      <c r="H251" s="166"/>
      <c r="I251" s="166"/>
      <c r="J251" s="166"/>
      <c r="K251" s="11"/>
      <c r="L251" s="11"/>
      <c r="M251" s="11"/>
      <c r="N251" s="11"/>
      <c r="O251" s="11"/>
    </row>
    <row r="252" spans="1:15" ht="14.25" customHeight="1" x14ac:dyDescent="0.2">
      <c r="A252" s="170"/>
      <c r="B252" s="173"/>
      <c r="C252" s="176"/>
      <c r="D252" s="176"/>
      <c r="E252" s="166"/>
      <c r="F252" s="179"/>
      <c r="G252" s="3" t="s">
        <v>219</v>
      </c>
      <c r="H252" s="166"/>
      <c r="I252" s="166"/>
      <c r="J252" s="166"/>
      <c r="K252" s="11"/>
      <c r="L252" s="11"/>
      <c r="M252" s="11"/>
      <c r="N252" s="11"/>
      <c r="O252" s="11"/>
    </row>
    <row r="253" spans="1:15" ht="14.25" customHeight="1" x14ac:dyDescent="0.2">
      <c r="A253" s="171"/>
      <c r="B253" s="174"/>
      <c r="C253" s="177"/>
      <c r="D253" s="177"/>
      <c r="E253" s="167"/>
      <c r="F253" s="180"/>
      <c r="G253" s="3" t="s">
        <v>15</v>
      </c>
      <c r="H253" s="167"/>
      <c r="I253" s="167"/>
      <c r="J253" s="167"/>
      <c r="K253" s="28">
        <f>SUM(K249:K252)</f>
        <v>558.39</v>
      </c>
      <c r="L253" s="28">
        <f t="shared" ref="L253:N253" si="23">SUM(L249:L252)</f>
        <v>279.2</v>
      </c>
      <c r="M253" s="28">
        <f t="shared" si="23"/>
        <v>279.19</v>
      </c>
      <c r="N253" s="28">
        <f t="shared" si="23"/>
        <v>0</v>
      </c>
      <c r="O253" s="11"/>
    </row>
    <row r="254" spans="1:15" ht="14.25" customHeight="1" x14ac:dyDescent="0.2">
      <c r="A254" s="169">
        <v>50</v>
      </c>
      <c r="B254" s="172" t="s">
        <v>25</v>
      </c>
      <c r="C254" s="175" t="s">
        <v>222</v>
      </c>
      <c r="D254" s="175" t="s">
        <v>227</v>
      </c>
      <c r="E254" s="165" t="s">
        <v>67</v>
      </c>
      <c r="F254" s="178">
        <v>121.5</v>
      </c>
      <c r="G254" s="3" t="s">
        <v>216</v>
      </c>
      <c r="H254" s="165">
        <v>12.44</v>
      </c>
      <c r="I254" s="168">
        <v>43108</v>
      </c>
      <c r="J254" s="168">
        <v>43442</v>
      </c>
      <c r="K254" s="11">
        <v>4194.13</v>
      </c>
      <c r="L254" s="11">
        <v>1341.08</v>
      </c>
      <c r="M254" s="11">
        <v>1341.07</v>
      </c>
      <c r="N254" s="11">
        <f>K254-L254-M254</f>
        <v>1511.9800000000002</v>
      </c>
      <c r="O254" s="11">
        <v>880.87</v>
      </c>
    </row>
    <row r="255" spans="1:15" ht="14.25" customHeight="1" x14ac:dyDescent="0.2">
      <c r="A255" s="170"/>
      <c r="B255" s="173"/>
      <c r="C255" s="176"/>
      <c r="D255" s="176"/>
      <c r="E255" s="166"/>
      <c r="F255" s="179"/>
      <c r="G255" s="3" t="s">
        <v>217</v>
      </c>
      <c r="H255" s="166"/>
      <c r="I255" s="166"/>
      <c r="J255" s="166"/>
      <c r="K255" s="11"/>
      <c r="L255" s="11"/>
      <c r="M255" s="11"/>
      <c r="N255" s="11"/>
      <c r="O255" s="11"/>
    </row>
    <row r="256" spans="1:15" ht="14.25" customHeight="1" x14ac:dyDescent="0.2">
      <c r="A256" s="170"/>
      <c r="B256" s="173"/>
      <c r="C256" s="176"/>
      <c r="D256" s="176"/>
      <c r="E256" s="166"/>
      <c r="F256" s="179"/>
      <c r="G256" s="3" t="s">
        <v>218</v>
      </c>
      <c r="H256" s="166"/>
      <c r="I256" s="166"/>
      <c r="J256" s="166"/>
      <c r="K256" s="11"/>
      <c r="L256" s="11"/>
      <c r="M256" s="11"/>
      <c r="N256" s="11"/>
      <c r="O256" s="11"/>
    </row>
    <row r="257" spans="1:15" ht="14.25" customHeight="1" x14ac:dyDescent="0.2">
      <c r="A257" s="170"/>
      <c r="B257" s="173"/>
      <c r="C257" s="176"/>
      <c r="D257" s="176"/>
      <c r="E257" s="166"/>
      <c r="F257" s="179"/>
      <c r="G257" s="3" t="s">
        <v>219</v>
      </c>
      <c r="H257" s="166"/>
      <c r="I257" s="166"/>
      <c r="J257" s="166"/>
      <c r="K257" s="11"/>
      <c r="L257" s="11"/>
      <c r="M257" s="11"/>
      <c r="N257" s="11"/>
      <c r="O257" s="11"/>
    </row>
    <row r="258" spans="1:15" ht="14.25" customHeight="1" x14ac:dyDescent="0.2">
      <c r="A258" s="171"/>
      <c r="B258" s="174"/>
      <c r="C258" s="177"/>
      <c r="D258" s="177"/>
      <c r="E258" s="167"/>
      <c r="F258" s="180"/>
      <c r="G258" s="3" t="s">
        <v>15</v>
      </c>
      <c r="H258" s="167"/>
      <c r="I258" s="167"/>
      <c r="J258" s="167"/>
      <c r="K258" s="28">
        <f>SUM(K254:K257)</f>
        <v>4194.13</v>
      </c>
      <c r="L258" s="28">
        <f t="shared" ref="L258:N258" si="24">SUM(L254:L257)</f>
        <v>1341.08</v>
      </c>
      <c r="M258" s="28">
        <f t="shared" si="24"/>
        <v>1341.07</v>
      </c>
      <c r="N258" s="28">
        <f t="shared" si="24"/>
        <v>1511.9800000000002</v>
      </c>
      <c r="O258" s="11"/>
    </row>
    <row r="259" spans="1:15" ht="14.25" customHeight="1" x14ac:dyDescent="0.2">
      <c r="A259" s="169">
        <v>51</v>
      </c>
      <c r="B259" s="172" t="s">
        <v>25</v>
      </c>
      <c r="C259" s="175" t="s">
        <v>223</v>
      </c>
      <c r="D259" s="175" t="s">
        <v>228</v>
      </c>
      <c r="E259" s="165" t="s">
        <v>84</v>
      </c>
      <c r="F259" s="178">
        <v>48.7</v>
      </c>
      <c r="G259" s="3" t="s">
        <v>216</v>
      </c>
      <c r="H259" s="165">
        <v>31.38</v>
      </c>
      <c r="I259" s="168">
        <v>43132</v>
      </c>
      <c r="J259" s="168">
        <v>43465</v>
      </c>
      <c r="K259" s="11">
        <v>3056.82</v>
      </c>
      <c r="L259" s="11">
        <v>764.21</v>
      </c>
      <c r="M259" s="11">
        <v>764.2</v>
      </c>
      <c r="N259" s="11">
        <f>K259-L259-M259</f>
        <v>1528.41</v>
      </c>
      <c r="O259" s="11">
        <v>353.07</v>
      </c>
    </row>
    <row r="260" spans="1:15" ht="14.25" customHeight="1" x14ac:dyDescent="0.2">
      <c r="A260" s="170"/>
      <c r="B260" s="173"/>
      <c r="C260" s="176"/>
      <c r="D260" s="176"/>
      <c r="E260" s="166"/>
      <c r="F260" s="179"/>
      <c r="G260" s="3" t="s">
        <v>217</v>
      </c>
      <c r="H260" s="166"/>
      <c r="I260" s="166"/>
      <c r="J260" s="166"/>
      <c r="K260" s="11"/>
      <c r="L260" s="11"/>
      <c r="M260" s="11"/>
      <c r="N260" s="11"/>
      <c r="O260" s="11"/>
    </row>
    <row r="261" spans="1:15" ht="14.25" customHeight="1" x14ac:dyDescent="0.2">
      <c r="A261" s="170"/>
      <c r="B261" s="173"/>
      <c r="C261" s="176"/>
      <c r="D261" s="176"/>
      <c r="E261" s="166"/>
      <c r="F261" s="179"/>
      <c r="G261" s="3" t="s">
        <v>218</v>
      </c>
      <c r="H261" s="166"/>
      <c r="I261" s="166"/>
      <c r="J261" s="166"/>
      <c r="K261" s="11"/>
      <c r="L261" s="11"/>
      <c r="M261" s="11"/>
      <c r="N261" s="11"/>
      <c r="O261" s="11"/>
    </row>
    <row r="262" spans="1:15" ht="14.25" customHeight="1" x14ac:dyDescent="0.2">
      <c r="A262" s="170"/>
      <c r="B262" s="173"/>
      <c r="C262" s="176"/>
      <c r="D262" s="176"/>
      <c r="E262" s="166"/>
      <c r="F262" s="179"/>
      <c r="G262" s="3" t="s">
        <v>219</v>
      </c>
      <c r="H262" s="166"/>
      <c r="I262" s="166"/>
      <c r="J262" s="166"/>
      <c r="K262" s="11"/>
      <c r="L262" s="11"/>
      <c r="M262" s="11"/>
      <c r="N262" s="11"/>
      <c r="O262" s="11"/>
    </row>
    <row r="263" spans="1:15" ht="14.25" customHeight="1" x14ac:dyDescent="0.2">
      <c r="A263" s="171"/>
      <c r="B263" s="174"/>
      <c r="C263" s="177"/>
      <c r="D263" s="177"/>
      <c r="E263" s="167"/>
      <c r="F263" s="180"/>
      <c r="G263" s="3" t="s">
        <v>15</v>
      </c>
      <c r="H263" s="167"/>
      <c r="I263" s="167"/>
      <c r="J263" s="167"/>
      <c r="K263" s="28">
        <f>SUM(K259:K262)</f>
        <v>3056.82</v>
      </c>
      <c r="L263" s="28">
        <f t="shared" ref="L263:N263" si="25">SUM(L259:L262)</f>
        <v>764.21</v>
      </c>
      <c r="M263" s="28">
        <f t="shared" si="25"/>
        <v>764.2</v>
      </c>
      <c r="N263" s="28">
        <f t="shared" si="25"/>
        <v>1528.41</v>
      </c>
      <c r="O263" s="11"/>
    </row>
    <row r="264" spans="1:15" x14ac:dyDescent="0.2">
      <c r="A264" s="19"/>
      <c r="B264" s="20" t="s">
        <v>135</v>
      </c>
      <c r="C264" s="19"/>
      <c r="D264" s="19"/>
      <c r="E264" s="19"/>
      <c r="F264" s="19"/>
      <c r="G264" s="19"/>
      <c r="H264" s="19"/>
      <c r="I264" s="19"/>
      <c r="J264" s="19"/>
      <c r="K264" s="63">
        <f>SUM(K33+K38+K43+K48+K53+K58+K63+K68+K73+K78+K83+K88+K93+K98+K103+K108+K113+K118+K123+K128+K133+K138+K143+K148+K153+K158+K163+K168+K173+K178+K183+K188+K193+K198+K203+K208+K213+K218+K223+K228+K233+K238+K243+K248+K253+K258+K263+K13+K18+K23+K28)</f>
        <v>226186.5</v>
      </c>
      <c r="L264" s="63">
        <f>SUM(L33+L38+L43+L48+L53+L58+L63+L68+L73+L78+L83+L88+L93+L98+L103+L108+L113+L118+L123+L128+L133+L138+L143+L148+L153+L158+L163+L168+L173+L178+L183+L188+L193+L198+L203+L208+L213+L218+L223+L228+L233+L238+L243+L248+L253+L258+L263+L28+L23+L18+L13)</f>
        <v>137484.5</v>
      </c>
      <c r="M264" s="63">
        <f>SUM(M33+M38+M43+M48+M53+M58+M63+M68+M73+M78+M83+M88+M93+M98+M103+M108+M113+M118+M123+M128+M133+M138+M143+M148+M153+M158+M163+M168+M173+M178+M183+M188+M193+M198+M203+M208+M213+M218+M223+M228+M233+M238+M243+M248+M253+M258+M263+M28+M23+M18+M13)</f>
        <v>137484.34000000003</v>
      </c>
      <c r="N264" s="63">
        <f>SUM(N33+N38+N43+N48+N53+N58+N63+N68+N73+N78+N83+N88+N93+N98+N103+N108+N113+N118+N128+N123+N133+N138+N143+N148+N153+N158+N163+N168+N173+N178+N183+N188+N193+N198+N203+N208+N213+N218+N223+N228+N233+N238+N243+N248+N253+N258+N263)</f>
        <v>-41970.689999999981</v>
      </c>
      <c r="O264" s="64">
        <f>SUM(O9:O263)</f>
        <v>3525.6600000000003</v>
      </c>
    </row>
    <row r="265" spans="1:15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51">
        <v>-17836.87</v>
      </c>
      <c r="L265" s="191">
        <f>L264+M264</f>
        <v>274968.84000000003</v>
      </c>
      <c r="M265" s="192"/>
      <c r="N265" s="51"/>
      <c r="O265" s="51"/>
    </row>
    <row r="266" spans="1:15" x14ac:dyDescent="0.2">
      <c r="A266" s="8"/>
      <c r="B266" s="8"/>
      <c r="C266" s="60"/>
      <c r="D266" s="60"/>
      <c r="E266" s="60"/>
      <c r="F266" s="60"/>
      <c r="G266" s="60"/>
      <c r="H266" s="60"/>
      <c r="I266" s="62"/>
      <c r="J266" s="60"/>
      <c r="K266" s="80"/>
      <c r="L266" s="190">
        <v>-9070.49</v>
      </c>
      <c r="M266" s="190"/>
      <c r="N266" s="51"/>
      <c r="O266" s="51"/>
    </row>
    <row r="267" spans="1:15" x14ac:dyDescent="0.2">
      <c r="A267" s="8"/>
      <c r="B267" s="8"/>
      <c r="C267" s="60"/>
      <c r="D267" s="60"/>
      <c r="E267" s="60"/>
      <c r="F267" s="60"/>
      <c r="G267" s="60"/>
      <c r="H267" s="60"/>
      <c r="I267" s="61"/>
      <c r="J267" s="60"/>
      <c r="K267" s="80">
        <v>528.04</v>
      </c>
      <c r="L267" s="190">
        <v>528.04</v>
      </c>
      <c r="M267" s="190"/>
      <c r="N267" s="51"/>
      <c r="O267" s="51"/>
    </row>
    <row r="268" spans="1:15" x14ac:dyDescent="0.2">
      <c r="A268" s="8"/>
      <c r="B268" s="8"/>
      <c r="C268" s="8" t="s">
        <v>209</v>
      </c>
      <c r="D268" s="8"/>
      <c r="E268" s="8"/>
      <c r="F268" s="8"/>
      <c r="G268" s="8"/>
      <c r="H268" s="8"/>
      <c r="I268" s="8"/>
      <c r="J268" s="8"/>
      <c r="K268" s="51">
        <v>-9070.49</v>
      </c>
      <c r="L268" s="193">
        <f>L265+L266+L267</f>
        <v>266426.39</v>
      </c>
      <c r="M268" s="190"/>
      <c r="N268" s="51"/>
      <c r="O268" s="51"/>
    </row>
    <row r="269" spans="1:15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51">
        <f>K264+K265+K266+K267+K268</f>
        <v>199807.18000000002</v>
      </c>
      <c r="L269" s="51">
        <v>198996.09</v>
      </c>
      <c r="M269" s="51">
        <f>L269-K269</f>
        <v>-811.09000000002561</v>
      </c>
      <c r="N269" s="51"/>
      <c r="O269" s="51"/>
    </row>
    <row r="270" spans="1:15" x14ac:dyDescent="0.2">
      <c r="A270" s="8"/>
      <c r="B270" s="8"/>
      <c r="C270" s="8" t="s">
        <v>189</v>
      </c>
      <c r="D270" s="8"/>
      <c r="E270" s="8"/>
      <c r="F270" s="8"/>
      <c r="G270" s="8"/>
      <c r="H270" s="8"/>
      <c r="I270" s="8"/>
      <c r="J270" s="8"/>
      <c r="K270" s="51"/>
      <c r="L270" s="51"/>
      <c r="M270" s="51"/>
      <c r="N270" s="51"/>
      <c r="O270" s="51"/>
    </row>
    <row r="271" spans="1:15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51"/>
      <c r="L271" s="51"/>
      <c r="M271" s="51"/>
      <c r="N271" s="51"/>
      <c r="O271" s="51"/>
    </row>
    <row r="272" spans="1:15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51"/>
      <c r="L272" s="51"/>
      <c r="M272" s="51"/>
      <c r="N272" s="51"/>
      <c r="O272" s="51"/>
    </row>
    <row r="273" spans="1:15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51"/>
      <c r="L273" s="51"/>
      <c r="M273" s="51"/>
      <c r="N273" s="51"/>
      <c r="O273" s="51"/>
    </row>
    <row r="274" spans="1:15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51"/>
      <c r="L274" s="51"/>
      <c r="M274" s="51"/>
      <c r="N274" s="51"/>
      <c r="O274" s="51"/>
    </row>
    <row r="275" spans="1:15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51"/>
      <c r="L275" s="51"/>
      <c r="M275" s="51"/>
      <c r="N275" s="51"/>
      <c r="O275" s="51"/>
    </row>
    <row r="276" spans="1:15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51"/>
      <c r="L276" s="51"/>
      <c r="M276" s="51"/>
      <c r="N276" s="51"/>
      <c r="O276" s="51"/>
    </row>
    <row r="277" spans="1:15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51"/>
      <c r="L277" s="51"/>
      <c r="M277" s="51"/>
      <c r="N277" s="51"/>
      <c r="O277" s="51"/>
    </row>
    <row r="278" spans="1:15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51"/>
      <c r="L278" s="51"/>
      <c r="M278" s="51"/>
      <c r="N278" s="51"/>
      <c r="O278" s="51"/>
    </row>
  </sheetData>
  <mergeCells count="469">
    <mergeCell ref="A9:A13"/>
    <mergeCell ref="A14:A18"/>
    <mergeCell ref="A19:A23"/>
    <mergeCell ref="A24:A28"/>
    <mergeCell ref="J254:J258"/>
    <mergeCell ref="A259:A263"/>
    <mergeCell ref="B259:B263"/>
    <mergeCell ref="C259:C263"/>
    <mergeCell ref="D259:D263"/>
    <mergeCell ref="E259:E263"/>
    <mergeCell ref="F259:F263"/>
    <mergeCell ref="I249:I253"/>
    <mergeCell ref="J249:J253"/>
    <mergeCell ref="A254:A258"/>
    <mergeCell ref="B254:B258"/>
    <mergeCell ref="C254:C258"/>
    <mergeCell ref="D254:D258"/>
    <mergeCell ref="E254:E258"/>
    <mergeCell ref="F254:F258"/>
    <mergeCell ref="H254:H258"/>
    <mergeCell ref="I254:I258"/>
    <mergeCell ref="H259:H263"/>
    <mergeCell ref="I259:I263"/>
    <mergeCell ref="J259:J263"/>
    <mergeCell ref="H244:H248"/>
    <mergeCell ref="I244:I248"/>
    <mergeCell ref="J244:J248"/>
    <mergeCell ref="A249:A253"/>
    <mergeCell ref="B249:B253"/>
    <mergeCell ref="C249:C253"/>
    <mergeCell ref="D249:D253"/>
    <mergeCell ref="E249:E253"/>
    <mergeCell ref="F249:F253"/>
    <mergeCell ref="H249:H253"/>
    <mergeCell ref="A244:A248"/>
    <mergeCell ref="B244:B248"/>
    <mergeCell ref="C244:C248"/>
    <mergeCell ref="D244:D248"/>
    <mergeCell ref="E244:E248"/>
    <mergeCell ref="F244:F248"/>
    <mergeCell ref="J239:J243"/>
    <mergeCell ref="B239:B243"/>
    <mergeCell ref="C239:C243"/>
    <mergeCell ref="D239:D243"/>
    <mergeCell ref="F239:F243"/>
    <mergeCell ref="I239:I243"/>
    <mergeCell ref="A239:A243"/>
    <mergeCell ref="E239:E243"/>
    <mergeCell ref="H239:H243"/>
    <mergeCell ref="I234:I238"/>
    <mergeCell ref="J234:J238"/>
    <mergeCell ref="H229:H233"/>
    <mergeCell ref="I229:I233"/>
    <mergeCell ref="J229:J233"/>
    <mergeCell ref="A234:A238"/>
    <mergeCell ref="B234:B238"/>
    <mergeCell ref="C234:C238"/>
    <mergeCell ref="D234:D238"/>
    <mergeCell ref="E234:E238"/>
    <mergeCell ref="F234:F238"/>
    <mergeCell ref="H234:H238"/>
    <mergeCell ref="A229:A233"/>
    <mergeCell ref="B229:B233"/>
    <mergeCell ref="C229:C233"/>
    <mergeCell ref="D229:D233"/>
    <mergeCell ref="E229:E233"/>
    <mergeCell ref="F229:F233"/>
    <mergeCell ref="A224:A228"/>
    <mergeCell ref="B224:B228"/>
    <mergeCell ref="C224:C228"/>
    <mergeCell ref="D224:D228"/>
    <mergeCell ref="E224:E228"/>
    <mergeCell ref="F224:F228"/>
    <mergeCell ref="H224:H228"/>
    <mergeCell ref="I224:I228"/>
    <mergeCell ref="J224:J228"/>
    <mergeCell ref="I214:I218"/>
    <mergeCell ref="J214:J218"/>
    <mergeCell ref="A219:A223"/>
    <mergeCell ref="B219:B223"/>
    <mergeCell ref="C219:C223"/>
    <mergeCell ref="D219:D223"/>
    <mergeCell ref="E219:E223"/>
    <mergeCell ref="F219:F223"/>
    <mergeCell ref="H219:H223"/>
    <mergeCell ref="I219:I223"/>
    <mergeCell ref="J219:J223"/>
    <mergeCell ref="H209:H213"/>
    <mergeCell ref="A214:A218"/>
    <mergeCell ref="B214:B218"/>
    <mergeCell ref="C214:C218"/>
    <mergeCell ref="D214:D218"/>
    <mergeCell ref="E214:E218"/>
    <mergeCell ref="F214:F218"/>
    <mergeCell ref="H214:H218"/>
    <mergeCell ref="A209:A213"/>
    <mergeCell ref="B209:B213"/>
    <mergeCell ref="C209:C213"/>
    <mergeCell ref="D209:D213"/>
    <mergeCell ref="E209:E213"/>
    <mergeCell ref="F209:F213"/>
    <mergeCell ref="J199:J203"/>
    <mergeCell ref="A204:A208"/>
    <mergeCell ref="B204:B208"/>
    <mergeCell ref="C204:C208"/>
    <mergeCell ref="D204:D208"/>
    <mergeCell ref="F204:F208"/>
    <mergeCell ref="E205:E208"/>
    <mergeCell ref="I194:I198"/>
    <mergeCell ref="J194:J198"/>
    <mergeCell ref="A199:A203"/>
    <mergeCell ref="B199:B203"/>
    <mergeCell ref="C199:C203"/>
    <mergeCell ref="D199:D203"/>
    <mergeCell ref="E199:E203"/>
    <mergeCell ref="F199:F203"/>
    <mergeCell ref="H199:H203"/>
    <mergeCell ref="I199:I203"/>
    <mergeCell ref="H189:H193"/>
    <mergeCell ref="I189:I193"/>
    <mergeCell ref="J189:J193"/>
    <mergeCell ref="A194:A198"/>
    <mergeCell ref="B194:B198"/>
    <mergeCell ref="C194:C198"/>
    <mergeCell ref="D194:D198"/>
    <mergeCell ref="E194:E198"/>
    <mergeCell ref="F194:F198"/>
    <mergeCell ref="H194:H198"/>
    <mergeCell ref="A189:A193"/>
    <mergeCell ref="B189:B193"/>
    <mergeCell ref="C189:C193"/>
    <mergeCell ref="D189:D193"/>
    <mergeCell ref="E189:E193"/>
    <mergeCell ref="F189:F193"/>
    <mergeCell ref="B184:B188"/>
    <mergeCell ref="C184:C188"/>
    <mergeCell ref="D184:D188"/>
    <mergeCell ref="E184:E188"/>
    <mergeCell ref="F184:F188"/>
    <mergeCell ref="H184:H188"/>
    <mergeCell ref="A184:A188"/>
    <mergeCell ref="H179:H183"/>
    <mergeCell ref="I179:I183"/>
    <mergeCell ref="J179:J183"/>
    <mergeCell ref="A179:A183"/>
    <mergeCell ref="B179:B183"/>
    <mergeCell ref="C179:C183"/>
    <mergeCell ref="D179:D183"/>
    <mergeCell ref="E179:E183"/>
    <mergeCell ref="F179:F183"/>
    <mergeCell ref="H174:H178"/>
    <mergeCell ref="I174:I178"/>
    <mergeCell ref="J174:J178"/>
    <mergeCell ref="A174:A178"/>
    <mergeCell ref="B174:B178"/>
    <mergeCell ref="C174:C178"/>
    <mergeCell ref="D174:D178"/>
    <mergeCell ref="E174:E178"/>
    <mergeCell ref="F174:F178"/>
    <mergeCell ref="A169:A173"/>
    <mergeCell ref="B169:B173"/>
    <mergeCell ref="C169:C173"/>
    <mergeCell ref="D169:D173"/>
    <mergeCell ref="E169:E173"/>
    <mergeCell ref="F169:F173"/>
    <mergeCell ref="H169:H173"/>
    <mergeCell ref="I169:I173"/>
    <mergeCell ref="J169:J173"/>
    <mergeCell ref="I164:I168"/>
    <mergeCell ref="J164:J168"/>
    <mergeCell ref="H159:H163"/>
    <mergeCell ref="I159:I163"/>
    <mergeCell ref="J159:J163"/>
    <mergeCell ref="A164:A168"/>
    <mergeCell ref="B164:B168"/>
    <mergeCell ref="C164:C168"/>
    <mergeCell ref="D164:D168"/>
    <mergeCell ref="E164:E168"/>
    <mergeCell ref="F164:F168"/>
    <mergeCell ref="H164:H168"/>
    <mergeCell ref="A159:A163"/>
    <mergeCell ref="B159:B163"/>
    <mergeCell ref="C159:C163"/>
    <mergeCell ref="D159:D163"/>
    <mergeCell ref="E159:E163"/>
    <mergeCell ref="F159:F163"/>
    <mergeCell ref="J154:J158"/>
    <mergeCell ref="I149:I153"/>
    <mergeCell ref="J149:J153"/>
    <mergeCell ref="A154:A158"/>
    <mergeCell ref="B154:B158"/>
    <mergeCell ref="C154:C158"/>
    <mergeCell ref="D154:D158"/>
    <mergeCell ref="E154:E158"/>
    <mergeCell ref="F154:F158"/>
    <mergeCell ref="H154:H158"/>
    <mergeCell ref="I154:I158"/>
    <mergeCell ref="A149:A153"/>
    <mergeCell ref="B149:B153"/>
    <mergeCell ref="C149:C153"/>
    <mergeCell ref="D149:D153"/>
    <mergeCell ref="E149:E153"/>
    <mergeCell ref="F149:F153"/>
    <mergeCell ref="H149:H153"/>
    <mergeCell ref="A144:A148"/>
    <mergeCell ref="B144:B148"/>
    <mergeCell ref="C144:C148"/>
    <mergeCell ref="D144:D148"/>
    <mergeCell ref="E144:E148"/>
    <mergeCell ref="F144:F148"/>
    <mergeCell ref="H144:H148"/>
    <mergeCell ref="I144:I148"/>
    <mergeCell ref="J144:J148"/>
    <mergeCell ref="A139:A143"/>
    <mergeCell ref="B139:B143"/>
    <mergeCell ref="C139:C143"/>
    <mergeCell ref="D139:D143"/>
    <mergeCell ref="E139:E143"/>
    <mergeCell ref="F139:F143"/>
    <mergeCell ref="H139:H143"/>
    <mergeCell ref="I139:I143"/>
    <mergeCell ref="J139:J143"/>
    <mergeCell ref="H129:H133"/>
    <mergeCell ref="I129:I133"/>
    <mergeCell ref="J129:J133"/>
    <mergeCell ref="A134:A138"/>
    <mergeCell ref="B134:B138"/>
    <mergeCell ref="C134:C138"/>
    <mergeCell ref="D134:D138"/>
    <mergeCell ref="E134:E138"/>
    <mergeCell ref="F134:F138"/>
    <mergeCell ref="H134:H138"/>
    <mergeCell ref="A129:A133"/>
    <mergeCell ref="B129:B133"/>
    <mergeCell ref="C129:C133"/>
    <mergeCell ref="D129:D133"/>
    <mergeCell ref="E129:E133"/>
    <mergeCell ref="F129:F133"/>
    <mergeCell ref="I134:I138"/>
    <mergeCell ref="J134:J138"/>
    <mergeCell ref="A124:A128"/>
    <mergeCell ref="B124:B128"/>
    <mergeCell ref="C124:C128"/>
    <mergeCell ref="D124:D128"/>
    <mergeCell ref="E124:E128"/>
    <mergeCell ref="F124:F128"/>
    <mergeCell ref="H124:H128"/>
    <mergeCell ref="I124:I128"/>
    <mergeCell ref="J124:J128"/>
    <mergeCell ref="A119:A123"/>
    <mergeCell ref="B119:B123"/>
    <mergeCell ref="C119:C123"/>
    <mergeCell ref="D119:D123"/>
    <mergeCell ref="E119:E123"/>
    <mergeCell ref="F119:F123"/>
    <mergeCell ref="H119:H123"/>
    <mergeCell ref="I119:I123"/>
    <mergeCell ref="J119:J123"/>
    <mergeCell ref="H109:H113"/>
    <mergeCell ref="I109:I113"/>
    <mergeCell ref="J109:J113"/>
    <mergeCell ref="A114:A118"/>
    <mergeCell ref="B114:B118"/>
    <mergeCell ref="C114:C118"/>
    <mergeCell ref="D114:D118"/>
    <mergeCell ref="E114:E118"/>
    <mergeCell ref="F114:F118"/>
    <mergeCell ref="H114:H118"/>
    <mergeCell ref="A109:A113"/>
    <mergeCell ref="B109:B113"/>
    <mergeCell ref="C109:C113"/>
    <mergeCell ref="D109:D113"/>
    <mergeCell ref="E109:E113"/>
    <mergeCell ref="F109:F113"/>
    <mergeCell ref="I114:I118"/>
    <mergeCell ref="J114:J118"/>
    <mergeCell ref="A104:A108"/>
    <mergeCell ref="B104:B108"/>
    <mergeCell ref="C104:C108"/>
    <mergeCell ref="D104:D108"/>
    <mergeCell ref="E104:E108"/>
    <mergeCell ref="F104:F108"/>
    <mergeCell ref="H104:H108"/>
    <mergeCell ref="I104:I108"/>
    <mergeCell ref="J104:J108"/>
    <mergeCell ref="A99:A103"/>
    <mergeCell ref="B99:B103"/>
    <mergeCell ref="C99:C103"/>
    <mergeCell ref="D99:D103"/>
    <mergeCell ref="E99:E103"/>
    <mergeCell ref="F99:F103"/>
    <mergeCell ref="H99:H103"/>
    <mergeCell ref="I99:I103"/>
    <mergeCell ref="J99:J103"/>
    <mergeCell ref="H89:H93"/>
    <mergeCell ref="I89:I93"/>
    <mergeCell ref="J89:J93"/>
    <mergeCell ref="A94:A98"/>
    <mergeCell ref="B94:B98"/>
    <mergeCell ref="C94:C98"/>
    <mergeCell ref="D94:D98"/>
    <mergeCell ref="E94:E98"/>
    <mergeCell ref="F94:F98"/>
    <mergeCell ref="H94:H98"/>
    <mergeCell ref="A89:A93"/>
    <mergeCell ref="B89:B93"/>
    <mergeCell ref="C89:C93"/>
    <mergeCell ref="D89:D93"/>
    <mergeCell ref="E89:E93"/>
    <mergeCell ref="F89:F93"/>
    <mergeCell ref="I94:I98"/>
    <mergeCell ref="J94:J98"/>
    <mergeCell ref="J84:J88"/>
    <mergeCell ref="I79:I83"/>
    <mergeCell ref="J79:J83"/>
    <mergeCell ref="A84:A88"/>
    <mergeCell ref="B84:B88"/>
    <mergeCell ref="C84:C88"/>
    <mergeCell ref="D84:D88"/>
    <mergeCell ref="E84:E88"/>
    <mergeCell ref="F84:F88"/>
    <mergeCell ref="H84:H88"/>
    <mergeCell ref="I84:I88"/>
    <mergeCell ref="J74:J78"/>
    <mergeCell ref="A79:A83"/>
    <mergeCell ref="B79:B83"/>
    <mergeCell ref="C79:C83"/>
    <mergeCell ref="D79:D83"/>
    <mergeCell ref="E79:E83"/>
    <mergeCell ref="F79:F83"/>
    <mergeCell ref="H79:H83"/>
    <mergeCell ref="A74:A78"/>
    <mergeCell ref="B74:B78"/>
    <mergeCell ref="C74:C78"/>
    <mergeCell ref="D74:D78"/>
    <mergeCell ref="E74:E78"/>
    <mergeCell ref="F74:F78"/>
    <mergeCell ref="A69:A73"/>
    <mergeCell ref="B69:B73"/>
    <mergeCell ref="C69:C73"/>
    <mergeCell ref="D69:D73"/>
    <mergeCell ref="E69:E73"/>
    <mergeCell ref="F69:F73"/>
    <mergeCell ref="H69:H73"/>
    <mergeCell ref="I69:I73"/>
    <mergeCell ref="J69:J73"/>
    <mergeCell ref="A64:A68"/>
    <mergeCell ref="B64:B68"/>
    <mergeCell ref="C64:C68"/>
    <mergeCell ref="D64:D68"/>
    <mergeCell ref="E64:E68"/>
    <mergeCell ref="F64:F68"/>
    <mergeCell ref="H64:H68"/>
    <mergeCell ref="I64:I68"/>
    <mergeCell ref="J64:J68"/>
    <mergeCell ref="A59:A63"/>
    <mergeCell ref="B59:B63"/>
    <mergeCell ref="C59:C63"/>
    <mergeCell ref="D59:D63"/>
    <mergeCell ref="E59:E63"/>
    <mergeCell ref="F59:F63"/>
    <mergeCell ref="H59:H63"/>
    <mergeCell ref="A54:A58"/>
    <mergeCell ref="B54:B58"/>
    <mergeCell ref="C54:C58"/>
    <mergeCell ref="D54:D58"/>
    <mergeCell ref="E54:E58"/>
    <mergeCell ref="F54:F58"/>
    <mergeCell ref="A49:A53"/>
    <mergeCell ref="B49:B53"/>
    <mergeCell ref="C49:C53"/>
    <mergeCell ref="D49:D53"/>
    <mergeCell ref="E49:E53"/>
    <mergeCell ref="F49:F53"/>
    <mergeCell ref="H49:H53"/>
    <mergeCell ref="I49:I53"/>
    <mergeCell ref="J49:J53"/>
    <mergeCell ref="A44:A48"/>
    <mergeCell ref="B44:B48"/>
    <mergeCell ref="C44:C48"/>
    <mergeCell ref="D44:D48"/>
    <mergeCell ref="E44:E48"/>
    <mergeCell ref="F44:F48"/>
    <mergeCell ref="H44:H48"/>
    <mergeCell ref="I44:I48"/>
    <mergeCell ref="J44:J48"/>
    <mergeCell ref="A39:A43"/>
    <mergeCell ref="B39:B43"/>
    <mergeCell ref="C39:C43"/>
    <mergeCell ref="D39:D43"/>
    <mergeCell ref="E39:E43"/>
    <mergeCell ref="F39:F43"/>
    <mergeCell ref="H39:H43"/>
    <mergeCell ref="A34:A38"/>
    <mergeCell ref="B34:B38"/>
    <mergeCell ref="C34:C38"/>
    <mergeCell ref="D34:D38"/>
    <mergeCell ref="E34:E38"/>
    <mergeCell ref="F34:F38"/>
    <mergeCell ref="O6:O7"/>
    <mergeCell ref="A29:A33"/>
    <mergeCell ref="B29:B33"/>
    <mergeCell ref="C29:C33"/>
    <mergeCell ref="D29:D33"/>
    <mergeCell ref="E29:E33"/>
    <mergeCell ref="F29:F33"/>
    <mergeCell ref="H29:H33"/>
    <mergeCell ref="I29:I33"/>
    <mergeCell ref="J29:J33"/>
    <mergeCell ref="G6:G7"/>
    <mergeCell ref="H6:H7"/>
    <mergeCell ref="I6:J6"/>
    <mergeCell ref="K6:K7"/>
    <mergeCell ref="L6:M6"/>
    <mergeCell ref="N6:N7"/>
    <mergeCell ref="A6:A7"/>
    <mergeCell ref="B6:B7"/>
    <mergeCell ref="C6:C7"/>
    <mergeCell ref="D6:D7"/>
    <mergeCell ref="E6:E7"/>
    <mergeCell ref="F6:F7"/>
    <mergeCell ref="B24:B28"/>
    <mergeCell ref="C24:C28"/>
    <mergeCell ref="B9:B13"/>
    <mergeCell ref="C9:C13"/>
    <mergeCell ref="D9:D13"/>
    <mergeCell ref="E9:E13"/>
    <mergeCell ref="F9:F13"/>
    <mergeCell ref="H9:H13"/>
    <mergeCell ref="I9:I13"/>
    <mergeCell ref="J9:J13"/>
    <mergeCell ref="D24:D28"/>
    <mergeCell ref="E24:E28"/>
    <mergeCell ref="F24:F28"/>
    <mergeCell ref="H24:H28"/>
    <mergeCell ref="I24:I28"/>
    <mergeCell ref="J24:J28"/>
    <mergeCell ref="B19:B23"/>
    <mergeCell ref="C19:C23"/>
    <mergeCell ref="D19:D23"/>
    <mergeCell ref="E19:E23"/>
    <mergeCell ref="F19:F23"/>
    <mergeCell ref="H19:H23"/>
    <mergeCell ref="I19:I23"/>
    <mergeCell ref="J19:J23"/>
    <mergeCell ref="L266:M266"/>
    <mergeCell ref="L265:M265"/>
    <mergeCell ref="L267:M267"/>
    <mergeCell ref="L268:M268"/>
    <mergeCell ref="B14:B18"/>
    <mergeCell ref="C14:C18"/>
    <mergeCell ref="D14:D18"/>
    <mergeCell ref="E14:E18"/>
    <mergeCell ref="F14:F18"/>
    <mergeCell ref="H14:H18"/>
    <mergeCell ref="I14:I18"/>
    <mergeCell ref="J14:J18"/>
    <mergeCell ref="H34:H38"/>
    <mergeCell ref="I34:I38"/>
    <mergeCell ref="J34:J38"/>
    <mergeCell ref="I39:I43"/>
    <mergeCell ref="J39:J43"/>
    <mergeCell ref="H54:H58"/>
    <mergeCell ref="I54:I58"/>
    <mergeCell ref="J54:J58"/>
    <mergeCell ref="I59:I63"/>
    <mergeCell ref="J59:J63"/>
    <mergeCell ref="H74:H78"/>
    <mergeCell ref="I74:I78"/>
  </mergeCells>
  <pageMargins left="0" right="0" top="0" bottom="0" header="0.31496062992125984" footer="0.31496062992125984"/>
  <pageSetup paperSize="9" scale="82" orientation="landscape" verticalDpi="0" r:id="rId1"/>
  <rowBreaks count="5" manualBreakCount="5">
    <brk id="63" max="14" man="1"/>
    <brk id="108" max="14" man="1"/>
    <brk id="153" max="14" man="1"/>
    <brk id="213" max="14" man="1"/>
    <brk id="2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2.75" x14ac:dyDescent="0.2"/>
  <cols>
    <col min="7" max="7" width="9.5703125" bestFit="1" customWidth="1"/>
    <col min="9" max="9" width="9.5703125" bestFit="1" customWidth="1"/>
  </cols>
  <sheetData>
    <row r="3" spans="6:9" x14ac:dyDescent="0.2">
      <c r="F3" s="65"/>
      <c r="G3" s="65"/>
      <c r="I3" s="65"/>
    </row>
    <row r="4" spans="6:9" x14ac:dyDescent="0.2">
      <c r="F4" s="65"/>
    </row>
    <row r="5" spans="6:9" x14ac:dyDescent="0.2">
      <c r="F5" s="65"/>
    </row>
    <row r="6" spans="6:9" x14ac:dyDescent="0.2">
      <c r="F6" s="65"/>
    </row>
    <row r="7" spans="6:9" x14ac:dyDescent="0.2">
      <c r="F7" s="6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opLeftCell="A262" zoomScaleSheetLayoutView="120" zoomScalePageLayoutView="85" workbookViewId="0">
      <selection activeCell="D5" sqref="D5"/>
    </sheetView>
  </sheetViews>
  <sheetFormatPr defaultRowHeight="12.75" x14ac:dyDescent="0.2"/>
  <cols>
    <col min="1" max="1" width="4" customWidth="1"/>
    <col min="2" max="2" width="15.140625" customWidth="1"/>
    <col min="3" max="3" width="17.85546875" customWidth="1"/>
    <col min="4" max="4" width="23.7109375" customWidth="1"/>
    <col min="5" max="5" width="12.42578125" customWidth="1"/>
    <col min="8" max="8" width="8" customWidth="1"/>
    <col min="9" max="9" width="10" customWidth="1"/>
    <col min="10" max="10" width="9.5703125" customWidth="1"/>
    <col min="11" max="11" width="9.85546875" style="65" customWidth="1"/>
    <col min="12" max="12" width="9.5703125" style="65" customWidth="1"/>
    <col min="13" max="13" width="9.85546875" style="65" customWidth="1"/>
    <col min="14" max="14" width="11.85546875" style="65" customWidth="1"/>
    <col min="15" max="15" width="10.7109375" style="65" customWidth="1"/>
  </cols>
  <sheetData>
    <row r="1" spans="1:1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78" t="s">
        <v>20</v>
      </c>
      <c r="L1" s="78"/>
      <c r="M1" s="78"/>
      <c r="N1" s="78"/>
      <c r="O1" s="51"/>
    </row>
    <row r="2" spans="1:1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78" t="s">
        <v>21</v>
      </c>
      <c r="L2" s="78"/>
      <c r="M2" s="78"/>
      <c r="N2" s="78"/>
      <c r="O2" s="51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78" t="s">
        <v>22</v>
      </c>
      <c r="L3" s="78"/>
      <c r="M3" s="78"/>
      <c r="N3" s="78"/>
      <c r="O3" s="51"/>
    </row>
    <row r="4" spans="1:1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78" t="s">
        <v>23</v>
      </c>
      <c r="L4" s="78"/>
      <c r="M4" s="78"/>
      <c r="N4" s="78"/>
      <c r="O4" s="51"/>
    </row>
    <row r="5" spans="1:15" x14ac:dyDescent="0.2">
      <c r="A5" s="8"/>
      <c r="B5" s="8"/>
      <c r="C5" s="8"/>
      <c r="D5" s="9" t="s">
        <v>215</v>
      </c>
      <c r="E5" s="9"/>
      <c r="F5" s="9"/>
      <c r="G5" s="9"/>
      <c r="H5" s="9"/>
      <c r="I5" s="9"/>
      <c r="J5" s="9"/>
      <c r="K5" s="51"/>
      <c r="L5" s="51"/>
      <c r="M5" s="51"/>
      <c r="N5" s="51" t="s">
        <v>24</v>
      </c>
      <c r="O5" s="51"/>
    </row>
    <row r="6" spans="1:15" x14ac:dyDescent="0.2">
      <c r="A6" s="164" t="s">
        <v>0</v>
      </c>
      <c r="B6" s="164" t="s">
        <v>1</v>
      </c>
      <c r="C6" s="164" t="s">
        <v>2</v>
      </c>
      <c r="D6" s="164" t="s">
        <v>3</v>
      </c>
      <c r="E6" s="164" t="s">
        <v>4</v>
      </c>
      <c r="F6" s="164" t="s">
        <v>5</v>
      </c>
      <c r="G6" s="164" t="s">
        <v>6</v>
      </c>
      <c r="H6" s="164" t="s">
        <v>7</v>
      </c>
      <c r="I6" s="164" t="s">
        <v>10</v>
      </c>
      <c r="J6" s="164"/>
      <c r="K6" s="189" t="s">
        <v>11</v>
      </c>
      <c r="L6" s="164" t="s">
        <v>134</v>
      </c>
      <c r="M6" s="164"/>
      <c r="N6" s="189" t="s">
        <v>13</v>
      </c>
      <c r="O6" s="189" t="s">
        <v>14</v>
      </c>
    </row>
    <row r="7" spans="1:15" ht="71.25" customHeight="1" x14ac:dyDescent="0.2">
      <c r="A7" s="164"/>
      <c r="B7" s="164"/>
      <c r="C7" s="164"/>
      <c r="D7" s="164"/>
      <c r="E7" s="164"/>
      <c r="F7" s="164"/>
      <c r="G7" s="164"/>
      <c r="H7" s="164"/>
      <c r="I7" s="84" t="s">
        <v>8</v>
      </c>
      <c r="J7" s="84" t="s">
        <v>9</v>
      </c>
      <c r="K7" s="189"/>
      <c r="L7" s="85" t="s">
        <v>136</v>
      </c>
      <c r="M7" s="85" t="s">
        <v>12</v>
      </c>
      <c r="N7" s="189"/>
      <c r="O7" s="189"/>
    </row>
    <row r="8" spans="1:15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>
        <v>11</v>
      </c>
      <c r="L8" s="11">
        <v>12</v>
      </c>
      <c r="M8" s="11">
        <v>13</v>
      </c>
      <c r="N8" s="11">
        <v>14</v>
      </c>
      <c r="O8" s="75">
        <v>15</v>
      </c>
    </row>
    <row r="9" spans="1:15" x14ac:dyDescent="0.2">
      <c r="A9" s="169">
        <v>1</v>
      </c>
      <c r="B9" s="172" t="s">
        <v>25</v>
      </c>
      <c r="C9" s="165" t="s">
        <v>224</v>
      </c>
      <c r="D9" s="175" t="s">
        <v>225</v>
      </c>
      <c r="E9" s="165" t="s">
        <v>39</v>
      </c>
      <c r="F9" s="169">
        <v>40.700000000000003</v>
      </c>
      <c r="G9" s="10" t="s">
        <v>16</v>
      </c>
      <c r="H9" s="169">
        <v>47.32</v>
      </c>
      <c r="I9" s="194">
        <v>42460</v>
      </c>
      <c r="J9" s="194">
        <v>44286</v>
      </c>
      <c r="K9" s="11">
        <v>7703.68</v>
      </c>
      <c r="L9" s="11">
        <v>2888.88</v>
      </c>
      <c r="M9" s="11">
        <v>2888.88</v>
      </c>
      <c r="N9" s="11">
        <f>K9-L9-M9</f>
        <v>1925.92</v>
      </c>
      <c r="O9" s="75"/>
    </row>
    <row r="10" spans="1:15" x14ac:dyDescent="0.2">
      <c r="A10" s="170"/>
      <c r="B10" s="173"/>
      <c r="C10" s="166"/>
      <c r="D10" s="176"/>
      <c r="E10" s="166"/>
      <c r="F10" s="170"/>
      <c r="G10" s="10" t="s">
        <v>17</v>
      </c>
      <c r="H10" s="170"/>
      <c r="I10" s="170"/>
      <c r="J10" s="170"/>
      <c r="K10" s="11">
        <v>5777.76</v>
      </c>
      <c r="L10" s="11">
        <v>2888.88</v>
      </c>
      <c r="M10" s="11">
        <v>2888.88</v>
      </c>
      <c r="N10" s="11">
        <f>K10-L10-M10</f>
        <v>0</v>
      </c>
      <c r="O10" s="75"/>
    </row>
    <row r="11" spans="1:15" x14ac:dyDescent="0.2">
      <c r="A11" s="170"/>
      <c r="B11" s="173"/>
      <c r="C11" s="166"/>
      <c r="D11" s="176"/>
      <c r="E11" s="166"/>
      <c r="F11" s="170"/>
      <c r="G11" s="10" t="s">
        <v>18</v>
      </c>
      <c r="H11" s="170"/>
      <c r="I11" s="170"/>
      <c r="J11" s="170"/>
      <c r="K11" s="11"/>
      <c r="L11" s="11"/>
      <c r="M11" s="11"/>
      <c r="N11" s="11"/>
      <c r="O11" s="75"/>
    </row>
    <row r="12" spans="1:15" x14ac:dyDescent="0.2">
      <c r="A12" s="170"/>
      <c r="B12" s="173"/>
      <c r="C12" s="166"/>
      <c r="D12" s="176"/>
      <c r="E12" s="166"/>
      <c r="F12" s="170"/>
      <c r="G12" s="10" t="s">
        <v>19</v>
      </c>
      <c r="H12" s="170"/>
      <c r="I12" s="170"/>
      <c r="J12" s="170"/>
      <c r="K12" s="11"/>
      <c r="L12" s="11"/>
      <c r="M12" s="11"/>
      <c r="N12" s="11"/>
      <c r="O12" s="75"/>
    </row>
    <row r="13" spans="1:15" x14ac:dyDescent="0.2">
      <c r="A13" s="171"/>
      <c r="B13" s="174"/>
      <c r="C13" s="167"/>
      <c r="D13" s="177"/>
      <c r="E13" s="167"/>
      <c r="F13" s="171"/>
      <c r="G13" s="29" t="s">
        <v>15</v>
      </c>
      <c r="H13" s="171"/>
      <c r="I13" s="171"/>
      <c r="J13" s="171"/>
      <c r="K13" s="28">
        <f>SUM(K9:K12)</f>
        <v>13481.44</v>
      </c>
      <c r="L13" s="28">
        <f t="shared" ref="L13:M13" si="0">SUM(L9:L12)</f>
        <v>5777.76</v>
      </c>
      <c r="M13" s="28">
        <f t="shared" si="0"/>
        <v>5777.76</v>
      </c>
      <c r="N13" s="28">
        <f>SUM(N9:N12)</f>
        <v>1925.92</v>
      </c>
      <c r="O13" s="75"/>
    </row>
    <row r="14" spans="1:15" x14ac:dyDescent="0.2">
      <c r="A14" s="169">
        <v>2</v>
      </c>
      <c r="B14" s="172" t="s">
        <v>25</v>
      </c>
      <c r="C14" s="165" t="s">
        <v>224</v>
      </c>
      <c r="D14" s="175" t="s">
        <v>211</v>
      </c>
      <c r="E14" s="165" t="s">
        <v>39</v>
      </c>
      <c r="F14" s="169">
        <v>35.4</v>
      </c>
      <c r="G14" s="10" t="s">
        <v>16</v>
      </c>
      <c r="H14" s="169">
        <v>47.52</v>
      </c>
      <c r="I14" s="194">
        <v>42460</v>
      </c>
      <c r="J14" s="194">
        <v>44286</v>
      </c>
      <c r="K14" s="11">
        <v>9659.26</v>
      </c>
      <c r="L14" s="11">
        <v>3988.52</v>
      </c>
      <c r="M14" s="11">
        <v>3988.51</v>
      </c>
      <c r="N14" s="11">
        <f>K14-L14-M14</f>
        <v>1682.2299999999996</v>
      </c>
      <c r="O14" s="75"/>
    </row>
    <row r="15" spans="1:15" x14ac:dyDescent="0.2">
      <c r="A15" s="170"/>
      <c r="B15" s="173"/>
      <c r="C15" s="166"/>
      <c r="D15" s="176"/>
      <c r="E15" s="166"/>
      <c r="F15" s="170"/>
      <c r="G15" s="10" t="s">
        <v>17</v>
      </c>
      <c r="H15" s="170"/>
      <c r="I15" s="170"/>
      <c r="J15" s="170"/>
      <c r="K15" s="11">
        <v>5046.6899999999996</v>
      </c>
      <c r="L15" s="11">
        <v>2523.35</v>
      </c>
      <c r="M15" s="11">
        <v>2523.34</v>
      </c>
      <c r="N15" s="11">
        <f>K15-L15-M15</f>
        <v>0</v>
      </c>
      <c r="O15" s="75"/>
    </row>
    <row r="16" spans="1:15" x14ac:dyDescent="0.2">
      <c r="A16" s="170"/>
      <c r="B16" s="173"/>
      <c r="C16" s="166"/>
      <c r="D16" s="176"/>
      <c r="E16" s="166"/>
      <c r="F16" s="170"/>
      <c r="G16" s="10" t="s">
        <v>18</v>
      </c>
      <c r="H16" s="170"/>
      <c r="I16" s="170"/>
      <c r="J16" s="170"/>
      <c r="K16" s="11"/>
      <c r="L16" s="11"/>
      <c r="M16" s="11"/>
      <c r="N16" s="11"/>
      <c r="O16" s="75"/>
    </row>
    <row r="17" spans="1:15" x14ac:dyDescent="0.2">
      <c r="A17" s="170"/>
      <c r="B17" s="173"/>
      <c r="C17" s="166"/>
      <c r="D17" s="176"/>
      <c r="E17" s="166"/>
      <c r="F17" s="170"/>
      <c r="G17" s="10" t="s">
        <v>19</v>
      </c>
      <c r="H17" s="170"/>
      <c r="I17" s="170"/>
      <c r="J17" s="170"/>
      <c r="K17" s="11"/>
      <c r="L17" s="11"/>
      <c r="M17" s="11"/>
      <c r="N17" s="11"/>
      <c r="O17" s="75"/>
    </row>
    <row r="18" spans="1:15" x14ac:dyDescent="0.2">
      <c r="A18" s="171"/>
      <c r="B18" s="174"/>
      <c r="C18" s="167"/>
      <c r="D18" s="177"/>
      <c r="E18" s="167"/>
      <c r="F18" s="171"/>
      <c r="G18" s="29" t="s">
        <v>15</v>
      </c>
      <c r="H18" s="171"/>
      <c r="I18" s="171"/>
      <c r="J18" s="171"/>
      <c r="K18" s="28">
        <f>SUM(K14:K17)</f>
        <v>14705.95</v>
      </c>
      <c r="L18" s="28">
        <f>SUM(L14:L17)</f>
        <v>6511.87</v>
      </c>
      <c r="M18" s="28">
        <f t="shared" ref="M18:N18" si="1">SUM(M14:M17)</f>
        <v>6511.85</v>
      </c>
      <c r="N18" s="28">
        <f t="shared" si="1"/>
        <v>1682.2299999999996</v>
      </c>
      <c r="O18" s="75"/>
    </row>
    <row r="19" spans="1:15" x14ac:dyDescent="0.2">
      <c r="A19" s="169">
        <v>3</v>
      </c>
      <c r="B19" s="172" t="s">
        <v>25</v>
      </c>
      <c r="C19" s="165" t="s">
        <v>224</v>
      </c>
      <c r="D19" s="175" t="s">
        <v>178</v>
      </c>
      <c r="E19" s="165" t="s">
        <v>39</v>
      </c>
      <c r="F19" s="169">
        <v>47.7</v>
      </c>
      <c r="G19" s="10" t="s">
        <v>16</v>
      </c>
      <c r="H19" s="169">
        <v>46.86</v>
      </c>
      <c r="I19" s="194">
        <v>42460</v>
      </c>
      <c r="J19" s="194">
        <v>44286</v>
      </c>
      <c r="K19" s="11">
        <v>12833.23</v>
      </c>
      <c r="L19" s="11">
        <v>5299.12</v>
      </c>
      <c r="M19" s="11">
        <v>5299.11</v>
      </c>
      <c r="N19" s="11">
        <f>K19-L19-M19</f>
        <v>2235</v>
      </c>
      <c r="O19" s="75"/>
    </row>
    <row r="20" spans="1:15" x14ac:dyDescent="0.2">
      <c r="A20" s="170"/>
      <c r="B20" s="173"/>
      <c r="C20" s="166"/>
      <c r="D20" s="176"/>
      <c r="E20" s="166"/>
      <c r="F20" s="170"/>
      <c r="G20" s="10" t="s">
        <v>17</v>
      </c>
      <c r="H20" s="170"/>
      <c r="I20" s="170"/>
      <c r="J20" s="170"/>
      <c r="K20" s="11">
        <v>6705</v>
      </c>
      <c r="L20" s="11">
        <v>3352.5</v>
      </c>
      <c r="M20" s="11">
        <v>3352.5</v>
      </c>
      <c r="N20" s="11">
        <f>K20-L20-M20</f>
        <v>0</v>
      </c>
      <c r="O20" s="75"/>
    </row>
    <row r="21" spans="1:15" x14ac:dyDescent="0.2">
      <c r="A21" s="170"/>
      <c r="B21" s="173"/>
      <c r="C21" s="166"/>
      <c r="D21" s="176"/>
      <c r="E21" s="166"/>
      <c r="F21" s="170"/>
      <c r="G21" s="10" t="s">
        <v>18</v>
      </c>
      <c r="H21" s="170"/>
      <c r="I21" s="170"/>
      <c r="J21" s="170"/>
      <c r="K21" s="11"/>
      <c r="L21" s="11"/>
      <c r="M21" s="11"/>
      <c r="N21" s="11"/>
      <c r="O21" s="75"/>
    </row>
    <row r="22" spans="1:15" x14ac:dyDescent="0.2">
      <c r="A22" s="170"/>
      <c r="B22" s="173"/>
      <c r="C22" s="166"/>
      <c r="D22" s="176"/>
      <c r="E22" s="166"/>
      <c r="F22" s="170"/>
      <c r="G22" s="10" t="s">
        <v>19</v>
      </c>
      <c r="H22" s="170"/>
      <c r="I22" s="170"/>
      <c r="J22" s="170"/>
      <c r="K22" s="11"/>
      <c r="L22" s="11"/>
      <c r="M22" s="11"/>
      <c r="N22" s="11"/>
      <c r="O22" s="75"/>
    </row>
    <row r="23" spans="1:15" x14ac:dyDescent="0.2">
      <c r="A23" s="171"/>
      <c r="B23" s="174"/>
      <c r="C23" s="167"/>
      <c r="D23" s="177"/>
      <c r="E23" s="167"/>
      <c r="F23" s="171"/>
      <c r="G23" s="29" t="s">
        <v>15</v>
      </c>
      <c r="H23" s="171"/>
      <c r="I23" s="171"/>
      <c r="J23" s="171"/>
      <c r="K23" s="28">
        <f>SUM(K19:K22)</f>
        <v>19538.23</v>
      </c>
      <c r="L23" s="28">
        <f t="shared" ref="L23:N23" si="2">SUM(L19:L22)</f>
        <v>8651.619999999999</v>
      </c>
      <c r="M23" s="28">
        <f t="shared" si="2"/>
        <v>8651.61</v>
      </c>
      <c r="N23" s="28">
        <f t="shared" si="2"/>
        <v>2235</v>
      </c>
      <c r="O23" s="75"/>
    </row>
    <row r="24" spans="1:15" x14ac:dyDescent="0.2">
      <c r="A24" s="169">
        <v>4</v>
      </c>
      <c r="B24" s="172" t="s">
        <v>25</v>
      </c>
      <c r="C24" s="165" t="s">
        <v>224</v>
      </c>
      <c r="D24" s="175" t="s">
        <v>212</v>
      </c>
      <c r="E24" s="165" t="s">
        <v>39</v>
      </c>
      <c r="F24" s="169">
        <v>54.5</v>
      </c>
      <c r="G24" s="10" t="s">
        <v>16</v>
      </c>
      <c r="H24" s="169">
        <v>46.69</v>
      </c>
      <c r="I24" s="194">
        <v>42460</v>
      </c>
      <c r="J24" s="194">
        <v>44286</v>
      </c>
      <c r="K24" s="11">
        <v>14610.99</v>
      </c>
      <c r="L24" s="11">
        <v>6033.19</v>
      </c>
      <c r="M24" s="11">
        <v>6033.19</v>
      </c>
      <c r="N24" s="11">
        <f>K24-L24-M24</f>
        <v>2544.6099999999997</v>
      </c>
      <c r="O24" s="75"/>
    </row>
    <row r="25" spans="1:15" x14ac:dyDescent="0.2">
      <c r="A25" s="170"/>
      <c r="B25" s="173"/>
      <c r="C25" s="166"/>
      <c r="D25" s="176"/>
      <c r="E25" s="166"/>
      <c r="F25" s="170"/>
      <c r="G25" s="10" t="s">
        <v>17</v>
      </c>
      <c r="H25" s="170"/>
      <c r="I25" s="170"/>
      <c r="J25" s="170"/>
      <c r="K25" s="11">
        <v>7633.83</v>
      </c>
      <c r="L25" s="11">
        <v>3816.92</v>
      </c>
      <c r="M25" s="11">
        <v>3816.91</v>
      </c>
      <c r="N25" s="11">
        <f>K25-L25-M25</f>
        <v>0</v>
      </c>
      <c r="O25" s="75"/>
    </row>
    <row r="26" spans="1:15" x14ac:dyDescent="0.2">
      <c r="A26" s="170"/>
      <c r="B26" s="173"/>
      <c r="C26" s="166"/>
      <c r="D26" s="176"/>
      <c r="E26" s="166"/>
      <c r="F26" s="170"/>
      <c r="G26" s="10" t="s">
        <v>18</v>
      </c>
      <c r="H26" s="170"/>
      <c r="I26" s="170"/>
      <c r="J26" s="170"/>
      <c r="K26" s="11"/>
      <c r="L26" s="11"/>
      <c r="M26" s="11"/>
      <c r="N26" s="11"/>
      <c r="O26" s="75"/>
    </row>
    <row r="27" spans="1:15" x14ac:dyDescent="0.2">
      <c r="A27" s="170"/>
      <c r="B27" s="173"/>
      <c r="C27" s="166"/>
      <c r="D27" s="176"/>
      <c r="E27" s="166"/>
      <c r="F27" s="170"/>
      <c r="G27" s="10" t="s">
        <v>19</v>
      </c>
      <c r="H27" s="170"/>
      <c r="I27" s="170"/>
      <c r="J27" s="170"/>
      <c r="K27" s="11"/>
      <c r="L27" s="11"/>
      <c r="M27" s="11"/>
      <c r="N27" s="11"/>
      <c r="O27" s="75"/>
    </row>
    <row r="28" spans="1:15" x14ac:dyDescent="0.2">
      <c r="A28" s="171"/>
      <c r="B28" s="174"/>
      <c r="C28" s="167"/>
      <c r="D28" s="177"/>
      <c r="E28" s="167"/>
      <c r="F28" s="171"/>
      <c r="G28" s="29" t="s">
        <v>15</v>
      </c>
      <c r="H28" s="171"/>
      <c r="I28" s="171"/>
      <c r="J28" s="171"/>
      <c r="K28" s="28">
        <f>SUM(K24:K27)</f>
        <v>22244.82</v>
      </c>
      <c r="L28" s="28">
        <f t="shared" ref="L28:N28" si="3">SUM(L24:L27)</f>
        <v>9850.11</v>
      </c>
      <c r="M28" s="28">
        <f t="shared" si="3"/>
        <v>9850.0999999999985</v>
      </c>
      <c r="N28" s="28">
        <f t="shared" si="3"/>
        <v>2544.6099999999997</v>
      </c>
      <c r="O28" s="75"/>
    </row>
    <row r="29" spans="1:15" x14ac:dyDescent="0.2">
      <c r="A29" s="169">
        <v>5</v>
      </c>
      <c r="B29" s="172" t="s">
        <v>25</v>
      </c>
      <c r="C29" s="175" t="s">
        <v>28</v>
      </c>
      <c r="D29" s="175" t="s">
        <v>29</v>
      </c>
      <c r="E29" s="165" t="s">
        <v>30</v>
      </c>
      <c r="F29" s="178">
        <v>32.5</v>
      </c>
      <c r="G29" s="2" t="s">
        <v>16</v>
      </c>
      <c r="H29" s="165">
        <v>24.36</v>
      </c>
      <c r="I29" s="168">
        <v>43197</v>
      </c>
      <c r="J29" s="168">
        <v>43531</v>
      </c>
      <c r="K29" s="11">
        <v>2375.1</v>
      </c>
      <c r="L29" s="11">
        <v>2467.9899999999998</v>
      </c>
      <c r="M29" s="11">
        <v>2467.9899999999998</v>
      </c>
      <c r="N29" s="11">
        <f>K29-L29-M29</f>
        <v>-2560.8799999999997</v>
      </c>
      <c r="O29" s="11"/>
    </row>
    <row r="30" spans="1:15" x14ac:dyDescent="0.2">
      <c r="A30" s="170"/>
      <c r="B30" s="173"/>
      <c r="C30" s="176"/>
      <c r="D30" s="176"/>
      <c r="E30" s="166"/>
      <c r="F30" s="179"/>
      <c r="G30" s="2" t="s">
        <v>17</v>
      </c>
      <c r="H30" s="166"/>
      <c r="I30" s="166"/>
      <c r="J30" s="166"/>
      <c r="K30" s="11">
        <v>2480.66</v>
      </c>
      <c r="L30" s="11">
        <v>0</v>
      </c>
      <c r="M30" s="11">
        <v>0</v>
      </c>
      <c r="N30" s="11">
        <f>K30-L30-M30</f>
        <v>2480.66</v>
      </c>
      <c r="O30" s="11">
        <v>471.25</v>
      </c>
    </row>
    <row r="31" spans="1:15" x14ac:dyDescent="0.2">
      <c r="A31" s="170"/>
      <c r="B31" s="173"/>
      <c r="C31" s="176"/>
      <c r="D31" s="176"/>
      <c r="E31" s="166"/>
      <c r="F31" s="179"/>
      <c r="G31" s="2" t="s">
        <v>18</v>
      </c>
      <c r="H31" s="166"/>
      <c r="I31" s="166"/>
      <c r="J31" s="166"/>
      <c r="K31" s="11"/>
      <c r="L31" s="11"/>
      <c r="M31" s="11"/>
      <c r="N31" s="11"/>
      <c r="O31" s="11"/>
    </row>
    <row r="32" spans="1:15" x14ac:dyDescent="0.2">
      <c r="A32" s="170"/>
      <c r="B32" s="173"/>
      <c r="C32" s="176"/>
      <c r="D32" s="176"/>
      <c r="E32" s="166"/>
      <c r="F32" s="179"/>
      <c r="G32" s="2" t="s">
        <v>19</v>
      </c>
      <c r="H32" s="166"/>
      <c r="I32" s="166"/>
      <c r="J32" s="166"/>
      <c r="K32" s="11"/>
      <c r="L32" s="11"/>
      <c r="M32" s="11"/>
      <c r="N32" s="11"/>
      <c r="O32" s="11"/>
    </row>
    <row r="33" spans="1:15" ht="18.75" customHeight="1" x14ac:dyDescent="0.2">
      <c r="A33" s="171"/>
      <c r="B33" s="174"/>
      <c r="C33" s="177"/>
      <c r="D33" s="177"/>
      <c r="E33" s="167"/>
      <c r="F33" s="180"/>
      <c r="G33" s="3" t="s">
        <v>15</v>
      </c>
      <c r="H33" s="167"/>
      <c r="I33" s="167"/>
      <c r="J33" s="167"/>
      <c r="K33" s="28">
        <f>SUM(K29:K32)</f>
        <v>4855.76</v>
      </c>
      <c r="L33" s="28">
        <f>SUM(L29:L32)</f>
        <v>2467.9899999999998</v>
      </c>
      <c r="M33" s="28">
        <f>SUM(M29:M32)</f>
        <v>2467.9899999999998</v>
      </c>
      <c r="N33" s="28">
        <f>K33-L33-M33</f>
        <v>-80.219999999999345</v>
      </c>
      <c r="O33" s="11"/>
    </row>
    <row r="34" spans="1:15" x14ac:dyDescent="0.2">
      <c r="A34" s="169">
        <v>6</v>
      </c>
      <c r="B34" s="172" t="s">
        <v>25</v>
      </c>
      <c r="C34" s="175" t="s">
        <v>31</v>
      </c>
      <c r="D34" s="175" t="s">
        <v>160</v>
      </c>
      <c r="E34" s="165" t="s">
        <v>33</v>
      </c>
      <c r="F34" s="178">
        <v>79.900000000000006</v>
      </c>
      <c r="G34" s="2" t="s">
        <v>16</v>
      </c>
      <c r="H34" s="165">
        <v>27.84</v>
      </c>
      <c r="I34" s="168">
        <v>43012</v>
      </c>
      <c r="J34" s="168">
        <v>43347</v>
      </c>
      <c r="K34" s="87">
        <v>6673.26</v>
      </c>
      <c r="L34" s="11">
        <v>3750</v>
      </c>
      <c r="M34" s="11">
        <v>3750</v>
      </c>
      <c r="N34" s="11">
        <f>K34-L34-M34</f>
        <v>-826.73999999999978</v>
      </c>
      <c r="O34" s="11"/>
    </row>
    <row r="35" spans="1:15" x14ac:dyDescent="0.2">
      <c r="A35" s="170"/>
      <c r="B35" s="173"/>
      <c r="C35" s="176"/>
      <c r="D35" s="176"/>
      <c r="E35" s="166"/>
      <c r="F35" s="179"/>
      <c r="G35" s="2" t="s">
        <v>17</v>
      </c>
      <c r="H35" s="166"/>
      <c r="I35" s="166"/>
      <c r="J35" s="166"/>
      <c r="K35" s="11">
        <v>6673.26</v>
      </c>
      <c r="L35" s="11">
        <v>1250</v>
      </c>
      <c r="M35" s="11">
        <v>1250</v>
      </c>
      <c r="N35" s="11">
        <f>K35-L35-M35</f>
        <v>4173.26</v>
      </c>
      <c r="O35" s="11"/>
    </row>
    <row r="36" spans="1:15" x14ac:dyDescent="0.2">
      <c r="A36" s="170"/>
      <c r="B36" s="173"/>
      <c r="C36" s="176"/>
      <c r="D36" s="176"/>
      <c r="E36" s="166"/>
      <c r="F36" s="179"/>
      <c r="G36" s="2" t="s">
        <v>18</v>
      </c>
      <c r="H36" s="166"/>
      <c r="I36" s="166"/>
      <c r="J36" s="166"/>
      <c r="K36" s="11"/>
      <c r="L36" s="11"/>
      <c r="M36" s="11"/>
      <c r="N36" s="11"/>
      <c r="O36" s="10"/>
    </row>
    <row r="37" spans="1:15" x14ac:dyDescent="0.2">
      <c r="A37" s="170"/>
      <c r="B37" s="173"/>
      <c r="C37" s="176"/>
      <c r="D37" s="176"/>
      <c r="E37" s="166"/>
      <c r="F37" s="179"/>
      <c r="G37" s="2" t="s">
        <v>19</v>
      </c>
      <c r="H37" s="166"/>
      <c r="I37" s="166"/>
      <c r="J37" s="166"/>
      <c r="K37" s="11"/>
      <c r="L37" s="11"/>
      <c r="M37" s="11"/>
      <c r="N37" s="11"/>
      <c r="O37" s="11"/>
    </row>
    <row r="38" spans="1:15" ht="19.5" customHeight="1" x14ac:dyDescent="0.2">
      <c r="A38" s="171"/>
      <c r="B38" s="174"/>
      <c r="C38" s="177"/>
      <c r="D38" s="177"/>
      <c r="E38" s="167"/>
      <c r="F38" s="180"/>
      <c r="G38" s="3" t="s">
        <v>15</v>
      </c>
      <c r="H38" s="167"/>
      <c r="I38" s="167"/>
      <c r="J38" s="167"/>
      <c r="K38" s="28">
        <f>SUM(K34:K37)</f>
        <v>13346.52</v>
      </c>
      <c r="L38" s="28">
        <f t="shared" ref="L38:N38" si="4">SUM(L34:L37)</f>
        <v>5000</v>
      </c>
      <c r="M38" s="28">
        <f t="shared" si="4"/>
        <v>5000</v>
      </c>
      <c r="N38" s="28">
        <f t="shared" si="4"/>
        <v>3346.5200000000004</v>
      </c>
      <c r="O38" s="11"/>
    </row>
    <row r="39" spans="1:15" x14ac:dyDescent="0.2">
      <c r="A39" s="169">
        <v>7</v>
      </c>
      <c r="B39" s="172" t="s">
        <v>25</v>
      </c>
      <c r="C39" s="175" t="s">
        <v>34</v>
      </c>
      <c r="D39" s="175" t="s">
        <v>161</v>
      </c>
      <c r="E39" s="165" t="s">
        <v>36</v>
      </c>
      <c r="F39" s="178">
        <v>38.299999999999997</v>
      </c>
      <c r="G39" s="2" t="s">
        <v>16</v>
      </c>
      <c r="H39" s="165">
        <v>21.07</v>
      </c>
      <c r="I39" s="168">
        <v>41493</v>
      </c>
      <c r="J39" s="168">
        <v>43319</v>
      </c>
      <c r="K39" s="11">
        <v>2420.5500000000002</v>
      </c>
      <c r="L39" s="11">
        <f>K39/2</f>
        <v>1210.2750000000001</v>
      </c>
      <c r="M39" s="11">
        <v>1210.27</v>
      </c>
      <c r="N39" s="11">
        <f>K39-L39-M39</f>
        <v>5.0000000001091394E-3</v>
      </c>
      <c r="O39" s="11"/>
    </row>
    <row r="40" spans="1:15" x14ac:dyDescent="0.2">
      <c r="A40" s="170"/>
      <c r="B40" s="173"/>
      <c r="C40" s="176"/>
      <c r="D40" s="176"/>
      <c r="E40" s="166"/>
      <c r="F40" s="179"/>
      <c r="G40" s="2" t="s">
        <v>17</v>
      </c>
      <c r="H40" s="166"/>
      <c r="I40" s="166"/>
      <c r="J40" s="166"/>
      <c r="K40" s="11">
        <v>2420.5500000000002</v>
      </c>
      <c r="L40" s="11">
        <v>1210.28</v>
      </c>
      <c r="M40" s="11">
        <v>1210.28</v>
      </c>
      <c r="N40" s="11">
        <f>K40-L40-M40</f>
        <v>-9.9999999997635314E-3</v>
      </c>
      <c r="O40" s="11"/>
    </row>
    <row r="41" spans="1:15" x14ac:dyDescent="0.2">
      <c r="A41" s="170"/>
      <c r="B41" s="173"/>
      <c r="C41" s="176"/>
      <c r="D41" s="176"/>
      <c r="E41" s="166"/>
      <c r="F41" s="179"/>
      <c r="G41" s="2" t="s">
        <v>18</v>
      </c>
      <c r="H41" s="166"/>
      <c r="I41" s="166"/>
      <c r="J41" s="166"/>
      <c r="K41" s="11"/>
      <c r="L41" s="11"/>
      <c r="M41" s="11"/>
      <c r="N41" s="11"/>
      <c r="O41" s="11"/>
    </row>
    <row r="42" spans="1:15" x14ac:dyDescent="0.2">
      <c r="A42" s="170"/>
      <c r="B42" s="173"/>
      <c r="C42" s="176"/>
      <c r="D42" s="176"/>
      <c r="E42" s="166"/>
      <c r="F42" s="179"/>
      <c r="G42" s="2" t="s">
        <v>19</v>
      </c>
      <c r="H42" s="166"/>
      <c r="I42" s="166"/>
      <c r="J42" s="166"/>
      <c r="K42" s="11"/>
      <c r="L42" s="11"/>
      <c r="M42" s="11"/>
      <c r="N42" s="11"/>
      <c r="O42" s="11"/>
    </row>
    <row r="43" spans="1:15" ht="19.5" customHeight="1" x14ac:dyDescent="0.2">
      <c r="A43" s="171"/>
      <c r="B43" s="174"/>
      <c r="C43" s="177"/>
      <c r="D43" s="177"/>
      <c r="E43" s="167"/>
      <c r="F43" s="180"/>
      <c r="G43" s="3" t="s">
        <v>15</v>
      </c>
      <c r="H43" s="167"/>
      <c r="I43" s="167"/>
      <c r="J43" s="167"/>
      <c r="K43" s="28">
        <f>SUM(K39:K42)</f>
        <v>4841.1000000000004</v>
      </c>
      <c r="L43" s="28">
        <f>SUM(L39:L42)</f>
        <v>2420.5550000000003</v>
      </c>
      <c r="M43" s="28">
        <f>SUM(M39:M42)</f>
        <v>2420.5500000000002</v>
      </c>
      <c r="N43" s="28">
        <f t="shared" ref="N43" si="5">SUM(N39:N42)</f>
        <v>-4.999999999654392E-3</v>
      </c>
      <c r="O43" s="11"/>
    </row>
    <row r="44" spans="1:15" x14ac:dyDescent="0.2">
      <c r="A44" s="169">
        <v>8</v>
      </c>
      <c r="B44" s="172" t="s">
        <v>25</v>
      </c>
      <c r="C44" s="165" t="s">
        <v>37</v>
      </c>
      <c r="D44" s="175" t="s">
        <v>187</v>
      </c>
      <c r="E44" s="165" t="s">
        <v>40</v>
      </c>
      <c r="F44" s="178">
        <v>39.799999999999997</v>
      </c>
      <c r="G44" s="2" t="s">
        <v>16</v>
      </c>
      <c r="H44" s="165">
        <v>28.27</v>
      </c>
      <c r="I44" s="168">
        <v>41752</v>
      </c>
      <c r="J44" s="168">
        <v>43578</v>
      </c>
      <c r="K44" s="11">
        <v>3375.03</v>
      </c>
      <c r="L44" s="11">
        <v>1687.52</v>
      </c>
      <c r="M44" s="11">
        <v>1687.51</v>
      </c>
      <c r="N44" s="11">
        <f>K44-L44-M44</f>
        <v>0</v>
      </c>
      <c r="O44" s="198">
        <v>340.02</v>
      </c>
    </row>
    <row r="45" spans="1:15" x14ac:dyDescent="0.2">
      <c r="A45" s="170"/>
      <c r="B45" s="173"/>
      <c r="C45" s="166"/>
      <c r="D45" s="176"/>
      <c r="E45" s="166"/>
      <c r="F45" s="179"/>
      <c r="G45" s="2" t="s">
        <v>17</v>
      </c>
      <c r="H45" s="166"/>
      <c r="I45" s="166"/>
      <c r="J45" s="166"/>
      <c r="K45" s="11">
        <v>3375.03</v>
      </c>
      <c r="L45" s="11">
        <v>1125.01</v>
      </c>
      <c r="M45" s="11">
        <v>1125.01</v>
      </c>
      <c r="N45" s="11">
        <f>K45-L45-M45</f>
        <v>1125.0100000000004</v>
      </c>
      <c r="O45" s="199"/>
    </row>
    <row r="46" spans="1:15" x14ac:dyDescent="0.2">
      <c r="A46" s="170"/>
      <c r="B46" s="173"/>
      <c r="C46" s="166"/>
      <c r="D46" s="176"/>
      <c r="E46" s="166"/>
      <c r="F46" s="179"/>
      <c r="G46" s="2" t="s">
        <v>18</v>
      </c>
      <c r="H46" s="166"/>
      <c r="I46" s="166"/>
      <c r="J46" s="166"/>
      <c r="K46" s="11"/>
      <c r="L46" s="11"/>
      <c r="M46" s="11"/>
      <c r="N46" s="11"/>
      <c r="O46" s="199"/>
    </row>
    <row r="47" spans="1:15" x14ac:dyDescent="0.2">
      <c r="A47" s="170"/>
      <c r="B47" s="173"/>
      <c r="C47" s="166"/>
      <c r="D47" s="176"/>
      <c r="E47" s="166"/>
      <c r="F47" s="179"/>
      <c r="G47" s="2" t="s">
        <v>19</v>
      </c>
      <c r="H47" s="166"/>
      <c r="I47" s="166"/>
      <c r="J47" s="166"/>
      <c r="K47" s="11"/>
      <c r="L47" s="11"/>
      <c r="M47" s="11"/>
      <c r="N47" s="11"/>
      <c r="O47" s="199"/>
    </row>
    <row r="48" spans="1:15" ht="24" customHeight="1" x14ac:dyDescent="0.2">
      <c r="A48" s="171"/>
      <c r="B48" s="174"/>
      <c r="C48" s="167"/>
      <c r="D48" s="177"/>
      <c r="E48" s="167"/>
      <c r="F48" s="180"/>
      <c r="G48" s="3" t="s">
        <v>15</v>
      </c>
      <c r="H48" s="167"/>
      <c r="I48" s="167"/>
      <c r="J48" s="167"/>
      <c r="K48" s="28">
        <f>SUM(K44:K47)</f>
        <v>6750.06</v>
      </c>
      <c r="L48" s="28">
        <f>SUM(L44:L47)</f>
        <v>2812.5299999999997</v>
      </c>
      <c r="M48" s="28">
        <f>SUM(M44:M47)</f>
        <v>2812.52</v>
      </c>
      <c r="N48" s="28">
        <f>SUM(N44:N47)</f>
        <v>1125.0100000000004</v>
      </c>
      <c r="O48" s="199"/>
    </row>
    <row r="49" spans="1:15" x14ac:dyDescent="0.2">
      <c r="A49" s="169">
        <v>9</v>
      </c>
      <c r="B49" s="172" t="s">
        <v>25</v>
      </c>
      <c r="C49" s="165" t="s">
        <v>37</v>
      </c>
      <c r="D49" s="175" t="s">
        <v>162</v>
      </c>
      <c r="E49" s="165" t="s">
        <v>42</v>
      </c>
      <c r="F49" s="178">
        <v>46.9</v>
      </c>
      <c r="G49" s="2" t="s">
        <v>16</v>
      </c>
      <c r="H49" s="165">
        <v>21.07</v>
      </c>
      <c r="I49" s="168">
        <v>43201</v>
      </c>
      <c r="J49" s="168">
        <v>43535</v>
      </c>
      <c r="K49" s="11">
        <v>2964.09</v>
      </c>
      <c r="L49" s="11">
        <v>1482.05</v>
      </c>
      <c r="M49" s="11">
        <v>1482.04</v>
      </c>
      <c r="N49" s="11">
        <f>K49-L49-M49</f>
        <v>0</v>
      </c>
      <c r="O49" s="199"/>
    </row>
    <row r="50" spans="1:15" x14ac:dyDescent="0.2">
      <c r="A50" s="170"/>
      <c r="B50" s="173"/>
      <c r="C50" s="166"/>
      <c r="D50" s="176"/>
      <c r="E50" s="166"/>
      <c r="F50" s="179"/>
      <c r="G50" s="2" t="s">
        <v>17</v>
      </c>
      <c r="H50" s="166"/>
      <c r="I50" s="166"/>
      <c r="J50" s="166"/>
      <c r="K50" s="11">
        <v>5378.03</v>
      </c>
      <c r="L50" s="11">
        <v>2771.4</v>
      </c>
      <c r="M50" s="11">
        <v>2771.4</v>
      </c>
      <c r="N50" s="11">
        <f>K50-L50-M50</f>
        <v>-164.77000000000044</v>
      </c>
      <c r="O50" s="199"/>
    </row>
    <row r="51" spans="1:15" x14ac:dyDescent="0.2">
      <c r="A51" s="170"/>
      <c r="B51" s="173"/>
      <c r="C51" s="166"/>
      <c r="D51" s="176"/>
      <c r="E51" s="166"/>
      <c r="F51" s="179"/>
      <c r="G51" s="2" t="s">
        <v>18</v>
      </c>
      <c r="H51" s="166"/>
      <c r="I51" s="166"/>
      <c r="J51" s="166"/>
      <c r="K51" s="11"/>
      <c r="L51" s="11"/>
      <c r="M51" s="11"/>
      <c r="N51" s="11"/>
      <c r="O51" s="199"/>
    </row>
    <row r="52" spans="1:15" x14ac:dyDescent="0.2">
      <c r="A52" s="170"/>
      <c r="B52" s="173"/>
      <c r="C52" s="166"/>
      <c r="D52" s="176"/>
      <c r="E52" s="166"/>
      <c r="F52" s="179"/>
      <c r="G52" s="2" t="s">
        <v>19</v>
      </c>
      <c r="H52" s="166"/>
      <c r="I52" s="166"/>
      <c r="J52" s="166"/>
      <c r="K52" s="11"/>
      <c r="L52" s="11"/>
      <c r="M52" s="11"/>
      <c r="N52" s="11"/>
      <c r="O52" s="199"/>
    </row>
    <row r="53" spans="1:15" ht="13.5" customHeight="1" x14ac:dyDescent="0.2">
      <c r="A53" s="171"/>
      <c r="B53" s="174"/>
      <c r="C53" s="167"/>
      <c r="D53" s="177"/>
      <c r="E53" s="167"/>
      <c r="F53" s="180"/>
      <c r="G53" s="3" t="s">
        <v>15</v>
      </c>
      <c r="H53" s="167"/>
      <c r="I53" s="167"/>
      <c r="J53" s="167"/>
      <c r="K53" s="28">
        <f>SUM(K49:K52)</f>
        <v>8342.119999999999</v>
      </c>
      <c r="L53" s="28">
        <f>SUM(L49:L52)</f>
        <v>4253.45</v>
      </c>
      <c r="M53" s="28">
        <f>SUM(M49:M52)</f>
        <v>4253.4400000000005</v>
      </c>
      <c r="N53" s="28">
        <f t="shared" ref="N53" si="6">SUM(N49:N52)</f>
        <v>-164.77000000000044</v>
      </c>
      <c r="O53" s="200"/>
    </row>
    <row r="54" spans="1:15" ht="11.25" customHeight="1" x14ac:dyDescent="0.2">
      <c r="A54" s="169">
        <v>10</v>
      </c>
      <c r="B54" s="172" t="s">
        <v>25</v>
      </c>
      <c r="C54" s="175" t="s">
        <v>43</v>
      </c>
      <c r="D54" s="175" t="s">
        <v>163</v>
      </c>
      <c r="E54" s="165" t="s">
        <v>40</v>
      </c>
      <c r="F54" s="178">
        <v>50</v>
      </c>
      <c r="G54" s="2" t="s">
        <v>16</v>
      </c>
      <c r="H54" s="165">
        <v>88</v>
      </c>
      <c r="I54" s="168">
        <v>41569</v>
      </c>
      <c r="J54" s="168">
        <v>43395</v>
      </c>
      <c r="K54" s="11">
        <v>13200</v>
      </c>
      <c r="L54" s="11">
        <v>6600</v>
      </c>
      <c r="M54" s="11">
        <v>6600</v>
      </c>
      <c r="N54" s="11">
        <f>K54-L54-M54</f>
        <v>0</v>
      </c>
      <c r="O54" s="11"/>
    </row>
    <row r="55" spans="1:15" ht="12" customHeight="1" x14ac:dyDescent="0.2">
      <c r="A55" s="170"/>
      <c r="B55" s="173"/>
      <c r="C55" s="176"/>
      <c r="D55" s="176"/>
      <c r="E55" s="166"/>
      <c r="F55" s="179"/>
      <c r="G55" s="2" t="s">
        <v>17</v>
      </c>
      <c r="H55" s="166"/>
      <c r="I55" s="166"/>
      <c r="J55" s="166"/>
      <c r="K55" s="11">
        <v>13200</v>
      </c>
      <c r="L55" s="11">
        <v>6600</v>
      </c>
      <c r="M55" s="11">
        <v>6600</v>
      </c>
      <c r="N55" s="11">
        <f>K55-L55-M55</f>
        <v>0</v>
      </c>
      <c r="O55" s="11"/>
    </row>
    <row r="56" spans="1:15" ht="13.5" customHeight="1" x14ac:dyDescent="0.2">
      <c r="A56" s="170"/>
      <c r="B56" s="173"/>
      <c r="C56" s="176"/>
      <c r="D56" s="176"/>
      <c r="E56" s="166"/>
      <c r="F56" s="179"/>
      <c r="G56" s="2" t="s">
        <v>18</v>
      </c>
      <c r="H56" s="166"/>
      <c r="I56" s="166"/>
      <c r="J56" s="166"/>
      <c r="K56" s="11"/>
      <c r="L56" s="11"/>
      <c r="M56" s="11"/>
      <c r="N56" s="11"/>
      <c r="O56" s="11"/>
    </row>
    <row r="57" spans="1:15" x14ac:dyDescent="0.2">
      <c r="A57" s="170"/>
      <c r="B57" s="173"/>
      <c r="C57" s="176"/>
      <c r="D57" s="176"/>
      <c r="E57" s="166"/>
      <c r="F57" s="179"/>
      <c r="G57" s="2" t="s">
        <v>19</v>
      </c>
      <c r="H57" s="166"/>
      <c r="I57" s="166"/>
      <c r="J57" s="166"/>
      <c r="K57" s="11"/>
      <c r="L57" s="11"/>
      <c r="M57" s="11"/>
      <c r="N57" s="11"/>
      <c r="O57" s="11"/>
    </row>
    <row r="58" spans="1:15" ht="17.25" customHeight="1" x14ac:dyDescent="0.2">
      <c r="A58" s="171"/>
      <c r="B58" s="174"/>
      <c r="C58" s="177"/>
      <c r="D58" s="177"/>
      <c r="E58" s="167"/>
      <c r="F58" s="180"/>
      <c r="G58" s="3" t="s">
        <v>15</v>
      </c>
      <c r="H58" s="167"/>
      <c r="I58" s="167"/>
      <c r="J58" s="167"/>
      <c r="K58" s="28">
        <f>SUM(K54:K57)</f>
        <v>26400</v>
      </c>
      <c r="L58" s="28">
        <f>SUM(L54:L57)</f>
        <v>13200</v>
      </c>
      <c r="M58" s="28">
        <f>SUM(M54:M57)</f>
        <v>13200</v>
      </c>
      <c r="N58" s="28">
        <v>0</v>
      </c>
      <c r="O58" s="11"/>
    </row>
    <row r="59" spans="1:15" x14ac:dyDescent="0.2">
      <c r="A59" s="169">
        <v>11</v>
      </c>
      <c r="B59" s="172" t="s">
        <v>25</v>
      </c>
      <c r="C59" s="175" t="s">
        <v>45</v>
      </c>
      <c r="D59" s="175" t="s">
        <v>164</v>
      </c>
      <c r="E59" s="165" t="s">
        <v>46</v>
      </c>
      <c r="F59" s="178">
        <v>10.5</v>
      </c>
      <c r="G59" s="2" t="s">
        <v>16</v>
      </c>
      <c r="H59" s="165">
        <v>24.4</v>
      </c>
      <c r="I59" s="168">
        <v>42444</v>
      </c>
      <c r="J59" s="168">
        <v>44270</v>
      </c>
      <c r="K59" s="11">
        <v>768.6</v>
      </c>
      <c r="L59" s="11">
        <f>K59/2</f>
        <v>384.3</v>
      </c>
      <c r="M59" s="11">
        <v>384.3</v>
      </c>
      <c r="N59" s="11">
        <f>K59-L59-M59</f>
        <v>0</v>
      </c>
      <c r="O59" s="11"/>
    </row>
    <row r="60" spans="1:15" x14ac:dyDescent="0.2">
      <c r="A60" s="170"/>
      <c r="B60" s="173"/>
      <c r="C60" s="176"/>
      <c r="D60" s="176"/>
      <c r="E60" s="166"/>
      <c r="F60" s="179"/>
      <c r="G60" s="2" t="s">
        <v>17</v>
      </c>
      <c r="H60" s="166"/>
      <c r="I60" s="166"/>
      <c r="J60" s="166"/>
      <c r="K60" s="11">
        <v>768.6</v>
      </c>
      <c r="L60" s="11">
        <v>384.3</v>
      </c>
      <c r="M60" s="11">
        <v>384.3</v>
      </c>
      <c r="N60" s="11">
        <f>K60-L60-M60</f>
        <v>0</v>
      </c>
      <c r="O60" s="11"/>
    </row>
    <row r="61" spans="1:15" x14ac:dyDescent="0.2">
      <c r="A61" s="170"/>
      <c r="B61" s="173"/>
      <c r="C61" s="176"/>
      <c r="D61" s="176"/>
      <c r="E61" s="166"/>
      <c r="F61" s="179"/>
      <c r="G61" s="2" t="s">
        <v>18</v>
      </c>
      <c r="H61" s="166"/>
      <c r="I61" s="166"/>
      <c r="J61" s="166"/>
      <c r="K61" s="11"/>
      <c r="L61" s="11"/>
      <c r="M61" s="11"/>
      <c r="N61" s="11"/>
      <c r="O61" s="11"/>
    </row>
    <row r="62" spans="1:15" x14ac:dyDescent="0.2">
      <c r="A62" s="170"/>
      <c r="B62" s="173"/>
      <c r="C62" s="176"/>
      <c r="D62" s="176"/>
      <c r="E62" s="166"/>
      <c r="F62" s="179"/>
      <c r="G62" s="2" t="s">
        <v>19</v>
      </c>
      <c r="H62" s="166"/>
      <c r="I62" s="166"/>
      <c r="J62" s="166"/>
      <c r="K62" s="11"/>
      <c r="L62" s="11"/>
      <c r="M62" s="11"/>
      <c r="N62" s="11"/>
      <c r="O62" s="11"/>
    </row>
    <row r="63" spans="1:15" x14ac:dyDescent="0.2">
      <c r="A63" s="171"/>
      <c r="B63" s="174"/>
      <c r="C63" s="177"/>
      <c r="D63" s="177"/>
      <c r="E63" s="167"/>
      <c r="F63" s="180"/>
      <c r="G63" s="3" t="s">
        <v>15</v>
      </c>
      <c r="H63" s="167"/>
      <c r="I63" s="167"/>
      <c r="J63" s="167"/>
      <c r="K63" s="28">
        <f>SUM(K59:K62)</f>
        <v>1537.2</v>
      </c>
      <c r="L63" s="28">
        <f>SUM(L59:L62)</f>
        <v>768.6</v>
      </c>
      <c r="M63" s="28">
        <f>SUM(M59:M62)</f>
        <v>768.6</v>
      </c>
      <c r="N63" s="11">
        <f t="shared" ref="N63:N68" si="7">K63-L63-M63</f>
        <v>0</v>
      </c>
      <c r="O63" s="11"/>
    </row>
    <row r="64" spans="1:15" x14ac:dyDescent="0.2">
      <c r="A64" s="169">
        <v>12</v>
      </c>
      <c r="B64" s="172" t="s">
        <v>25</v>
      </c>
      <c r="C64" s="175" t="s">
        <v>48</v>
      </c>
      <c r="D64" s="175" t="s">
        <v>49</v>
      </c>
      <c r="E64" s="165" t="s">
        <v>131</v>
      </c>
      <c r="F64" s="178">
        <v>280.8</v>
      </c>
      <c r="G64" s="2" t="s">
        <v>16</v>
      </c>
      <c r="H64" s="165">
        <v>12.93</v>
      </c>
      <c r="I64" s="168">
        <v>43238</v>
      </c>
      <c r="J64" s="168">
        <v>43573</v>
      </c>
      <c r="K64" s="11">
        <v>10895.04</v>
      </c>
      <c r="L64" s="11">
        <f>K64/2</f>
        <v>5447.52</v>
      </c>
      <c r="M64" s="11">
        <v>5447.52</v>
      </c>
      <c r="N64" s="11">
        <f>K64-L64-M64</f>
        <v>0</v>
      </c>
      <c r="O64" s="11"/>
    </row>
    <row r="65" spans="1:15" x14ac:dyDescent="0.2">
      <c r="A65" s="170"/>
      <c r="B65" s="173"/>
      <c r="C65" s="176"/>
      <c r="D65" s="176"/>
      <c r="E65" s="166"/>
      <c r="F65" s="179"/>
      <c r="G65" s="2" t="s">
        <v>17</v>
      </c>
      <c r="H65" s="166"/>
      <c r="I65" s="166"/>
      <c r="J65" s="166"/>
      <c r="K65" s="11">
        <v>14417.9</v>
      </c>
      <c r="L65" s="11">
        <v>7209.38</v>
      </c>
      <c r="M65" s="11">
        <v>7209.38</v>
      </c>
      <c r="N65" s="11">
        <f>K65-L65-M65</f>
        <v>-0.86000000000058208</v>
      </c>
      <c r="O65" s="11"/>
    </row>
    <row r="66" spans="1:15" x14ac:dyDescent="0.2">
      <c r="A66" s="170"/>
      <c r="B66" s="173"/>
      <c r="C66" s="176"/>
      <c r="D66" s="176"/>
      <c r="E66" s="166"/>
      <c r="F66" s="179"/>
      <c r="G66" s="2" t="s">
        <v>18</v>
      </c>
      <c r="H66" s="166"/>
      <c r="I66" s="166"/>
      <c r="J66" s="166"/>
      <c r="K66" s="11"/>
      <c r="L66" s="11"/>
      <c r="M66" s="11"/>
      <c r="N66" s="11"/>
      <c r="O66" s="11"/>
    </row>
    <row r="67" spans="1:15" x14ac:dyDescent="0.2">
      <c r="A67" s="170"/>
      <c r="B67" s="173"/>
      <c r="C67" s="176"/>
      <c r="D67" s="176"/>
      <c r="E67" s="166"/>
      <c r="F67" s="179"/>
      <c r="G67" s="2" t="s">
        <v>19</v>
      </c>
      <c r="H67" s="166"/>
      <c r="I67" s="166"/>
      <c r="J67" s="166"/>
      <c r="K67" s="11"/>
      <c r="L67" s="11"/>
      <c r="M67" s="11"/>
      <c r="N67" s="11"/>
      <c r="O67" s="11"/>
    </row>
    <row r="68" spans="1:15" ht="21" customHeight="1" x14ac:dyDescent="0.2">
      <c r="A68" s="171"/>
      <c r="B68" s="174"/>
      <c r="C68" s="177"/>
      <c r="D68" s="177"/>
      <c r="E68" s="167"/>
      <c r="F68" s="180"/>
      <c r="G68" s="3" t="s">
        <v>15</v>
      </c>
      <c r="H68" s="167"/>
      <c r="I68" s="167"/>
      <c r="J68" s="167"/>
      <c r="K68" s="28">
        <f>SUM(K64:K67)</f>
        <v>25312.940000000002</v>
      </c>
      <c r="L68" s="28">
        <f>SUM(L64:L67)</f>
        <v>12656.900000000001</v>
      </c>
      <c r="M68" s="28">
        <f>SUM(M64:M67)</f>
        <v>12656.900000000001</v>
      </c>
      <c r="N68" s="11">
        <f t="shared" si="7"/>
        <v>-0.86000000000058208</v>
      </c>
      <c r="O68" s="11"/>
    </row>
    <row r="69" spans="1:15" x14ac:dyDescent="0.2">
      <c r="A69" s="169">
        <v>13</v>
      </c>
      <c r="B69" s="172" t="s">
        <v>25</v>
      </c>
      <c r="C69" s="175" t="s">
        <v>51</v>
      </c>
      <c r="D69" s="175" t="s">
        <v>52</v>
      </c>
      <c r="E69" s="165" t="s">
        <v>50</v>
      </c>
      <c r="F69" s="178">
        <v>31.9</v>
      </c>
      <c r="G69" s="2" t="s">
        <v>16</v>
      </c>
      <c r="H69" s="165">
        <v>14.87</v>
      </c>
      <c r="I69" s="168">
        <v>41610</v>
      </c>
      <c r="J69" s="168">
        <v>43436</v>
      </c>
      <c r="K69" s="11">
        <v>1422.75</v>
      </c>
      <c r="L69" s="11">
        <v>940.85</v>
      </c>
      <c r="M69" s="11">
        <v>940.85</v>
      </c>
      <c r="N69" s="11">
        <f>K69-L69-M69</f>
        <v>-458.95000000000005</v>
      </c>
      <c r="O69" s="11"/>
    </row>
    <row r="70" spans="1:15" x14ac:dyDescent="0.2">
      <c r="A70" s="170"/>
      <c r="B70" s="173"/>
      <c r="C70" s="176"/>
      <c r="D70" s="176"/>
      <c r="E70" s="166"/>
      <c r="F70" s="179"/>
      <c r="G70" s="2" t="s">
        <v>17</v>
      </c>
      <c r="H70" s="166"/>
      <c r="I70" s="166"/>
      <c r="J70" s="166"/>
      <c r="K70" s="11">
        <v>1422.75</v>
      </c>
      <c r="L70" s="11">
        <v>711.38</v>
      </c>
      <c r="M70" s="11">
        <v>711.37</v>
      </c>
      <c r="N70" s="11">
        <f>K70-L70-M70</f>
        <v>0</v>
      </c>
      <c r="O70" s="11"/>
    </row>
    <row r="71" spans="1:15" x14ac:dyDescent="0.2">
      <c r="A71" s="170"/>
      <c r="B71" s="173"/>
      <c r="C71" s="176"/>
      <c r="D71" s="176"/>
      <c r="E71" s="166"/>
      <c r="F71" s="179"/>
      <c r="G71" s="2" t="s">
        <v>18</v>
      </c>
      <c r="H71" s="166"/>
      <c r="I71" s="166"/>
      <c r="J71" s="166"/>
      <c r="K71" s="11"/>
      <c r="L71" s="11"/>
      <c r="M71" s="11"/>
      <c r="N71" s="11"/>
      <c r="O71" s="11"/>
    </row>
    <row r="72" spans="1:15" x14ac:dyDescent="0.2">
      <c r="A72" s="170"/>
      <c r="B72" s="173"/>
      <c r="C72" s="176"/>
      <c r="D72" s="176"/>
      <c r="E72" s="166"/>
      <c r="F72" s="179"/>
      <c r="G72" s="2" t="s">
        <v>19</v>
      </c>
      <c r="H72" s="166"/>
      <c r="I72" s="166"/>
      <c r="J72" s="166"/>
      <c r="K72" s="11"/>
      <c r="L72" s="11"/>
      <c r="M72" s="11"/>
      <c r="N72" s="11"/>
      <c r="O72" s="11"/>
    </row>
    <row r="73" spans="1:15" x14ac:dyDescent="0.2">
      <c r="A73" s="171"/>
      <c r="B73" s="174"/>
      <c r="C73" s="177"/>
      <c r="D73" s="177"/>
      <c r="E73" s="167"/>
      <c r="F73" s="180"/>
      <c r="G73" s="3" t="s">
        <v>15</v>
      </c>
      <c r="H73" s="167"/>
      <c r="I73" s="167"/>
      <c r="J73" s="167"/>
      <c r="K73" s="28">
        <f>SUM(K69:K72)</f>
        <v>2845.5</v>
      </c>
      <c r="L73" s="28">
        <f>SUM(L69:L72)</f>
        <v>1652.23</v>
      </c>
      <c r="M73" s="28">
        <f>SUM(M69:M72)</f>
        <v>1652.22</v>
      </c>
      <c r="N73" s="28">
        <f>SUM(N69:N72)</f>
        <v>-458.95000000000005</v>
      </c>
      <c r="O73" s="11"/>
    </row>
    <row r="74" spans="1:15" x14ac:dyDescent="0.2">
      <c r="A74" s="169">
        <v>14</v>
      </c>
      <c r="B74" s="172" t="s">
        <v>25</v>
      </c>
      <c r="C74" s="175" t="s">
        <v>53</v>
      </c>
      <c r="D74" s="175" t="s">
        <v>54</v>
      </c>
      <c r="E74" s="165" t="s">
        <v>50</v>
      </c>
      <c r="F74" s="178">
        <v>32.299999999999997</v>
      </c>
      <c r="G74" s="2" t="s">
        <v>16</v>
      </c>
      <c r="H74" s="165">
        <v>16.87</v>
      </c>
      <c r="I74" s="168">
        <v>41614</v>
      </c>
      <c r="J74" s="168">
        <v>43440</v>
      </c>
      <c r="K74" s="4">
        <v>1634.37</v>
      </c>
      <c r="L74" s="11">
        <f>K74/2</f>
        <v>817.18499999999995</v>
      </c>
      <c r="M74" s="11">
        <v>817.18</v>
      </c>
      <c r="N74" s="11">
        <f>K74-L74-M74</f>
        <v>4.9999999999954525E-3</v>
      </c>
      <c r="O74" s="11"/>
    </row>
    <row r="75" spans="1:15" x14ac:dyDescent="0.2">
      <c r="A75" s="170"/>
      <c r="B75" s="173"/>
      <c r="C75" s="176"/>
      <c r="D75" s="176"/>
      <c r="E75" s="166"/>
      <c r="F75" s="179"/>
      <c r="G75" s="2" t="s">
        <v>17</v>
      </c>
      <c r="H75" s="166"/>
      <c r="I75" s="166"/>
      <c r="J75" s="166"/>
      <c r="K75" s="11">
        <v>1634.37</v>
      </c>
      <c r="L75" s="11">
        <v>544.79</v>
      </c>
      <c r="M75" s="11">
        <v>544.79</v>
      </c>
      <c r="N75" s="11">
        <f>K75-L75-M75</f>
        <v>544.79</v>
      </c>
      <c r="O75" s="11"/>
    </row>
    <row r="76" spans="1:15" x14ac:dyDescent="0.2">
      <c r="A76" s="170"/>
      <c r="B76" s="173"/>
      <c r="C76" s="176"/>
      <c r="D76" s="176"/>
      <c r="E76" s="166"/>
      <c r="F76" s="179"/>
      <c r="G76" s="2" t="s">
        <v>18</v>
      </c>
      <c r="H76" s="166"/>
      <c r="I76" s="166"/>
      <c r="J76" s="166"/>
      <c r="K76" s="11"/>
      <c r="L76" s="11"/>
      <c r="M76" s="11"/>
      <c r="N76" s="11"/>
      <c r="O76" s="11"/>
    </row>
    <row r="77" spans="1:15" x14ac:dyDescent="0.2">
      <c r="A77" s="170"/>
      <c r="B77" s="173"/>
      <c r="C77" s="176"/>
      <c r="D77" s="176"/>
      <c r="E77" s="166"/>
      <c r="F77" s="179"/>
      <c r="G77" s="2" t="s">
        <v>19</v>
      </c>
      <c r="H77" s="166"/>
      <c r="I77" s="166"/>
      <c r="J77" s="166"/>
      <c r="K77" s="11"/>
      <c r="L77" s="11"/>
      <c r="M77" s="11"/>
      <c r="N77" s="11"/>
      <c r="O77" s="11"/>
    </row>
    <row r="78" spans="1:15" x14ac:dyDescent="0.2">
      <c r="A78" s="171"/>
      <c r="B78" s="174"/>
      <c r="C78" s="177"/>
      <c r="D78" s="177"/>
      <c r="E78" s="167"/>
      <c r="F78" s="180"/>
      <c r="G78" s="3" t="s">
        <v>15</v>
      </c>
      <c r="H78" s="167"/>
      <c r="I78" s="167"/>
      <c r="J78" s="167"/>
      <c r="K78" s="28">
        <f>SUM(K74:K77)</f>
        <v>3268.74</v>
      </c>
      <c r="L78" s="28">
        <f>SUM(L74:L77)</f>
        <v>1361.9749999999999</v>
      </c>
      <c r="M78" s="28">
        <f>SUM(M74:M77)</f>
        <v>1361.9699999999998</v>
      </c>
      <c r="N78" s="28">
        <f>SUM(N74:N77)</f>
        <v>544.79499999999996</v>
      </c>
      <c r="O78" s="11"/>
    </row>
    <row r="79" spans="1:15" x14ac:dyDescent="0.2">
      <c r="A79" s="169">
        <v>15</v>
      </c>
      <c r="B79" s="172" t="s">
        <v>25</v>
      </c>
      <c r="C79" s="175" t="s">
        <v>55</v>
      </c>
      <c r="D79" s="175" t="s">
        <v>56</v>
      </c>
      <c r="E79" s="165" t="s">
        <v>57</v>
      </c>
      <c r="F79" s="178">
        <v>73.599999999999994</v>
      </c>
      <c r="G79" s="2" t="s">
        <v>16</v>
      </c>
      <c r="H79" s="165">
        <v>22.09</v>
      </c>
      <c r="I79" s="168">
        <v>42545</v>
      </c>
      <c r="J79" s="168">
        <v>44371</v>
      </c>
      <c r="K79" s="4">
        <v>4877.46</v>
      </c>
      <c r="L79" s="11">
        <v>2521.3000000000002</v>
      </c>
      <c r="M79" s="11">
        <v>2521.3000000000002</v>
      </c>
      <c r="N79" s="11">
        <f>K79-L79-M79</f>
        <v>-165.14000000000033</v>
      </c>
      <c r="O79" s="11"/>
    </row>
    <row r="80" spans="1:15" x14ac:dyDescent="0.2">
      <c r="A80" s="170"/>
      <c r="B80" s="173"/>
      <c r="C80" s="176"/>
      <c r="D80" s="176"/>
      <c r="E80" s="166"/>
      <c r="F80" s="179"/>
      <c r="G80" s="2" t="s">
        <v>17</v>
      </c>
      <c r="H80" s="166"/>
      <c r="I80" s="166"/>
      <c r="J80" s="166"/>
      <c r="K80" s="11">
        <v>3251.64</v>
      </c>
      <c r="L80" s="11">
        <v>1625.85</v>
      </c>
      <c r="M80" s="11">
        <v>1625.85</v>
      </c>
      <c r="N80" s="11">
        <f>K80-L80-M80</f>
        <v>-5.999999999994543E-2</v>
      </c>
      <c r="O80" s="11"/>
    </row>
    <row r="81" spans="1:15" x14ac:dyDescent="0.2">
      <c r="A81" s="170"/>
      <c r="B81" s="173"/>
      <c r="C81" s="176"/>
      <c r="D81" s="176"/>
      <c r="E81" s="166"/>
      <c r="F81" s="179"/>
      <c r="G81" s="2" t="s">
        <v>18</v>
      </c>
      <c r="H81" s="166"/>
      <c r="I81" s="166"/>
      <c r="J81" s="166"/>
      <c r="K81" s="11"/>
      <c r="L81" s="11"/>
      <c r="M81" s="11"/>
      <c r="N81" s="11"/>
      <c r="O81" s="11"/>
    </row>
    <row r="82" spans="1:15" x14ac:dyDescent="0.2">
      <c r="A82" s="170"/>
      <c r="B82" s="173"/>
      <c r="C82" s="176"/>
      <c r="D82" s="176"/>
      <c r="E82" s="166"/>
      <c r="F82" s="179"/>
      <c r="G82" s="2" t="s">
        <v>19</v>
      </c>
      <c r="H82" s="166"/>
      <c r="I82" s="166"/>
      <c r="J82" s="166"/>
      <c r="K82" s="11"/>
      <c r="L82" s="11"/>
      <c r="M82" s="11"/>
      <c r="N82" s="11"/>
      <c r="O82" s="11"/>
    </row>
    <row r="83" spans="1:15" x14ac:dyDescent="0.2">
      <c r="A83" s="171"/>
      <c r="B83" s="174"/>
      <c r="C83" s="177"/>
      <c r="D83" s="177"/>
      <c r="E83" s="167"/>
      <c r="F83" s="180"/>
      <c r="G83" s="3" t="s">
        <v>15</v>
      </c>
      <c r="H83" s="167"/>
      <c r="I83" s="167"/>
      <c r="J83" s="167"/>
      <c r="K83" s="28">
        <f>SUM(K79:K82)</f>
        <v>8129.1</v>
      </c>
      <c r="L83" s="28">
        <f>SUM(L79:L82)</f>
        <v>4147.1499999999996</v>
      </c>
      <c r="M83" s="28">
        <f>SUM(M79:M82)</f>
        <v>4147.1499999999996</v>
      </c>
      <c r="N83" s="28">
        <f>SUM(N79:N82)</f>
        <v>-165.20000000000027</v>
      </c>
      <c r="O83" s="11"/>
    </row>
    <row r="84" spans="1:15" ht="12.75" customHeight="1" x14ac:dyDescent="0.2">
      <c r="A84" s="169">
        <v>16</v>
      </c>
      <c r="B84" s="172" t="s">
        <v>25</v>
      </c>
      <c r="C84" s="175" t="s">
        <v>62</v>
      </c>
      <c r="D84" s="175" t="s">
        <v>63</v>
      </c>
      <c r="E84" s="165" t="s">
        <v>64</v>
      </c>
      <c r="F84" s="178">
        <v>209.2</v>
      </c>
      <c r="G84" s="2" t="s">
        <v>16</v>
      </c>
      <c r="H84" s="165">
        <v>12.92</v>
      </c>
      <c r="I84" s="168">
        <v>42991</v>
      </c>
      <c r="J84" s="168">
        <v>43325</v>
      </c>
      <c r="K84" s="4">
        <v>8108.28</v>
      </c>
      <c r="L84" s="11">
        <v>5500</v>
      </c>
      <c r="M84" s="11">
        <v>5500</v>
      </c>
      <c r="N84" s="11">
        <f>K84-L84-M84</f>
        <v>-2891.7200000000003</v>
      </c>
      <c r="O84" s="11"/>
    </row>
    <row r="85" spans="1:15" x14ac:dyDescent="0.2">
      <c r="A85" s="170"/>
      <c r="B85" s="173"/>
      <c r="C85" s="176"/>
      <c r="D85" s="176"/>
      <c r="E85" s="166"/>
      <c r="F85" s="179"/>
      <c r="G85" s="2" t="s">
        <v>17</v>
      </c>
      <c r="H85" s="166"/>
      <c r="I85" s="166"/>
      <c r="J85" s="166"/>
      <c r="K85" s="11">
        <v>8108.28</v>
      </c>
      <c r="L85" s="11">
        <v>4500</v>
      </c>
      <c r="M85" s="11">
        <v>4500</v>
      </c>
      <c r="N85" s="11">
        <f>K85-L85-M85</f>
        <v>-891.72000000000025</v>
      </c>
      <c r="O85" s="11"/>
    </row>
    <row r="86" spans="1:15" x14ac:dyDescent="0.2">
      <c r="A86" s="170"/>
      <c r="B86" s="173"/>
      <c r="C86" s="176"/>
      <c r="D86" s="176"/>
      <c r="E86" s="166"/>
      <c r="F86" s="179"/>
      <c r="G86" s="2" t="s">
        <v>18</v>
      </c>
      <c r="H86" s="166"/>
      <c r="I86" s="166"/>
      <c r="J86" s="166"/>
      <c r="K86" s="11"/>
      <c r="L86" s="11"/>
      <c r="M86" s="11"/>
      <c r="N86" s="11"/>
      <c r="O86" s="11"/>
    </row>
    <row r="87" spans="1:15" x14ac:dyDescent="0.2">
      <c r="A87" s="170"/>
      <c r="B87" s="173"/>
      <c r="C87" s="176"/>
      <c r="D87" s="176"/>
      <c r="E87" s="166"/>
      <c r="F87" s="179"/>
      <c r="G87" s="2" t="s">
        <v>19</v>
      </c>
      <c r="H87" s="166"/>
      <c r="I87" s="166"/>
      <c r="J87" s="166"/>
      <c r="K87" s="11"/>
      <c r="L87" s="11"/>
      <c r="M87" s="11"/>
      <c r="N87" s="11"/>
      <c r="O87" s="11"/>
    </row>
    <row r="88" spans="1:15" x14ac:dyDescent="0.2">
      <c r="A88" s="171"/>
      <c r="B88" s="174"/>
      <c r="C88" s="177"/>
      <c r="D88" s="177"/>
      <c r="E88" s="167"/>
      <c r="F88" s="180"/>
      <c r="G88" s="3" t="s">
        <v>15</v>
      </c>
      <c r="H88" s="167"/>
      <c r="I88" s="167"/>
      <c r="J88" s="167"/>
      <c r="K88" s="28">
        <f>SUM(K84:K87)</f>
        <v>16216.56</v>
      </c>
      <c r="L88" s="28">
        <f>SUM(L84:L87)</f>
        <v>10000</v>
      </c>
      <c r="M88" s="28">
        <f>SUM(M84:M87)</f>
        <v>10000</v>
      </c>
      <c r="N88" s="28">
        <f>SUM(N84:N87)</f>
        <v>-3783.4400000000005</v>
      </c>
      <c r="O88" s="11"/>
    </row>
    <row r="89" spans="1:15" x14ac:dyDescent="0.2">
      <c r="A89" s="169">
        <v>17</v>
      </c>
      <c r="B89" s="172" t="s">
        <v>25</v>
      </c>
      <c r="C89" s="175" t="s">
        <v>68</v>
      </c>
      <c r="D89" s="175" t="s">
        <v>69</v>
      </c>
      <c r="E89" s="165" t="s">
        <v>70</v>
      </c>
      <c r="F89" s="178">
        <v>48.4</v>
      </c>
      <c r="G89" s="2" t="s">
        <v>16</v>
      </c>
      <c r="H89" s="165">
        <v>16.73</v>
      </c>
      <c r="I89" s="168">
        <v>41754</v>
      </c>
      <c r="J89" s="168">
        <v>43429</v>
      </c>
      <c r="K89" s="4">
        <v>2429.67</v>
      </c>
      <c r="L89" s="11">
        <v>1215</v>
      </c>
      <c r="M89" s="11">
        <v>1215</v>
      </c>
      <c r="N89" s="11">
        <f>K89-L89-M89</f>
        <v>-0.32999999999992724</v>
      </c>
      <c r="O89" s="11"/>
    </row>
    <row r="90" spans="1:15" x14ac:dyDescent="0.2">
      <c r="A90" s="170"/>
      <c r="B90" s="173"/>
      <c r="C90" s="176"/>
      <c r="D90" s="176"/>
      <c r="E90" s="166"/>
      <c r="F90" s="179"/>
      <c r="G90" s="2" t="s">
        <v>17</v>
      </c>
      <c r="H90" s="166"/>
      <c r="I90" s="166"/>
      <c r="J90" s="166"/>
      <c r="K90" s="11">
        <v>2429.67</v>
      </c>
      <c r="L90" s="11">
        <v>1215</v>
      </c>
      <c r="M90" s="11">
        <v>1215</v>
      </c>
      <c r="N90" s="11">
        <f>K90-L90-M90</f>
        <v>-0.32999999999992724</v>
      </c>
      <c r="O90" s="11"/>
    </row>
    <row r="91" spans="1:15" x14ac:dyDescent="0.2">
      <c r="A91" s="170"/>
      <c r="B91" s="173"/>
      <c r="C91" s="176"/>
      <c r="D91" s="176"/>
      <c r="E91" s="166"/>
      <c r="F91" s="179"/>
      <c r="G91" s="2" t="s">
        <v>18</v>
      </c>
      <c r="H91" s="166"/>
      <c r="I91" s="166"/>
      <c r="J91" s="166"/>
      <c r="K91" s="11"/>
      <c r="L91" s="11"/>
      <c r="M91" s="11"/>
      <c r="N91" s="11"/>
      <c r="O91" s="11"/>
    </row>
    <row r="92" spans="1:15" x14ac:dyDescent="0.2">
      <c r="A92" s="170"/>
      <c r="B92" s="173"/>
      <c r="C92" s="176"/>
      <c r="D92" s="176"/>
      <c r="E92" s="166"/>
      <c r="F92" s="179"/>
      <c r="G92" s="2" t="s">
        <v>19</v>
      </c>
      <c r="H92" s="166"/>
      <c r="I92" s="166"/>
      <c r="J92" s="166"/>
      <c r="K92" s="11"/>
      <c r="L92" s="11"/>
      <c r="M92" s="11"/>
      <c r="N92" s="11"/>
      <c r="O92" s="11"/>
    </row>
    <row r="93" spans="1:15" x14ac:dyDescent="0.2">
      <c r="A93" s="171"/>
      <c r="B93" s="174"/>
      <c r="C93" s="177"/>
      <c r="D93" s="177"/>
      <c r="E93" s="167"/>
      <c r="F93" s="180"/>
      <c r="G93" s="3" t="s">
        <v>15</v>
      </c>
      <c r="H93" s="167"/>
      <c r="I93" s="167"/>
      <c r="J93" s="167"/>
      <c r="K93" s="28">
        <f>SUM(K89:K92)</f>
        <v>4859.34</v>
      </c>
      <c r="L93" s="28">
        <f>SUM(L89:L92)</f>
        <v>2430</v>
      </c>
      <c r="M93" s="28">
        <f>SUM(M89:M92)</f>
        <v>2430</v>
      </c>
      <c r="N93" s="28">
        <f>SUM(N89:N92)</f>
        <v>-0.65999999999985448</v>
      </c>
      <c r="O93" s="11"/>
    </row>
    <row r="94" spans="1:15" x14ac:dyDescent="0.2">
      <c r="A94" s="169">
        <v>18</v>
      </c>
      <c r="B94" s="172" t="s">
        <v>25</v>
      </c>
      <c r="C94" s="175" t="s">
        <v>71</v>
      </c>
      <c r="D94" s="175" t="s">
        <v>72</v>
      </c>
      <c r="E94" s="165" t="s">
        <v>46</v>
      </c>
      <c r="F94" s="178">
        <v>21.5</v>
      </c>
      <c r="G94" s="2" t="s">
        <v>16</v>
      </c>
      <c r="H94" s="165">
        <v>15.07</v>
      </c>
      <c r="I94" s="168">
        <v>43165</v>
      </c>
      <c r="J94" s="168">
        <v>43502</v>
      </c>
      <c r="K94" s="4">
        <v>1069.92</v>
      </c>
      <c r="L94" s="11">
        <v>548.67999999999995</v>
      </c>
      <c r="M94" s="11">
        <v>548.67999999999995</v>
      </c>
      <c r="N94" s="11">
        <f>K94-L94-M94</f>
        <v>-27.439999999999827</v>
      </c>
      <c r="O94" s="11">
        <v>311.75</v>
      </c>
    </row>
    <row r="95" spans="1:15" x14ac:dyDescent="0.2">
      <c r="A95" s="170"/>
      <c r="B95" s="173"/>
      <c r="C95" s="176"/>
      <c r="D95" s="176"/>
      <c r="E95" s="166"/>
      <c r="F95" s="179"/>
      <c r="G95" s="2" t="s">
        <v>17</v>
      </c>
      <c r="H95" s="166"/>
      <c r="I95" s="166"/>
      <c r="J95" s="166"/>
      <c r="K95" s="11">
        <v>1175.25</v>
      </c>
      <c r="L95" s="11">
        <v>495.63</v>
      </c>
      <c r="M95" s="11">
        <v>495.63</v>
      </c>
      <c r="N95" s="11">
        <f>K95-L95-M95</f>
        <v>183.99</v>
      </c>
      <c r="O95" s="11"/>
    </row>
    <row r="96" spans="1:15" x14ac:dyDescent="0.2">
      <c r="A96" s="170"/>
      <c r="B96" s="173"/>
      <c r="C96" s="176"/>
      <c r="D96" s="176"/>
      <c r="E96" s="166"/>
      <c r="F96" s="179"/>
      <c r="G96" s="2" t="s">
        <v>18</v>
      </c>
      <c r="H96" s="166"/>
      <c r="I96" s="166"/>
      <c r="J96" s="166"/>
      <c r="K96" s="11"/>
      <c r="L96" s="11"/>
      <c r="M96" s="11"/>
      <c r="N96" s="11"/>
      <c r="O96" s="11"/>
    </row>
    <row r="97" spans="1:15" x14ac:dyDescent="0.2">
      <c r="A97" s="170"/>
      <c r="B97" s="173"/>
      <c r="C97" s="176"/>
      <c r="D97" s="176"/>
      <c r="E97" s="166"/>
      <c r="F97" s="179"/>
      <c r="G97" s="2" t="s">
        <v>19</v>
      </c>
      <c r="H97" s="166"/>
      <c r="I97" s="166"/>
      <c r="J97" s="166"/>
      <c r="K97" s="11"/>
      <c r="L97" s="11"/>
      <c r="M97" s="11"/>
      <c r="N97" s="11"/>
      <c r="O97" s="11"/>
    </row>
    <row r="98" spans="1:15" x14ac:dyDescent="0.2">
      <c r="A98" s="170"/>
      <c r="B98" s="173"/>
      <c r="C98" s="176"/>
      <c r="D98" s="176"/>
      <c r="E98" s="166"/>
      <c r="F98" s="179"/>
      <c r="G98" s="6" t="s">
        <v>15</v>
      </c>
      <c r="H98" s="166"/>
      <c r="I98" s="166"/>
      <c r="J98" s="166"/>
      <c r="K98" s="30">
        <f>SUM(K94:K97)</f>
        <v>2245.17</v>
      </c>
      <c r="L98" s="30">
        <f>SUM(L94:L97)</f>
        <v>1044.31</v>
      </c>
      <c r="M98" s="30">
        <f>SUM(M94:M97)</f>
        <v>1044.31</v>
      </c>
      <c r="N98" s="30">
        <f>SUM(N94:N97)</f>
        <v>156.55000000000018</v>
      </c>
      <c r="O98" s="14"/>
    </row>
    <row r="99" spans="1:15" x14ac:dyDescent="0.2">
      <c r="A99" s="169">
        <v>19</v>
      </c>
      <c r="B99" s="172" t="s">
        <v>25</v>
      </c>
      <c r="C99" s="175" t="s">
        <v>73</v>
      </c>
      <c r="D99" s="175" t="s">
        <v>165</v>
      </c>
      <c r="E99" s="165" t="s">
        <v>75</v>
      </c>
      <c r="F99" s="178">
        <v>14.3</v>
      </c>
      <c r="G99" s="2" t="s">
        <v>16</v>
      </c>
      <c r="H99" s="165">
        <v>19.579999999999998</v>
      </c>
      <c r="I99" s="168">
        <v>42545</v>
      </c>
      <c r="J99" s="168">
        <v>44371</v>
      </c>
      <c r="K99" s="4">
        <v>840</v>
      </c>
      <c r="L99" s="11">
        <v>140</v>
      </c>
      <c r="M99" s="11">
        <v>140</v>
      </c>
      <c r="N99" s="11">
        <f>K99-L99-M99</f>
        <v>560</v>
      </c>
      <c r="O99" s="11"/>
    </row>
    <row r="100" spans="1:15" x14ac:dyDescent="0.2">
      <c r="A100" s="170"/>
      <c r="B100" s="173"/>
      <c r="C100" s="176"/>
      <c r="D100" s="176"/>
      <c r="E100" s="166"/>
      <c r="F100" s="179"/>
      <c r="G100" s="2" t="s">
        <v>17</v>
      </c>
      <c r="H100" s="166"/>
      <c r="I100" s="166"/>
      <c r="J100" s="166"/>
      <c r="K100" s="11">
        <v>840</v>
      </c>
      <c r="L100" s="11">
        <v>420</v>
      </c>
      <c r="M100" s="11">
        <v>420</v>
      </c>
      <c r="N100" s="11">
        <f>K100-L100-M100</f>
        <v>0</v>
      </c>
      <c r="O100" s="11"/>
    </row>
    <row r="101" spans="1:15" x14ac:dyDescent="0.2">
      <c r="A101" s="170"/>
      <c r="B101" s="173"/>
      <c r="C101" s="176"/>
      <c r="D101" s="176"/>
      <c r="E101" s="166"/>
      <c r="F101" s="179"/>
      <c r="G101" s="2" t="s">
        <v>18</v>
      </c>
      <c r="H101" s="166"/>
      <c r="I101" s="166"/>
      <c r="J101" s="166"/>
      <c r="K101" s="11"/>
      <c r="L101" s="11"/>
      <c r="M101" s="11"/>
      <c r="N101" s="11"/>
      <c r="O101" s="11"/>
    </row>
    <row r="102" spans="1:15" x14ac:dyDescent="0.2">
      <c r="A102" s="170"/>
      <c r="B102" s="173"/>
      <c r="C102" s="176"/>
      <c r="D102" s="176"/>
      <c r="E102" s="166"/>
      <c r="F102" s="179"/>
      <c r="G102" s="2" t="s">
        <v>19</v>
      </c>
      <c r="H102" s="166"/>
      <c r="I102" s="166"/>
      <c r="J102" s="166"/>
      <c r="K102" s="11"/>
      <c r="L102" s="11"/>
      <c r="M102" s="11"/>
      <c r="N102" s="11"/>
      <c r="O102" s="11"/>
    </row>
    <row r="103" spans="1:15" x14ac:dyDescent="0.2">
      <c r="A103" s="170"/>
      <c r="B103" s="173"/>
      <c r="C103" s="176"/>
      <c r="D103" s="176"/>
      <c r="E103" s="166"/>
      <c r="F103" s="179"/>
      <c r="G103" s="6" t="s">
        <v>15</v>
      </c>
      <c r="H103" s="166"/>
      <c r="I103" s="166"/>
      <c r="J103" s="166"/>
      <c r="K103" s="30">
        <f>SUM(K99:K102)</f>
        <v>1680</v>
      </c>
      <c r="L103" s="30">
        <f>SUM(L99:L102)</f>
        <v>560</v>
      </c>
      <c r="M103" s="30">
        <f>SUM(M99:M102)</f>
        <v>560</v>
      </c>
      <c r="N103" s="30">
        <f>SUM(N99:N102)</f>
        <v>560</v>
      </c>
      <c r="O103" s="14"/>
    </row>
    <row r="104" spans="1:15" x14ac:dyDescent="0.2">
      <c r="A104" s="169">
        <v>20</v>
      </c>
      <c r="B104" s="172" t="s">
        <v>25</v>
      </c>
      <c r="C104" s="175" t="s">
        <v>77</v>
      </c>
      <c r="D104" s="175" t="s">
        <v>78</v>
      </c>
      <c r="E104" s="165" t="s">
        <v>79</v>
      </c>
      <c r="F104" s="178">
        <v>150.80000000000001</v>
      </c>
      <c r="G104" s="2" t="s">
        <v>16</v>
      </c>
      <c r="H104" s="165">
        <v>35.33</v>
      </c>
      <c r="I104" s="168">
        <v>41613</v>
      </c>
      <c r="J104" s="168">
        <v>43439</v>
      </c>
      <c r="K104" s="4">
        <v>15984.81</v>
      </c>
      <c r="L104" s="11">
        <v>7128</v>
      </c>
      <c r="M104" s="11">
        <v>7128</v>
      </c>
      <c r="N104" s="11">
        <f>K104-L104-M104</f>
        <v>1728.8099999999995</v>
      </c>
      <c r="O104" s="11"/>
    </row>
    <row r="105" spans="1:15" x14ac:dyDescent="0.2">
      <c r="A105" s="170"/>
      <c r="B105" s="173"/>
      <c r="C105" s="176"/>
      <c r="D105" s="176"/>
      <c r="E105" s="166"/>
      <c r="F105" s="179"/>
      <c r="G105" s="2" t="s">
        <v>17</v>
      </c>
      <c r="H105" s="166"/>
      <c r="I105" s="166"/>
      <c r="J105" s="166"/>
      <c r="K105" s="11">
        <v>15984.81</v>
      </c>
      <c r="L105" s="11">
        <v>10878</v>
      </c>
      <c r="M105" s="11">
        <v>10878</v>
      </c>
      <c r="N105" s="11">
        <f>K105-L105-M105</f>
        <v>-5771.1900000000005</v>
      </c>
      <c r="O105" s="11"/>
    </row>
    <row r="106" spans="1:15" x14ac:dyDescent="0.2">
      <c r="A106" s="170"/>
      <c r="B106" s="173"/>
      <c r="C106" s="176"/>
      <c r="D106" s="176"/>
      <c r="E106" s="166"/>
      <c r="F106" s="179"/>
      <c r="G106" s="2" t="s">
        <v>18</v>
      </c>
      <c r="H106" s="166"/>
      <c r="I106" s="166"/>
      <c r="J106" s="166"/>
      <c r="K106" s="11"/>
      <c r="L106" s="11"/>
      <c r="M106" s="11"/>
      <c r="N106" s="11"/>
      <c r="O106" s="11"/>
    </row>
    <row r="107" spans="1:15" x14ac:dyDescent="0.2">
      <c r="A107" s="170"/>
      <c r="B107" s="173"/>
      <c r="C107" s="176"/>
      <c r="D107" s="176"/>
      <c r="E107" s="166"/>
      <c r="F107" s="179"/>
      <c r="G107" s="2" t="s">
        <v>19</v>
      </c>
      <c r="H107" s="166"/>
      <c r="I107" s="166"/>
      <c r="J107" s="166"/>
      <c r="K107" s="11"/>
      <c r="L107" s="11"/>
      <c r="M107" s="11"/>
      <c r="N107" s="11"/>
      <c r="O107" s="11"/>
    </row>
    <row r="108" spans="1:15" x14ac:dyDescent="0.2">
      <c r="A108" s="171"/>
      <c r="B108" s="174"/>
      <c r="C108" s="177"/>
      <c r="D108" s="177"/>
      <c r="E108" s="167"/>
      <c r="F108" s="180"/>
      <c r="G108" s="3" t="s">
        <v>15</v>
      </c>
      <c r="H108" s="167"/>
      <c r="I108" s="167"/>
      <c r="J108" s="167"/>
      <c r="K108" s="28">
        <f>SUM(K104:K107)</f>
        <v>31969.62</v>
      </c>
      <c r="L108" s="28">
        <f>SUM(L104:L107)</f>
        <v>18006</v>
      </c>
      <c r="M108" s="28">
        <f>SUM(M104:M107)</f>
        <v>18006</v>
      </c>
      <c r="N108" s="28">
        <f>SUM(N104:N107)</f>
        <v>-4042.380000000001</v>
      </c>
      <c r="O108" s="11"/>
    </row>
    <row r="109" spans="1:15" x14ac:dyDescent="0.2">
      <c r="A109" s="169">
        <v>21</v>
      </c>
      <c r="B109" s="172" t="s">
        <v>25</v>
      </c>
      <c r="C109" s="175" t="s">
        <v>80</v>
      </c>
      <c r="D109" s="175" t="s">
        <v>166</v>
      </c>
      <c r="E109" s="165" t="s">
        <v>82</v>
      </c>
      <c r="F109" s="178">
        <v>186.4</v>
      </c>
      <c r="G109" s="2" t="s">
        <v>16</v>
      </c>
      <c r="H109" s="165">
        <v>22.42</v>
      </c>
      <c r="I109" s="168">
        <v>42272</v>
      </c>
      <c r="J109" s="168">
        <v>44099</v>
      </c>
      <c r="K109" s="4">
        <v>12540</v>
      </c>
      <c r="L109" s="11">
        <v>22500</v>
      </c>
      <c r="M109" s="11">
        <v>22500</v>
      </c>
      <c r="N109" s="11">
        <f>K109-L109-M109</f>
        <v>-32460</v>
      </c>
      <c r="O109" s="11"/>
    </row>
    <row r="110" spans="1:15" x14ac:dyDescent="0.2">
      <c r="A110" s="170"/>
      <c r="B110" s="173"/>
      <c r="C110" s="176"/>
      <c r="D110" s="176"/>
      <c r="E110" s="166"/>
      <c r="F110" s="179"/>
      <c r="G110" s="2" t="s">
        <v>17</v>
      </c>
      <c r="H110" s="166"/>
      <c r="I110" s="166"/>
      <c r="J110" s="166"/>
      <c r="K110" s="11">
        <v>12540</v>
      </c>
      <c r="L110" s="11">
        <v>0</v>
      </c>
      <c r="M110" s="11">
        <v>0</v>
      </c>
      <c r="N110" s="11">
        <f>K110-L110-M110</f>
        <v>12540</v>
      </c>
      <c r="O110" s="11"/>
    </row>
    <row r="111" spans="1:15" x14ac:dyDescent="0.2">
      <c r="A111" s="170"/>
      <c r="B111" s="173"/>
      <c r="C111" s="176"/>
      <c r="D111" s="176"/>
      <c r="E111" s="166"/>
      <c r="F111" s="179"/>
      <c r="G111" s="2" t="s">
        <v>18</v>
      </c>
      <c r="H111" s="166"/>
      <c r="I111" s="166"/>
      <c r="J111" s="166"/>
      <c r="K111" s="11"/>
      <c r="L111" s="11"/>
      <c r="M111" s="11"/>
      <c r="N111" s="11"/>
      <c r="O111" s="11"/>
    </row>
    <row r="112" spans="1:15" x14ac:dyDescent="0.2">
      <c r="A112" s="170"/>
      <c r="B112" s="173"/>
      <c r="C112" s="176"/>
      <c r="D112" s="176"/>
      <c r="E112" s="166"/>
      <c r="F112" s="179"/>
      <c r="G112" s="2" t="s">
        <v>19</v>
      </c>
      <c r="H112" s="166"/>
      <c r="I112" s="166"/>
      <c r="J112" s="166"/>
      <c r="K112" s="11"/>
      <c r="L112" s="11"/>
      <c r="M112" s="11"/>
      <c r="N112" s="11"/>
      <c r="O112" s="11"/>
    </row>
    <row r="113" spans="1:15" x14ac:dyDescent="0.2">
      <c r="A113" s="171"/>
      <c r="B113" s="174"/>
      <c r="C113" s="177"/>
      <c r="D113" s="177"/>
      <c r="E113" s="167"/>
      <c r="F113" s="180"/>
      <c r="G113" s="3" t="s">
        <v>15</v>
      </c>
      <c r="H113" s="167"/>
      <c r="I113" s="167"/>
      <c r="J113" s="167"/>
      <c r="K113" s="28">
        <f>SUM(K109:K112)</f>
        <v>25080</v>
      </c>
      <c r="L113" s="28">
        <f>SUM(L109:L112)</f>
        <v>22500</v>
      </c>
      <c r="M113" s="28">
        <f>SUM(M109:M112)</f>
        <v>22500</v>
      </c>
      <c r="N113" s="28">
        <f>SUM(N109:N112)</f>
        <v>-19920</v>
      </c>
      <c r="O113" s="11"/>
    </row>
    <row r="114" spans="1:15" x14ac:dyDescent="0.2">
      <c r="A114" s="169">
        <v>22</v>
      </c>
      <c r="B114" s="172" t="s">
        <v>25</v>
      </c>
      <c r="C114" s="175" t="s">
        <v>83</v>
      </c>
      <c r="D114" s="175" t="s">
        <v>167</v>
      </c>
      <c r="E114" s="165" t="s">
        <v>84</v>
      </c>
      <c r="F114" s="178">
        <v>43.1</v>
      </c>
      <c r="G114" s="2" t="s">
        <v>16</v>
      </c>
      <c r="H114" s="165">
        <v>16.73</v>
      </c>
      <c r="I114" s="168">
        <v>42255</v>
      </c>
      <c r="J114" s="168">
        <v>44082</v>
      </c>
      <c r="K114" s="4">
        <v>2163.63</v>
      </c>
      <c r="L114" s="11">
        <v>1081.8</v>
      </c>
      <c r="M114" s="11">
        <v>1081.8</v>
      </c>
      <c r="N114" s="11">
        <f>K114-L114-M114</f>
        <v>3.0000000000200089E-2</v>
      </c>
      <c r="O114" s="11"/>
    </row>
    <row r="115" spans="1:15" x14ac:dyDescent="0.2">
      <c r="A115" s="170"/>
      <c r="B115" s="173"/>
      <c r="C115" s="176"/>
      <c r="D115" s="176"/>
      <c r="E115" s="166"/>
      <c r="F115" s="179"/>
      <c r="G115" s="2" t="s">
        <v>17</v>
      </c>
      <c r="H115" s="166"/>
      <c r="I115" s="166"/>
      <c r="J115" s="166"/>
      <c r="K115" s="11">
        <v>2163.63</v>
      </c>
      <c r="L115" s="11">
        <v>1081.8</v>
      </c>
      <c r="M115" s="11">
        <v>1081.8</v>
      </c>
      <c r="N115" s="11">
        <f>K115-L115-M115</f>
        <v>3.0000000000200089E-2</v>
      </c>
      <c r="O115" s="11"/>
    </row>
    <row r="116" spans="1:15" x14ac:dyDescent="0.2">
      <c r="A116" s="170"/>
      <c r="B116" s="173"/>
      <c r="C116" s="176"/>
      <c r="D116" s="176"/>
      <c r="E116" s="166"/>
      <c r="F116" s="179"/>
      <c r="G116" s="2" t="s">
        <v>18</v>
      </c>
      <c r="H116" s="166"/>
      <c r="I116" s="166"/>
      <c r="J116" s="166"/>
      <c r="K116" s="11"/>
      <c r="L116" s="11"/>
      <c r="M116" s="11"/>
      <c r="N116" s="11"/>
      <c r="O116" s="11"/>
    </row>
    <row r="117" spans="1:15" x14ac:dyDescent="0.2">
      <c r="A117" s="170"/>
      <c r="B117" s="173"/>
      <c r="C117" s="176"/>
      <c r="D117" s="176"/>
      <c r="E117" s="166"/>
      <c r="F117" s="179"/>
      <c r="G117" s="2" t="s">
        <v>19</v>
      </c>
      <c r="H117" s="166"/>
      <c r="I117" s="166"/>
      <c r="J117" s="166"/>
      <c r="K117" s="11"/>
      <c r="L117" s="11"/>
      <c r="M117" s="11"/>
      <c r="N117" s="11"/>
      <c r="O117" s="11"/>
    </row>
    <row r="118" spans="1:15" x14ac:dyDescent="0.2">
      <c r="A118" s="171"/>
      <c r="B118" s="174"/>
      <c r="C118" s="177"/>
      <c r="D118" s="177"/>
      <c r="E118" s="167"/>
      <c r="F118" s="180"/>
      <c r="G118" s="3" t="s">
        <v>15</v>
      </c>
      <c r="H118" s="167"/>
      <c r="I118" s="167"/>
      <c r="J118" s="167"/>
      <c r="K118" s="28">
        <f>SUM(K114:K117)</f>
        <v>4327.26</v>
      </c>
      <c r="L118" s="28">
        <f>SUM(L114:L117)</f>
        <v>2163.6</v>
      </c>
      <c r="M118" s="28">
        <f>SUM(M114:M117)</f>
        <v>2163.6</v>
      </c>
      <c r="N118" s="28">
        <f>SUM(N114:N117)</f>
        <v>6.0000000000400178E-2</v>
      </c>
      <c r="O118" s="11"/>
    </row>
    <row r="119" spans="1:15" x14ac:dyDescent="0.2">
      <c r="A119" s="169">
        <v>23</v>
      </c>
      <c r="B119" s="172" t="s">
        <v>25</v>
      </c>
      <c r="C119" s="175" t="s">
        <v>86</v>
      </c>
      <c r="D119" s="175" t="s">
        <v>168</v>
      </c>
      <c r="E119" s="165" t="s">
        <v>33</v>
      </c>
      <c r="F119" s="178">
        <v>45.4</v>
      </c>
      <c r="G119" s="2" t="s">
        <v>16</v>
      </c>
      <c r="H119" s="165">
        <v>28.67</v>
      </c>
      <c r="I119" s="168">
        <v>42444</v>
      </c>
      <c r="J119" s="168">
        <v>44270</v>
      </c>
      <c r="K119" s="4">
        <v>3904.41</v>
      </c>
      <c r="L119" s="11">
        <v>2503.2199999999998</v>
      </c>
      <c r="M119" s="11">
        <v>2503.2199999999998</v>
      </c>
      <c r="N119" s="11">
        <f>K119-L119-M119</f>
        <v>-1102.0299999999997</v>
      </c>
      <c r="O119" s="11"/>
    </row>
    <row r="120" spans="1:15" x14ac:dyDescent="0.2">
      <c r="A120" s="170"/>
      <c r="B120" s="173"/>
      <c r="C120" s="176"/>
      <c r="D120" s="176"/>
      <c r="E120" s="166"/>
      <c r="F120" s="179"/>
      <c r="G120" s="2" t="s">
        <v>17</v>
      </c>
      <c r="H120" s="166"/>
      <c r="I120" s="166"/>
      <c r="J120" s="166"/>
      <c r="K120" s="11">
        <v>3904.41</v>
      </c>
      <c r="L120" s="11">
        <v>1952.22</v>
      </c>
      <c r="M120" s="11">
        <v>1952.22</v>
      </c>
      <c r="N120" s="11">
        <f>K120-L120-M120</f>
        <v>-3.0000000000200089E-2</v>
      </c>
      <c r="O120" s="11"/>
    </row>
    <row r="121" spans="1:15" x14ac:dyDescent="0.2">
      <c r="A121" s="170"/>
      <c r="B121" s="173"/>
      <c r="C121" s="176"/>
      <c r="D121" s="176"/>
      <c r="E121" s="166"/>
      <c r="F121" s="179"/>
      <c r="G121" s="2" t="s">
        <v>18</v>
      </c>
      <c r="H121" s="166"/>
      <c r="I121" s="166"/>
      <c r="J121" s="166"/>
      <c r="K121" s="11"/>
      <c r="L121" s="11"/>
      <c r="M121" s="11"/>
      <c r="N121" s="11"/>
      <c r="O121" s="11"/>
    </row>
    <row r="122" spans="1:15" x14ac:dyDescent="0.2">
      <c r="A122" s="170"/>
      <c r="B122" s="173"/>
      <c r="C122" s="176"/>
      <c r="D122" s="176"/>
      <c r="E122" s="166"/>
      <c r="F122" s="179"/>
      <c r="G122" s="2" t="s">
        <v>19</v>
      </c>
      <c r="H122" s="166"/>
      <c r="I122" s="166"/>
      <c r="J122" s="166"/>
      <c r="K122" s="11"/>
      <c r="L122" s="11"/>
      <c r="M122" s="11"/>
      <c r="N122" s="11"/>
      <c r="O122" s="11"/>
    </row>
    <row r="123" spans="1:15" x14ac:dyDescent="0.2">
      <c r="A123" s="171"/>
      <c r="B123" s="174"/>
      <c r="C123" s="177"/>
      <c r="D123" s="177"/>
      <c r="E123" s="167"/>
      <c r="F123" s="180"/>
      <c r="G123" s="3" t="s">
        <v>15</v>
      </c>
      <c r="H123" s="167"/>
      <c r="I123" s="167"/>
      <c r="J123" s="167"/>
      <c r="K123" s="28">
        <f>SUM(K119:K122)</f>
        <v>7808.82</v>
      </c>
      <c r="L123" s="28">
        <f>SUM(L119:L122)</f>
        <v>4455.4399999999996</v>
      </c>
      <c r="M123" s="28">
        <f>SUM(M119:M122)</f>
        <v>4455.4399999999996</v>
      </c>
      <c r="N123" s="28">
        <f>SUM(N119:N122)</f>
        <v>-1102.06</v>
      </c>
      <c r="O123" s="11"/>
    </row>
    <row r="124" spans="1:15" x14ac:dyDescent="0.2">
      <c r="A124" s="170">
        <v>24</v>
      </c>
      <c r="B124" s="173" t="s">
        <v>25</v>
      </c>
      <c r="C124" s="176" t="s">
        <v>88</v>
      </c>
      <c r="D124" s="176" t="s">
        <v>169</v>
      </c>
      <c r="E124" s="166" t="s">
        <v>84</v>
      </c>
      <c r="F124" s="179">
        <v>10.1</v>
      </c>
      <c r="G124" s="7" t="s">
        <v>16</v>
      </c>
      <c r="H124" s="166">
        <v>21.06</v>
      </c>
      <c r="I124" s="181">
        <v>41627</v>
      </c>
      <c r="J124" s="181">
        <v>43453</v>
      </c>
      <c r="K124" s="16">
        <v>638.30999999999995</v>
      </c>
      <c r="L124" s="16">
        <v>212.5</v>
      </c>
      <c r="M124" s="16">
        <v>212.5</v>
      </c>
      <c r="N124" s="16">
        <f>K124-L124-M124</f>
        <v>213.30999999999995</v>
      </c>
      <c r="O124" s="16"/>
    </row>
    <row r="125" spans="1:15" x14ac:dyDescent="0.2">
      <c r="A125" s="170"/>
      <c r="B125" s="173"/>
      <c r="C125" s="176"/>
      <c r="D125" s="176"/>
      <c r="E125" s="166"/>
      <c r="F125" s="179"/>
      <c r="G125" s="2" t="s">
        <v>17</v>
      </c>
      <c r="H125" s="166"/>
      <c r="I125" s="166"/>
      <c r="J125" s="166"/>
      <c r="K125" s="11">
        <v>638.30999999999995</v>
      </c>
      <c r="L125" s="11">
        <v>319.5</v>
      </c>
      <c r="M125" s="11">
        <v>319.5</v>
      </c>
      <c r="N125" s="11">
        <f>K125-L125-M125</f>
        <v>-0.69000000000005457</v>
      </c>
      <c r="O125" s="11"/>
    </row>
    <row r="126" spans="1:15" x14ac:dyDescent="0.2">
      <c r="A126" s="170"/>
      <c r="B126" s="173"/>
      <c r="C126" s="176"/>
      <c r="D126" s="176"/>
      <c r="E126" s="166"/>
      <c r="F126" s="179"/>
      <c r="G126" s="2" t="s">
        <v>18</v>
      </c>
      <c r="H126" s="166"/>
      <c r="I126" s="166"/>
      <c r="J126" s="166"/>
      <c r="K126" s="11"/>
      <c r="L126" s="11"/>
      <c r="M126" s="11"/>
      <c r="N126" s="11"/>
      <c r="O126" s="11"/>
    </row>
    <row r="127" spans="1:15" x14ac:dyDescent="0.2">
      <c r="A127" s="170"/>
      <c r="B127" s="173"/>
      <c r="C127" s="176"/>
      <c r="D127" s="176"/>
      <c r="E127" s="166"/>
      <c r="F127" s="179"/>
      <c r="G127" s="2" t="s">
        <v>19</v>
      </c>
      <c r="H127" s="166"/>
      <c r="I127" s="166"/>
      <c r="J127" s="166"/>
      <c r="K127" s="11"/>
      <c r="L127" s="11"/>
      <c r="M127" s="11"/>
      <c r="N127" s="11"/>
      <c r="O127" s="11"/>
    </row>
    <row r="128" spans="1:15" ht="15.75" customHeight="1" x14ac:dyDescent="0.2">
      <c r="A128" s="170"/>
      <c r="B128" s="173"/>
      <c r="C128" s="176"/>
      <c r="D128" s="176"/>
      <c r="E128" s="166"/>
      <c r="F128" s="179"/>
      <c r="G128" s="6" t="s">
        <v>15</v>
      </c>
      <c r="H128" s="166"/>
      <c r="I128" s="166"/>
      <c r="J128" s="166"/>
      <c r="K128" s="30">
        <f>SUM(K124:K127)</f>
        <v>1276.6199999999999</v>
      </c>
      <c r="L128" s="30">
        <f>SUM(L124:L127)</f>
        <v>532</v>
      </c>
      <c r="M128" s="30">
        <f>SUM(M124:M127)</f>
        <v>532</v>
      </c>
      <c r="N128" s="28">
        <f>SUM(N124:N127)</f>
        <v>212.61999999999989</v>
      </c>
      <c r="O128" s="14"/>
    </row>
    <row r="129" spans="1:15" x14ac:dyDescent="0.2">
      <c r="A129" s="169">
        <v>25</v>
      </c>
      <c r="B129" s="172" t="s">
        <v>25</v>
      </c>
      <c r="C129" s="175" t="s">
        <v>90</v>
      </c>
      <c r="D129" s="175" t="s">
        <v>91</v>
      </c>
      <c r="E129" s="165" t="s">
        <v>40</v>
      </c>
      <c r="F129" s="178">
        <v>91</v>
      </c>
      <c r="G129" s="2" t="s">
        <v>16</v>
      </c>
      <c r="H129" s="165">
        <v>27.27</v>
      </c>
      <c r="I129" s="168">
        <v>43248</v>
      </c>
      <c r="J129" s="168">
        <v>43583</v>
      </c>
      <c r="K129" s="11">
        <v>7443.81</v>
      </c>
      <c r="L129" s="11">
        <v>2481.27</v>
      </c>
      <c r="M129" s="11">
        <v>2481.27</v>
      </c>
      <c r="N129" s="11">
        <f>K129-L129-M129</f>
        <v>2481.2700000000009</v>
      </c>
      <c r="O129" s="11"/>
    </row>
    <row r="130" spans="1:15" x14ac:dyDescent="0.2">
      <c r="A130" s="170"/>
      <c r="B130" s="173"/>
      <c r="C130" s="176"/>
      <c r="D130" s="176"/>
      <c r="E130" s="166"/>
      <c r="F130" s="179"/>
      <c r="G130" s="2" t="s">
        <v>17</v>
      </c>
      <c r="H130" s="166"/>
      <c r="I130" s="166"/>
      <c r="J130" s="166"/>
      <c r="K130" s="11">
        <v>9216.7800000000007</v>
      </c>
      <c r="L130" s="11">
        <v>5849.03</v>
      </c>
      <c r="M130" s="11">
        <v>5849.03</v>
      </c>
      <c r="N130" s="11">
        <f>K130-L130-M130</f>
        <v>-2481.2799999999988</v>
      </c>
      <c r="O130" s="11">
        <v>708.32</v>
      </c>
    </row>
    <row r="131" spans="1:15" x14ac:dyDescent="0.2">
      <c r="A131" s="170"/>
      <c r="B131" s="173"/>
      <c r="C131" s="176"/>
      <c r="D131" s="176"/>
      <c r="E131" s="166"/>
      <c r="F131" s="179"/>
      <c r="G131" s="2" t="s">
        <v>18</v>
      </c>
      <c r="H131" s="166"/>
      <c r="I131" s="166"/>
      <c r="J131" s="166"/>
      <c r="K131" s="11"/>
      <c r="L131" s="11"/>
      <c r="M131" s="11"/>
      <c r="N131" s="11"/>
      <c r="O131" s="11"/>
    </row>
    <row r="132" spans="1:15" x14ac:dyDescent="0.2">
      <c r="A132" s="170"/>
      <c r="B132" s="173"/>
      <c r="C132" s="176"/>
      <c r="D132" s="176"/>
      <c r="E132" s="166"/>
      <c r="F132" s="179"/>
      <c r="G132" s="2" t="s">
        <v>19</v>
      </c>
      <c r="H132" s="166"/>
      <c r="I132" s="166"/>
      <c r="J132" s="166"/>
      <c r="K132" s="11"/>
      <c r="L132" s="11"/>
      <c r="M132" s="11"/>
      <c r="N132" s="11"/>
      <c r="O132" s="11"/>
    </row>
    <row r="133" spans="1:15" ht="15.75" customHeight="1" x14ac:dyDescent="0.2">
      <c r="A133" s="171"/>
      <c r="B133" s="174"/>
      <c r="C133" s="177"/>
      <c r="D133" s="177"/>
      <c r="E133" s="167"/>
      <c r="F133" s="180"/>
      <c r="G133" s="3" t="s">
        <v>15</v>
      </c>
      <c r="H133" s="167"/>
      <c r="I133" s="167"/>
      <c r="J133" s="167"/>
      <c r="K133" s="28">
        <f>SUM(K129:K132)</f>
        <v>16660.59</v>
      </c>
      <c r="L133" s="28">
        <f>SUM(L129:L132)</f>
        <v>8330.2999999999993</v>
      </c>
      <c r="M133" s="28">
        <f>SUM(M129:M132)</f>
        <v>8330.2999999999993</v>
      </c>
      <c r="N133" s="11">
        <f t="shared" ref="N133" si="8">K133-L133-M133</f>
        <v>-9.9999999983992893E-3</v>
      </c>
      <c r="O133" s="11"/>
    </row>
    <row r="134" spans="1:15" x14ac:dyDescent="0.2">
      <c r="A134" s="169">
        <v>26</v>
      </c>
      <c r="B134" s="172" t="s">
        <v>25</v>
      </c>
      <c r="C134" s="165" t="s">
        <v>92</v>
      </c>
      <c r="D134" s="175" t="s">
        <v>93</v>
      </c>
      <c r="E134" s="165" t="s">
        <v>40</v>
      </c>
      <c r="F134" s="178">
        <v>56.2</v>
      </c>
      <c r="G134" s="2" t="s">
        <v>16</v>
      </c>
      <c r="H134" s="165">
        <v>28.27</v>
      </c>
      <c r="I134" s="168">
        <v>41814</v>
      </c>
      <c r="J134" s="168">
        <v>43640</v>
      </c>
      <c r="K134" s="11">
        <v>2382.88</v>
      </c>
      <c r="L134" s="11">
        <v>794.3</v>
      </c>
      <c r="M134" s="11">
        <v>794.29</v>
      </c>
      <c r="N134" s="11">
        <f>K134-L134-M134</f>
        <v>794.29000000000019</v>
      </c>
      <c r="O134" s="11"/>
    </row>
    <row r="135" spans="1:15" x14ac:dyDescent="0.2">
      <c r="A135" s="170"/>
      <c r="B135" s="173"/>
      <c r="C135" s="166"/>
      <c r="D135" s="176"/>
      <c r="E135" s="166"/>
      <c r="F135" s="179"/>
      <c r="G135" s="2" t="s">
        <v>17</v>
      </c>
      <c r="H135" s="166"/>
      <c r="I135" s="166"/>
      <c r="J135" s="166"/>
      <c r="K135" s="11">
        <v>0</v>
      </c>
      <c r="L135" s="11">
        <v>397.15</v>
      </c>
      <c r="M135" s="11">
        <v>397.15</v>
      </c>
      <c r="N135" s="11">
        <f>K135-L135-M135</f>
        <v>-794.3</v>
      </c>
      <c r="O135" s="11"/>
    </row>
    <row r="136" spans="1:15" x14ac:dyDescent="0.2">
      <c r="A136" s="170"/>
      <c r="B136" s="173"/>
      <c r="C136" s="166"/>
      <c r="D136" s="176"/>
      <c r="E136" s="166"/>
      <c r="F136" s="179"/>
      <c r="G136" s="2" t="s">
        <v>18</v>
      </c>
      <c r="H136" s="166"/>
      <c r="I136" s="166"/>
      <c r="J136" s="166"/>
      <c r="K136" s="11"/>
      <c r="L136" s="11"/>
      <c r="M136" s="11"/>
      <c r="N136" s="11"/>
      <c r="O136" s="11"/>
    </row>
    <row r="137" spans="1:15" x14ac:dyDescent="0.2">
      <c r="A137" s="170"/>
      <c r="B137" s="173"/>
      <c r="C137" s="166"/>
      <c r="D137" s="176"/>
      <c r="E137" s="166"/>
      <c r="F137" s="179"/>
      <c r="G137" s="2" t="s">
        <v>19</v>
      </c>
      <c r="H137" s="166"/>
      <c r="I137" s="166"/>
      <c r="J137" s="166"/>
      <c r="K137" s="11"/>
      <c r="L137" s="11"/>
      <c r="M137" s="11"/>
      <c r="N137" s="11"/>
      <c r="O137" s="11"/>
    </row>
    <row r="138" spans="1:15" x14ac:dyDescent="0.2">
      <c r="A138" s="171"/>
      <c r="B138" s="174"/>
      <c r="C138" s="167"/>
      <c r="D138" s="177"/>
      <c r="E138" s="167"/>
      <c r="F138" s="180"/>
      <c r="G138" s="3" t="s">
        <v>15</v>
      </c>
      <c r="H138" s="167"/>
      <c r="I138" s="167"/>
      <c r="J138" s="167"/>
      <c r="K138" s="28">
        <f>SUM(K134:K137)</f>
        <v>2382.88</v>
      </c>
      <c r="L138" s="28">
        <f>SUM(L134:L137)</f>
        <v>1191.4499999999998</v>
      </c>
      <c r="M138" s="28">
        <f>SUM(M134:M137)</f>
        <v>1191.44</v>
      </c>
      <c r="N138" s="28">
        <f t="shared" ref="N138" si="9">SUM(N134:N137)</f>
        <v>-9.9999999997635314E-3</v>
      </c>
      <c r="O138" s="11"/>
    </row>
    <row r="139" spans="1:15" x14ac:dyDescent="0.2">
      <c r="A139" s="169">
        <v>27</v>
      </c>
      <c r="B139" s="172" t="s">
        <v>25</v>
      </c>
      <c r="C139" s="165" t="s">
        <v>92</v>
      </c>
      <c r="D139" s="175" t="s">
        <v>170</v>
      </c>
      <c r="E139" s="165" t="s">
        <v>40</v>
      </c>
      <c r="F139" s="178">
        <v>46</v>
      </c>
      <c r="G139" s="2" t="s">
        <v>16</v>
      </c>
      <c r="H139" s="165">
        <v>31.6</v>
      </c>
      <c r="I139" s="168">
        <v>41814</v>
      </c>
      <c r="J139" s="168">
        <v>43640</v>
      </c>
      <c r="K139" s="11">
        <v>2180.4</v>
      </c>
      <c r="L139" s="11">
        <v>726.8</v>
      </c>
      <c r="M139" s="11">
        <v>726.8</v>
      </c>
      <c r="N139" s="11">
        <f>K139-L139-M139</f>
        <v>726.80000000000018</v>
      </c>
      <c r="O139" s="11"/>
    </row>
    <row r="140" spans="1:15" ht="12.75" customHeight="1" x14ac:dyDescent="0.2">
      <c r="A140" s="170"/>
      <c r="B140" s="173"/>
      <c r="C140" s="166"/>
      <c r="D140" s="176"/>
      <c r="E140" s="166"/>
      <c r="F140" s="179"/>
      <c r="G140" s="2" t="s">
        <v>17</v>
      </c>
      <c r="H140" s="166"/>
      <c r="I140" s="166"/>
      <c r="J140" s="166"/>
      <c r="K140" s="11">
        <v>0</v>
      </c>
      <c r="L140" s="11">
        <v>363.4</v>
      </c>
      <c r="M140" s="11">
        <v>363.4</v>
      </c>
      <c r="N140" s="11">
        <f>K140-L140-M140</f>
        <v>-726.8</v>
      </c>
      <c r="O140" s="11"/>
    </row>
    <row r="141" spans="1:15" x14ac:dyDescent="0.2">
      <c r="A141" s="170"/>
      <c r="B141" s="173"/>
      <c r="C141" s="166"/>
      <c r="D141" s="176"/>
      <c r="E141" s="166"/>
      <c r="F141" s="179"/>
      <c r="G141" s="2" t="s">
        <v>18</v>
      </c>
      <c r="H141" s="166"/>
      <c r="I141" s="166"/>
      <c r="J141" s="166"/>
      <c r="K141" s="11"/>
      <c r="L141" s="11"/>
      <c r="M141" s="11"/>
      <c r="N141" s="11"/>
      <c r="O141" s="11"/>
    </row>
    <row r="142" spans="1:15" x14ac:dyDescent="0.2">
      <c r="A142" s="170"/>
      <c r="B142" s="173"/>
      <c r="C142" s="166"/>
      <c r="D142" s="176"/>
      <c r="E142" s="166"/>
      <c r="F142" s="179"/>
      <c r="G142" s="2" t="s">
        <v>19</v>
      </c>
      <c r="H142" s="166"/>
      <c r="I142" s="166"/>
      <c r="J142" s="166"/>
      <c r="K142" s="11"/>
      <c r="L142" s="11"/>
      <c r="M142" s="11"/>
      <c r="N142" s="11"/>
      <c r="O142" s="11"/>
    </row>
    <row r="143" spans="1:15" ht="19.5" customHeight="1" x14ac:dyDescent="0.2">
      <c r="A143" s="171"/>
      <c r="B143" s="174"/>
      <c r="C143" s="167"/>
      <c r="D143" s="177"/>
      <c r="E143" s="167"/>
      <c r="F143" s="180"/>
      <c r="G143" s="3" t="s">
        <v>15</v>
      </c>
      <c r="H143" s="167"/>
      <c r="I143" s="167"/>
      <c r="J143" s="167"/>
      <c r="K143" s="28">
        <f>SUM(K139:K142)</f>
        <v>2180.4</v>
      </c>
      <c r="L143" s="28">
        <f>SUM(L139:L142)</f>
        <v>1090.1999999999998</v>
      </c>
      <c r="M143" s="28">
        <f>SUM(M139:M142)</f>
        <v>1090.1999999999998</v>
      </c>
      <c r="N143" s="28">
        <f t="shared" ref="N143" si="10">SUM(N139:N142)</f>
        <v>0</v>
      </c>
      <c r="O143" s="11"/>
    </row>
    <row r="144" spans="1:15" x14ac:dyDescent="0.2">
      <c r="A144" s="169">
        <v>28</v>
      </c>
      <c r="B144" s="172" t="s">
        <v>25</v>
      </c>
      <c r="C144" s="175" t="s">
        <v>95</v>
      </c>
      <c r="D144" s="175" t="s">
        <v>96</v>
      </c>
      <c r="E144" s="165" t="s">
        <v>33</v>
      </c>
      <c r="F144" s="178">
        <v>13.1</v>
      </c>
      <c r="G144" s="2" t="s">
        <v>16</v>
      </c>
      <c r="H144" s="165">
        <v>25.87</v>
      </c>
      <c r="I144" s="168">
        <v>42861</v>
      </c>
      <c r="J144" s="168">
        <v>43196</v>
      </c>
      <c r="K144" s="11">
        <v>1846.32</v>
      </c>
      <c r="L144" s="11">
        <v>923.16</v>
      </c>
      <c r="M144" s="11">
        <v>923.16</v>
      </c>
      <c r="N144" s="11">
        <f>K144-L144-M144</f>
        <v>0</v>
      </c>
      <c r="O144" s="11"/>
    </row>
    <row r="145" spans="1:15" x14ac:dyDescent="0.2">
      <c r="A145" s="170"/>
      <c r="B145" s="173"/>
      <c r="C145" s="176"/>
      <c r="D145" s="176"/>
      <c r="E145" s="166"/>
      <c r="F145" s="179"/>
      <c r="G145" s="2" t="s">
        <v>17</v>
      </c>
      <c r="H145" s="166"/>
      <c r="I145" s="166"/>
      <c r="J145" s="166"/>
      <c r="K145" s="11">
        <v>1846.32</v>
      </c>
      <c r="L145" s="11">
        <v>923.16</v>
      </c>
      <c r="M145" s="11">
        <v>923.16</v>
      </c>
      <c r="N145" s="11">
        <f>K145-L145-M145</f>
        <v>0</v>
      </c>
      <c r="O145" s="11"/>
    </row>
    <row r="146" spans="1:15" x14ac:dyDescent="0.2">
      <c r="A146" s="170"/>
      <c r="B146" s="173"/>
      <c r="C146" s="176"/>
      <c r="D146" s="176"/>
      <c r="E146" s="166"/>
      <c r="F146" s="179"/>
      <c r="G146" s="2" t="s">
        <v>18</v>
      </c>
      <c r="H146" s="166"/>
      <c r="I146" s="166"/>
      <c r="J146" s="166"/>
      <c r="K146" s="11"/>
      <c r="L146" s="11"/>
      <c r="M146" s="11"/>
      <c r="N146" s="11"/>
      <c r="O146" s="11"/>
    </row>
    <row r="147" spans="1:15" x14ac:dyDescent="0.2">
      <c r="A147" s="170"/>
      <c r="B147" s="173"/>
      <c r="C147" s="176"/>
      <c r="D147" s="176"/>
      <c r="E147" s="166"/>
      <c r="F147" s="179"/>
      <c r="G147" s="2" t="s">
        <v>19</v>
      </c>
      <c r="H147" s="166"/>
      <c r="I147" s="166"/>
      <c r="J147" s="166"/>
      <c r="K147" s="11"/>
      <c r="L147" s="11"/>
      <c r="M147" s="11"/>
      <c r="N147" s="11"/>
      <c r="O147" s="11"/>
    </row>
    <row r="148" spans="1:15" x14ac:dyDescent="0.2">
      <c r="A148" s="171"/>
      <c r="B148" s="174"/>
      <c r="C148" s="177"/>
      <c r="D148" s="177"/>
      <c r="E148" s="167"/>
      <c r="F148" s="180"/>
      <c r="G148" s="3" t="s">
        <v>15</v>
      </c>
      <c r="H148" s="167"/>
      <c r="I148" s="167"/>
      <c r="J148" s="167"/>
      <c r="K148" s="28">
        <f>SUM(K144:K147)</f>
        <v>3692.64</v>
      </c>
      <c r="L148" s="28">
        <f t="shared" ref="L148:N148" si="11">SUM(L144:L147)</f>
        <v>1846.32</v>
      </c>
      <c r="M148" s="28">
        <f t="shared" si="11"/>
        <v>1846.32</v>
      </c>
      <c r="N148" s="28">
        <f t="shared" si="11"/>
        <v>0</v>
      </c>
      <c r="O148" s="11"/>
    </row>
    <row r="149" spans="1:15" x14ac:dyDescent="0.2">
      <c r="A149" s="169">
        <v>29</v>
      </c>
      <c r="B149" s="172" t="s">
        <v>25</v>
      </c>
      <c r="C149" s="175" t="s">
        <v>99</v>
      </c>
      <c r="D149" s="175" t="s">
        <v>171</v>
      </c>
      <c r="E149" s="165" t="s">
        <v>101</v>
      </c>
      <c r="F149" s="178">
        <v>116.5</v>
      </c>
      <c r="G149" s="2" t="s">
        <v>16</v>
      </c>
      <c r="H149" s="165">
        <v>18.2</v>
      </c>
      <c r="I149" s="168">
        <v>41814</v>
      </c>
      <c r="J149" s="168">
        <v>43640</v>
      </c>
      <c r="K149" s="11">
        <v>1299.54</v>
      </c>
      <c r="L149" s="11">
        <v>250</v>
      </c>
      <c r="M149" s="11">
        <v>250</v>
      </c>
      <c r="N149" s="11">
        <f>K149-L149-M149</f>
        <v>799.54</v>
      </c>
      <c r="O149" s="11"/>
    </row>
    <row r="150" spans="1:15" x14ac:dyDescent="0.2">
      <c r="A150" s="170"/>
      <c r="B150" s="173"/>
      <c r="C150" s="176"/>
      <c r="D150" s="176"/>
      <c r="E150" s="166"/>
      <c r="F150" s="179"/>
      <c r="G150" s="2" t="s">
        <v>17</v>
      </c>
      <c r="H150" s="166"/>
      <c r="I150" s="166"/>
      <c r="J150" s="166"/>
      <c r="K150" s="11">
        <v>0</v>
      </c>
      <c r="L150" s="11">
        <v>0</v>
      </c>
      <c r="M150" s="11">
        <v>0</v>
      </c>
      <c r="N150" s="11">
        <v>0</v>
      </c>
      <c r="O150" s="11" t="s">
        <v>155</v>
      </c>
    </row>
    <row r="151" spans="1:15" x14ac:dyDescent="0.2">
      <c r="A151" s="170"/>
      <c r="B151" s="173"/>
      <c r="C151" s="176"/>
      <c r="D151" s="176"/>
      <c r="E151" s="166"/>
      <c r="F151" s="179"/>
      <c r="G151" s="2" t="s">
        <v>18</v>
      </c>
      <c r="H151" s="166"/>
      <c r="I151" s="166"/>
      <c r="J151" s="166"/>
      <c r="K151" s="11"/>
      <c r="L151" s="11"/>
      <c r="M151" s="11"/>
      <c r="N151" s="11"/>
      <c r="O151" s="11"/>
    </row>
    <row r="152" spans="1:15" x14ac:dyDescent="0.2">
      <c r="A152" s="170"/>
      <c r="B152" s="173"/>
      <c r="C152" s="176"/>
      <c r="D152" s="176"/>
      <c r="E152" s="166"/>
      <c r="F152" s="179"/>
      <c r="G152" s="2" t="s">
        <v>19</v>
      </c>
      <c r="H152" s="166"/>
      <c r="I152" s="166"/>
      <c r="J152" s="166"/>
      <c r="K152" s="11"/>
      <c r="L152" s="11"/>
      <c r="M152" s="11"/>
      <c r="N152" s="11"/>
      <c r="O152" s="11"/>
    </row>
    <row r="153" spans="1:15" ht="16.5" customHeight="1" x14ac:dyDescent="0.2">
      <c r="A153" s="171"/>
      <c r="B153" s="174"/>
      <c r="C153" s="177"/>
      <c r="D153" s="177"/>
      <c r="E153" s="167"/>
      <c r="F153" s="180"/>
      <c r="G153" s="3" t="s">
        <v>15</v>
      </c>
      <c r="H153" s="167"/>
      <c r="I153" s="167"/>
      <c r="J153" s="167"/>
      <c r="K153" s="28">
        <f>SUM(K149:K152)</f>
        <v>1299.54</v>
      </c>
      <c r="L153" s="28">
        <f>SUM(L149:L152)</f>
        <v>250</v>
      </c>
      <c r="M153" s="28">
        <f>SUM(M149:M152)</f>
        <v>250</v>
      </c>
      <c r="N153" s="28">
        <f>SUM(N149:N152)</f>
        <v>799.54</v>
      </c>
      <c r="O153" s="11"/>
    </row>
    <row r="154" spans="1:15" x14ac:dyDescent="0.2">
      <c r="A154" s="169">
        <v>30</v>
      </c>
      <c r="B154" s="172" t="s">
        <v>25</v>
      </c>
      <c r="C154" s="175" t="s">
        <v>102</v>
      </c>
      <c r="D154" s="175" t="s">
        <v>172</v>
      </c>
      <c r="E154" s="165" t="s">
        <v>104</v>
      </c>
      <c r="F154" s="178">
        <v>4.5999999999999996</v>
      </c>
      <c r="G154" s="2" t="s">
        <v>16</v>
      </c>
      <c r="H154" s="165">
        <v>27.53</v>
      </c>
      <c r="I154" s="168">
        <v>41796</v>
      </c>
      <c r="J154" s="168">
        <v>43471</v>
      </c>
      <c r="K154" s="11">
        <v>379.95</v>
      </c>
      <c r="L154" s="11">
        <v>253.08</v>
      </c>
      <c r="M154" s="11">
        <v>253.07</v>
      </c>
      <c r="N154" s="11">
        <f>K154-L154-M154</f>
        <v>-126.20000000000002</v>
      </c>
      <c r="O154" s="11"/>
    </row>
    <row r="155" spans="1:15" x14ac:dyDescent="0.2">
      <c r="A155" s="170"/>
      <c r="B155" s="173"/>
      <c r="C155" s="176"/>
      <c r="D155" s="176"/>
      <c r="E155" s="166"/>
      <c r="F155" s="179"/>
      <c r="G155" s="2" t="s">
        <v>17</v>
      </c>
      <c r="H155" s="166"/>
      <c r="I155" s="166"/>
      <c r="J155" s="166"/>
      <c r="K155" s="11">
        <v>379.95</v>
      </c>
      <c r="L155" s="11">
        <v>189.75</v>
      </c>
      <c r="M155" s="11">
        <v>189.75</v>
      </c>
      <c r="N155" s="11">
        <f>K155-L155-M155</f>
        <v>0.44999999999998863</v>
      </c>
      <c r="O155" s="11"/>
    </row>
    <row r="156" spans="1:15" x14ac:dyDescent="0.2">
      <c r="A156" s="170"/>
      <c r="B156" s="173"/>
      <c r="C156" s="176"/>
      <c r="D156" s="176"/>
      <c r="E156" s="166"/>
      <c r="F156" s="179"/>
      <c r="G156" s="2" t="s">
        <v>18</v>
      </c>
      <c r="H156" s="166"/>
      <c r="I156" s="166"/>
      <c r="J156" s="166"/>
      <c r="K156" s="11"/>
      <c r="L156" s="11"/>
      <c r="M156" s="11"/>
      <c r="N156" s="11"/>
      <c r="O156" s="11"/>
    </row>
    <row r="157" spans="1:15" x14ac:dyDescent="0.2">
      <c r="A157" s="170"/>
      <c r="B157" s="173"/>
      <c r="C157" s="176"/>
      <c r="D157" s="176"/>
      <c r="E157" s="166"/>
      <c r="F157" s="179"/>
      <c r="G157" s="2" t="s">
        <v>19</v>
      </c>
      <c r="H157" s="166"/>
      <c r="I157" s="166"/>
      <c r="J157" s="166"/>
      <c r="K157" s="11"/>
      <c r="L157" s="11"/>
      <c r="M157" s="11"/>
      <c r="N157" s="11"/>
      <c r="O157" s="11"/>
    </row>
    <row r="158" spans="1:15" ht="18.75" customHeight="1" x14ac:dyDescent="0.2">
      <c r="A158" s="171"/>
      <c r="B158" s="174"/>
      <c r="C158" s="177"/>
      <c r="D158" s="177"/>
      <c r="E158" s="167"/>
      <c r="F158" s="180"/>
      <c r="G158" s="3" t="s">
        <v>15</v>
      </c>
      <c r="H158" s="167"/>
      <c r="I158" s="167"/>
      <c r="J158" s="167"/>
      <c r="K158" s="28">
        <f>SUM(K154:K157)</f>
        <v>759.9</v>
      </c>
      <c r="L158" s="28">
        <f>SUM(L154:L157)</f>
        <v>442.83000000000004</v>
      </c>
      <c r="M158" s="28">
        <f>SUM(M154:M157)</f>
        <v>442.82</v>
      </c>
      <c r="N158" s="28">
        <f>SUM(N154:N157)</f>
        <v>-125.75000000000003</v>
      </c>
      <c r="O158" s="11"/>
    </row>
    <row r="159" spans="1:15" x14ac:dyDescent="0.2">
      <c r="A159" s="170">
        <v>31</v>
      </c>
      <c r="B159" s="173" t="s">
        <v>25</v>
      </c>
      <c r="C159" s="176" t="s">
        <v>108</v>
      </c>
      <c r="D159" s="176" t="s">
        <v>173</v>
      </c>
      <c r="E159" s="166" t="s">
        <v>50</v>
      </c>
      <c r="F159" s="179">
        <v>48.7</v>
      </c>
      <c r="G159" s="7" t="s">
        <v>16</v>
      </c>
      <c r="H159" s="166">
        <v>23.53</v>
      </c>
      <c r="I159" s="181">
        <v>42164</v>
      </c>
      <c r="J159" s="181">
        <v>43260</v>
      </c>
      <c r="K159" s="16">
        <v>3438.21</v>
      </c>
      <c r="L159" s="16">
        <v>1719.11</v>
      </c>
      <c r="M159" s="16">
        <v>1719.1</v>
      </c>
      <c r="N159" s="16">
        <f>K159-L159-M159</f>
        <v>0</v>
      </c>
      <c r="O159" s="16"/>
    </row>
    <row r="160" spans="1:15" x14ac:dyDescent="0.2">
      <c r="A160" s="170"/>
      <c r="B160" s="173"/>
      <c r="C160" s="176"/>
      <c r="D160" s="176"/>
      <c r="E160" s="166"/>
      <c r="F160" s="179"/>
      <c r="G160" s="2" t="s">
        <v>17</v>
      </c>
      <c r="H160" s="166"/>
      <c r="I160" s="166"/>
      <c r="J160" s="166"/>
      <c r="K160" s="11">
        <v>3407.08</v>
      </c>
      <c r="L160" s="11">
        <v>1719.1</v>
      </c>
      <c r="M160" s="11">
        <v>1719.11</v>
      </c>
      <c r="N160" s="11">
        <f>K160-L160-M160</f>
        <v>-31.129999999999882</v>
      </c>
      <c r="O160" s="11">
        <v>353.07</v>
      </c>
    </row>
    <row r="161" spans="1:15" x14ac:dyDescent="0.2">
      <c r="A161" s="170"/>
      <c r="B161" s="173"/>
      <c r="C161" s="176"/>
      <c r="D161" s="176"/>
      <c r="E161" s="166"/>
      <c r="F161" s="179"/>
      <c r="G161" s="2" t="s">
        <v>18</v>
      </c>
      <c r="H161" s="166"/>
      <c r="I161" s="166"/>
      <c r="J161" s="166"/>
      <c r="K161" s="11"/>
      <c r="L161" s="11"/>
      <c r="M161" s="11"/>
      <c r="N161" s="11"/>
      <c r="O161" s="11"/>
    </row>
    <row r="162" spans="1:15" x14ac:dyDescent="0.2">
      <c r="A162" s="170"/>
      <c r="B162" s="173"/>
      <c r="C162" s="176"/>
      <c r="D162" s="176"/>
      <c r="E162" s="166"/>
      <c r="F162" s="179"/>
      <c r="G162" s="2" t="s">
        <v>19</v>
      </c>
      <c r="H162" s="166"/>
      <c r="I162" s="166"/>
      <c r="J162" s="166"/>
      <c r="K162" s="11"/>
      <c r="L162" s="11"/>
      <c r="M162" s="11"/>
      <c r="N162" s="11"/>
      <c r="O162" s="11"/>
    </row>
    <row r="163" spans="1:15" x14ac:dyDescent="0.2">
      <c r="A163" s="171"/>
      <c r="B163" s="174"/>
      <c r="C163" s="177"/>
      <c r="D163" s="177"/>
      <c r="E163" s="167"/>
      <c r="F163" s="180"/>
      <c r="G163" s="3" t="s">
        <v>15</v>
      </c>
      <c r="H163" s="167"/>
      <c r="I163" s="167"/>
      <c r="J163" s="167"/>
      <c r="K163" s="28">
        <f>SUM(K159:K162)</f>
        <v>6845.29</v>
      </c>
      <c r="L163" s="28">
        <f>SUM(L159:L162)</f>
        <v>3438.21</v>
      </c>
      <c r="M163" s="28">
        <f>SUM(M159:M162)</f>
        <v>3438.21</v>
      </c>
      <c r="N163" s="28">
        <v>0</v>
      </c>
      <c r="O163" s="11"/>
    </row>
    <row r="164" spans="1:15" x14ac:dyDescent="0.2">
      <c r="A164" s="169">
        <v>32</v>
      </c>
      <c r="B164" s="172" t="s">
        <v>25</v>
      </c>
      <c r="C164" s="175" t="s">
        <v>110</v>
      </c>
      <c r="D164" s="175" t="s">
        <v>111</v>
      </c>
      <c r="E164" s="165" t="s">
        <v>112</v>
      </c>
      <c r="F164" s="178">
        <v>40.1</v>
      </c>
      <c r="G164" s="2" t="s">
        <v>16</v>
      </c>
      <c r="H164" s="165">
        <v>19.95</v>
      </c>
      <c r="I164" s="168">
        <v>42309</v>
      </c>
      <c r="J164" s="168">
        <v>44136</v>
      </c>
      <c r="K164" s="11">
        <v>2400</v>
      </c>
      <c r="L164" s="11">
        <v>5990</v>
      </c>
      <c r="M164" s="11">
        <v>5990</v>
      </c>
      <c r="N164" s="11">
        <f>K164-L164-M164</f>
        <v>-9580</v>
      </c>
      <c r="O164" s="11"/>
    </row>
    <row r="165" spans="1:15" x14ac:dyDescent="0.2">
      <c r="A165" s="170"/>
      <c r="B165" s="173"/>
      <c r="C165" s="176"/>
      <c r="D165" s="176"/>
      <c r="E165" s="166"/>
      <c r="F165" s="179"/>
      <c r="G165" s="2" t="s">
        <v>17</v>
      </c>
      <c r="H165" s="166"/>
      <c r="I165" s="166"/>
      <c r="J165" s="166"/>
      <c r="K165" s="11">
        <v>2400</v>
      </c>
      <c r="L165" s="11">
        <v>800</v>
      </c>
      <c r="M165" s="11">
        <v>800</v>
      </c>
      <c r="N165" s="11">
        <f>K165-L165-M165</f>
        <v>800</v>
      </c>
      <c r="O165" s="11"/>
    </row>
    <row r="166" spans="1:15" x14ac:dyDescent="0.2">
      <c r="A166" s="170"/>
      <c r="B166" s="173"/>
      <c r="C166" s="176"/>
      <c r="D166" s="176"/>
      <c r="E166" s="166"/>
      <c r="F166" s="179"/>
      <c r="G166" s="2" t="s">
        <v>18</v>
      </c>
      <c r="H166" s="166"/>
      <c r="I166" s="166"/>
      <c r="J166" s="166"/>
      <c r="K166" s="11"/>
      <c r="L166" s="11"/>
      <c r="M166" s="11"/>
      <c r="N166" s="11"/>
      <c r="O166" s="11"/>
    </row>
    <row r="167" spans="1:15" x14ac:dyDescent="0.2">
      <c r="A167" s="170"/>
      <c r="B167" s="173"/>
      <c r="C167" s="176"/>
      <c r="D167" s="176"/>
      <c r="E167" s="166"/>
      <c r="F167" s="179"/>
      <c r="G167" s="2" t="s">
        <v>19</v>
      </c>
      <c r="H167" s="166"/>
      <c r="I167" s="166"/>
      <c r="J167" s="166"/>
      <c r="K167" s="11"/>
      <c r="L167" s="11"/>
      <c r="M167" s="11"/>
      <c r="N167" s="11"/>
      <c r="O167" s="11"/>
    </row>
    <row r="168" spans="1:15" ht="10.5" customHeight="1" x14ac:dyDescent="0.2">
      <c r="A168" s="171"/>
      <c r="B168" s="174"/>
      <c r="C168" s="177"/>
      <c r="D168" s="177"/>
      <c r="E168" s="167"/>
      <c r="F168" s="180"/>
      <c r="G168" s="3" t="s">
        <v>15</v>
      </c>
      <c r="H168" s="167"/>
      <c r="I168" s="167"/>
      <c r="J168" s="167"/>
      <c r="K168" s="28">
        <f>SUM(K164:K167)</f>
        <v>4800</v>
      </c>
      <c r="L168" s="28">
        <f>SUM(L164:L167)</f>
        <v>6790</v>
      </c>
      <c r="M168" s="28">
        <f>SUM(M164:M167)</f>
        <v>6790</v>
      </c>
      <c r="N168" s="28">
        <f>SUM(N164:N167)</f>
        <v>-8780</v>
      </c>
      <c r="O168" s="11"/>
    </row>
    <row r="169" spans="1:15" x14ac:dyDescent="0.2">
      <c r="A169" s="169">
        <v>33</v>
      </c>
      <c r="B169" s="172" t="s">
        <v>25</v>
      </c>
      <c r="C169" s="165" t="s">
        <v>115</v>
      </c>
      <c r="D169" s="175" t="s">
        <v>116</v>
      </c>
      <c r="E169" s="165" t="s">
        <v>76</v>
      </c>
      <c r="F169" s="178">
        <v>46.2</v>
      </c>
      <c r="G169" s="2" t="s">
        <v>16</v>
      </c>
      <c r="H169" s="165">
        <v>32.47</v>
      </c>
      <c r="I169" s="168">
        <v>42338</v>
      </c>
      <c r="J169" s="168">
        <v>43434</v>
      </c>
      <c r="K169" s="11">
        <v>4500</v>
      </c>
      <c r="L169" s="11">
        <v>2250</v>
      </c>
      <c r="M169" s="11">
        <v>2250</v>
      </c>
      <c r="N169" s="11">
        <f>K169-L169-M169</f>
        <v>0</v>
      </c>
      <c r="O169" s="11"/>
    </row>
    <row r="170" spans="1:15" x14ac:dyDescent="0.2">
      <c r="A170" s="170"/>
      <c r="B170" s="173"/>
      <c r="C170" s="166"/>
      <c r="D170" s="176"/>
      <c r="E170" s="166"/>
      <c r="F170" s="179"/>
      <c r="G170" s="2" t="s">
        <v>17</v>
      </c>
      <c r="H170" s="166"/>
      <c r="I170" s="166"/>
      <c r="J170" s="166"/>
      <c r="K170" s="11">
        <v>4500</v>
      </c>
      <c r="L170" s="11">
        <v>2250</v>
      </c>
      <c r="M170" s="11">
        <v>2250</v>
      </c>
      <c r="N170" s="11">
        <f>K170-L170-M170</f>
        <v>0</v>
      </c>
      <c r="O170" s="11"/>
    </row>
    <row r="171" spans="1:15" x14ac:dyDescent="0.2">
      <c r="A171" s="170"/>
      <c r="B171" s="173"/>
      <c r="C171" s="166"/>
      <c r="D171" s="176"/>
      <c r="E171" s="166"/>
      <c r="F171" s="179"/>
      <c r="G171" s="2" t="s">
        <v>18</v>
      </c>
      <c r="H171" s="166"/>
      <c r="I171" s="166"/>
      <c r="J171" s="166"/>
      <c r="K171" s="11"/>
      <c r="L171" s="11"/>
      <c r="M171" s="11"/>
      <c r="N171" s="11"/>
      <c r="O171" s="11"/>
    </row>
    <row r="172" spans="1:15" x14ac:dyDescent="0.2">
      <c r="A172" s="170"/>
      <c r="B172" s="173"/>
      <c r="C172" s="166"/>
      <c r="D172" s="176"/>
      <c r="E172" s="166"/>
      <c r="F172" s="179"/>
      <c r="G172" s="2" t="s">
        <v>19</v>
      </c>
      <c r="H172" s="166"/>
      <c r="I172" s="166"/>
      <c r="J172" s="166"/>
      <c r="K172" s="11"/>
      <c r="L172" s="11"/>
      <c r="M172" s="11"/>
      <c r="N172" s="11"/>
      <c r="O172" s="11"/>
    </row>
    <row r="173" spans="1:15" ht="13.5" customHeight="1" x14ac:dyDescent="0.2">
      <c r="A173" s="171"/>
      <c r="B173" s="174"/>
      <c r="C173" s="167"/>
      <c r="D173" s="177"/>
      <c r="E173" s="167"/>
      <c r="F173" s="180"/>
      <c r="G173" s="3" t="s">
        <v>15</v>
      </c>
      <c r="H173" s="167"/>
      <c r="I173" s="167"/>
      <c r="J173" s="167"/>
      <c r="K173" s="28">
        <f>SUM(K169:K172)</f>
        <v>9000</v>
      </c>
      <c r="L173" s="28">
        <f>SUM(L169:L172)</f>
        <v>4500</v>
      </c>
      <c r="M173" s="28">
        <f>SUM(M169:M172)</f>
        <v>4500</v>
      </c>
      <c r="N173" s="28">
        <f t="shared" ref="N173" si="12">SUM(N169:N172)</f>
        <v>0</v>
      </c>
      <c r="O173" s="11"/>
    </row>
    <row r="174" spans="1:15" ht="12.75" customHeight="1" x14ac:dyDescent="0.2">
      <c r="A174" s="169">
        <v>34</v>
      </c>
      <c r="B174" s="172" t="s">
        <v>25</v>
      </c>
      <c r="C174" s="165" t="s">
        <v>115</v>
      </c>
      <c r="D174" s="175" t="s">
        <v>193</v>
      </c>
      <c r="E174" s="165" t="s">
        <v>210</v>
      </c>
      <c r="F174" s="178">
        <v>147.5</v>
      </c>
      <c r="G174" s="3" t="s">
        <v>16</v>
      </c>
      <c r="H174" s="165">
        <v>20.420000000000002</v>
      </c>
      <c r="I174" s="168">
        <v>43040</v>
      </c>
      <c r="J174" s="168">
        <v>43374</v>
      </c>
      <c r="K174" s="11">
        <v>9034.08</v>
      </c>
      <c r="L174" s="11">
        <v>4517.04</v>
      </c>
      <c r="M174" s="11">
        <v>4517.04</v>
      </c>
      <c r="N174" s="11">
        <f>K174-L174-M174</f>
        <v>0</v>
      </c>
      <c r="O174" s="11"/>
    </row>
    <row r="175" spans="1:15" x14ac:dyDescent="0.2">
      <c r="A175" s="170"/>
      <c r="B175" s="173"/>
      <c r="C175" s="166"/>
      <c r="D175" s="176"/>
      <c r="E175" s="166"/>
      <c r="F175" s="179"/>
      <c r="G175" s="3" t="s">
        <v>17</v>
      </c>
      <c r="H175" s="166"/>
      <c r="I175" s="166"/>
      <c r="J175" s="166"/>
      <c r="K175" s="11">
        <v>4565.6099999999997</v>
      </c>
      <c r="L175" s="11">
        <v>1505.68</v>
      </c>
      <c r="M175" s="11">
        <v>1505.68</v>
      </c>
      <c r="N175" s="11">
        <f>K175-L175-M175</f>
        <v>1554.2499999999993</v>
      </c>
      <c r="O175" s="11"/>
    </row>
    <row r="176" spans="1:15" x14ac:dyDescent="0.2">
      <c r="A176" s="170"/>
      <c r="B176" s="173"/>
      <c r="C176" s="166"/>
      <c r="D176" s="176"/>
      <c r="E176" s="166"/>
      <c r="F176" s="179"/>
      <c r="G176" s="3" t="s">
        <v>18</v>
      </c>
      <c r="H176" s="166"/>
      <c r="I176" s="166"/>
      <c r="J176" s="166"/>
      <c r="K176" s="11"/>
      <c r="L176" s="11"/>
      <c r="M176" s="11"/>
      <c r="N176" s="11"/>
      <c r="O176" s="11"/>
    </row>
    <row r="177" spans="1:15" x14ac:dyDescent="0.2">
      <c r="A177" s="170"/>
      <c r="B177" s="173"/>
      <c r="C177" s="166"/>
      <c r="D177" s="176"/>
      <c r="E177" s="166"/>
      <c r="F177" s="179"/>
      <c r="G177" s="3" t="s">
        <v>192</v>
      </c>
      <c r="H177" s="166"/>
      <c r="I177" s="166"/>
      <c r="J177" s="166"/>
      <c r="K177" s="11"/>
      <c r="L177" s="11"/>
      <c r="M177" s="11"/>
      <c r="N177" s="11"/>
      <c r="O177" s="11"/>
    </row>
    <row r="178" spans="1:15" ht="13.5" customHeight="1" x14ac:dyDescent="0.2">
      <c r="A178" s="171"/>
      <c r="B178" s="174"/>
      <c r="C178" s="167"/>
      <c r="D178" s="177"/>
      <c r="E178" s="167"/>
      <c r="F178" s="180"/>
      <c r="G178" s="3" t="s">
        <v>15</v>
      </c>
      <c r="H178" s="167"/>
      <c r="I178" s="167"/>
      <c r="J178" s="167"/>
      <c r="K178" s="28">
        <f>SUM(K174:K177)</f>
        <v>13599.689999999999</v>
      </c>
      <c r="L178" s="28">
        <f t="shared" ref="L178:N178" si="13">SUM(L174:L177)</f>
        <v>6022.72</v>
      </c>
      <c r="M178" s="28">
        <f t="shared" si="13"/>
        <v>6022.72</v>
      </c>
      <c r="N178" s="28">
        <f t="shared" si="13"/>
        <v>1554.2499999999993</v>
      </c>
      <c r="O178" s="11"/>
    </row>
    <row r="179" spans="1:15" x14ac:dyDescent="0.2">
      <c r="A179" s="169">
        <v>35</v>
      </c>
      <c r="B179" s="165" t="s">
        <v>25</v>
      </c>
      <c r="C179" s="165" t="s">
        <v>121</v>
      </c>
      <c r="D179" s="165" t="s">
        <v>179</v>
      </c>
      <c r="E179" s="165" t="s">
        <v>39</v>
      </c>
      <c r="F179" s="195">
        <v>40.700000000000003</v>
      </c>
      <c r="G179" s="10" t="s">
        <v>16</v>
      </c>
      <c r="H179" s="165">
        <v>47.32</v>
      </c>
      <c r="I179" s="168">
        <v>42460</v>
      </c>
      <c r="J179" s="168">
        <v>44286</v>
      </c>
      <c r="K179" s="11">
        <v>0</v>
      </c>
      <c r="L179" s="11">
        <v>927.5</v>
      </c>
      <c r="M179" s="11">
        <v>927.5</v>
      </c>
      <c r="N179" s="11">
        <f>K179-L179-M179</f>
        <v>-1855</v>
      </c>
      <c r="O179" s="11"/>
    </row>
    <row r="180" spans="1:15" x14ac:dyDescent="0.2">
      <c r="A180" s="170"/>
      <c r="B180" s="166"/>
      <c r="C180" s="166"/>
      <c r="D180" s="166"/>
      <c r="E180" s="166"/>
      <c r="F180" s="196"/>
      <c r="G180" s="10" t="s">
        <v>17</v>
      </c>
      <c r="H180" s="166"/>
      <c r="I180" s="166"/>
      <c r="J180" s="166"/>
      <c r="K180" s="11">
        <v>0</v>
      </c>
      <c r="L180" s="11">
        <v>0</v>
      </c>
      <c r="M180" s="11">
        <v>0</v>
      </c>
      <c r="N180" s="11">
        <v>0</v>
      </c>
      <c r="O180" s="11"/>
    </row>
    <row r="181" spans="1:15" x14ac:dyDescent="0.2">
      <c r="A181" s="170"/>
      <c r="B181" s="166"/>
      <c r="C181" s="166"/>
      <c r="D181" s="166"/>
      <c r="E181" s="166"/>
      <c r="F181" s="196"/>
      <c r="G181" s="10" t="s">
        <v>18</v>
      </c>
      <c r="H181" s="166"/>
      <c r="I181" s="166"/>
      <c r="J181" s="166"/>
      <c r="K181" s="11"/>
      <c r="L181" s="11"/>
      <c r="M181" s="11"/>
      <c r="N181" s="11"/>
      <c r="O181" s="11"/>
    </row>
    <row r="182" spans="1:15" x14ac:dyDescent="0.2">
      <c r="A182" s="170"/>
      <c r="B182" s="166"/>
      <c r="C182" s="166"/>
      <c r="D182" s="166"/>
      <c r="E182" s="166"/>
      <c r="F182" s="196"/>
      <c r="G182" s="10" t="s">
        <v>19</v>
      </c>
      <c r="H182" s="166"/>
      <c r="I182" s="166"/>
      <c r="J182" s="166"/>
      <c r="K182" s="11"/>
      <c r="L182" s="11"/>
      <c r="M182" s="11"/>
      <c r="N182" s="11"/>
      <c r="O182" s="11"/>
    </row>
    <row r="183" spans="1:15" ht="22.5" customHeight="1" x14ac:dyDescent="0.2">
      <c r="A183" s="171"/>
      <c r="B183" s="167"/>
      <c r="C183" s="167"/>
      <c r="D183" s="167"/>
      <c r="E183" s="167"/>
      <c r="F183" s="197"/>
      <c r="G183" s="77" t="s">
        <v>15</v>
      </c>
      <c r="H183" s="167"/>
      <c r="I183" s="167"/>
      <c r="J183" s="167"/>
      <c r="K183" s="28">
        <f>SUM(K179:K182)</f>
        <v>0</v>
      </c>
      <c r="L183" s="28">
        <f t="shared" ref="L183:M183" si="14">SUM(L179:L182)</f>
        <v>927.5</v>
      </c>
      <c r="M183" s="31">
        <f t="shared" si="14"/>
        <v>927.5</v>
      </c>
      <c r="N183" s="28">
        <v>0</v>
      </c>
      <c r="O183" s="11"/>
    </row>
    <row r="184" spans="1:15" x14ac:dyDescent="0.2">
      <c r="A184" s="169">
        <v>36</v>
      </c>
      <c r="B184" s="172" t="s">
        <v>25</v>
      </c>
      <c r="C184" s="175" t="s">
        <v>145</v>
      </c>
      <c r="D184" s="175" t="s">
        <v>182</v>
      </c>
      <c r="E184" s="165" t="s">
        <v>147</v>
      </c>
      <c r="F184" s="178">
        <v>5.0999999999999996</v>
      </c>
      <c r="G184" s="2" t="s">
        <v>16</v>
      </c>
      <c r="H184" s="165">
        <v>27.84</v>
      </c>
      <c r="I184" s="168">
        <v>42837</v>
      </c>
      <c r="J184" s="168">
        <v>43171</v>
      </c>
      <c r="K184" s="11">
        <v>425.94</v>
      </c>
      <c r="L184" s="11">
        <v>125</v>
      </c>
      <c r="M184" s="11">
        <v>125</v>
      </c>
      <c r="N184" s="11">
        <f>K184-L184-M184</f>
        <v>175.94</v>
      </c>
      <c r="O184" s="11"/>
    </row>
    <row r="185" spans="1:15" x14ac:dyDescent="0.2">
      <c r="A185" s="170"/>
      <c r="B185" s="173"/>
      <c r="C185" s="176"/>
      <c r="D185" s="176"/>
      <c r="E185" s="166"/>
      <c r="F185" s="179"/>
      <c r="G185" s="2" t="s">
        <v>17</v>
      </c>
      <c r="H185" s="166"/>
      <c r="I185" s="181"/>
      <c r="J185" s="181"/>
      <c r="K185" s="11">
        <v>425.94</v>
      </c>
      <c r="L185" s="11">
        <v>250</v>
      </c>
      <c r="M185" s="18">
        <v>250</v>
      </c>
      <c r="N185" s="11">
        <f>K185-L185-M185</f>
        <v>-74.06</v>
      </c>
      <c r="O185" s="11"/>
    </row>
    <row r="186" spans="1:15" x14ac:dyDescent="0.2">
      <c r="A186" s="170"/>
      <c r="B186" s="173"/>
      <c r="C186" s="176"/>
      <c r="D186" s="176"/>
      <c r="E186" s="166"/>
      <c r="F186" s="179"/>
      <c r="G186" s="2" t="s">
        <v>18</v>
      </c>
      <c r="H186" s="166"/>
      <c r="I186" s="181"/>
      <c r="J186" s="181"/>
      <c r="K186" s="11"/>
      <c r="L186" s="11"/>
      <c r="M186" s="11"/>
      <c r="N186" s="11"/>
      <c r="O186" s="11"/>
    </row>
    <row r="187" spans="1:15" x14ac:dyDescent="0.2">
      <c r="A187" s="170"/>
      <c r="B187" s="173"/>
      <c r="C187" s="176"/>
      <c r="D187" s="176"/>
      <c r="E187" s="166"/>
      <c r="F187" s="179"/>
      <c r="G187" s="2" t="s">
        <v>19</v>
      </c>
      <c r="H187" s="166"/>
      <c r="I187" s="181"/>
      <c r="J187" s="181"/>
      <c r="K187" s="11"/>
      <c r="L187" s="11"/>
      <c r="M187" s="11"/>
      <c r="N187" s="11"/>
      <c r="O187" s="11"/>
    </row>
    <row r="188" spans="1:15" ht="14.25" customHeight="1" x14ac:dyDescent="0.2">
      <c r="A188" s="171"/>
      <c r="B188" s="174"/>
      <c r="C188" s="177"/>
      <c r="D188" s="177"/>
      <c r="E188" s="167"/>
      <c r="F188" s="180"/>
      <c r="G188" s="3" t="s">
        <v>15</v>
      </c>
      <c r="H188" s="167"/>
      <c r="I188" s="201"/>
      <c r="J188" s="201"/>
      <c r="K188" s="28">
        <f>SUM(K184:K187)</f>
        <v>851.88</v>
      </c>
      <c r="L188" s="28">
        <f t="shared" ref="L188:N188" si="15">SUM(L184:L187)</f>
        <v>375</v>
      </c>
      <c r="M188" s="31">
        <f t="shared" si="15"/>
        <v>375</v>
      </c>
      <c r="N188" s="28">
        <f t="shared" si="15"/>
        <v>101.88</v>
      </c>
      <c r="O188" s="11"/>
    </row>
    <row r="189" spans="1:15" ht="14.25" customHeight="1" x14ac:dyDescent="0.2">
      <c r="A189" s="169">
        <v>37</v>
      </c>
      <c r="B189" s="172" t="s">
        <v>25</v>
      </c>
      <c r="C189" s="175" t="s">
        <v>125</v>
      </c>
      <c r="D189" s="175" t="s">
        <v>138</v>
      </c>
      <c r="E189" s="165" t="s">
        <v>128</v>
      </c>
      <c r="F189" s="178">
        <v>10.8</v>
      </c>
      <c r="G189" s="2" t="s">
        <v>16</v>
      </c>
      <c r="H189" s="165">
        <v>21.81</v>
      </c>
      <c r="I189" s="168">
        <v>42461</v>
      </c>
      <c r="J189" s="168">
        <v>44287</v>
      </c>
      <c r="K189" s="11">
        <v>0</v>
      </c>
      <c r="L189" s="11">
        <v>11.26</v>
      </c>
      <c r="M189" s="11">
        <v>11.25</v>
      </c>
      <c r="N189" s="11">
        <v>0</v>
      </c>
      <c r="O189" s="11"/>
    </row>
    <row r="190" spans="1:15" ht="15.75" customHeight="1" x14ac:dyDescent="0.2">
      <c r="A190" s="170"/>
      <c r="B190" s="173"/>
      <c r="C190" s="176"/>
      <c r="D190" s="176"/>
      <c r="E190" s="166"/>
      <c r="F190" s="179"/>
      <c r="G190" s="2" t="s">
        <v>17</v>
      </c>
      <c r="H190" s="166"/>
      <c r="I190" s="166"/>
      <c r="J190" s="166"/>
      <c r="K190" s="11">
        <v>0</v>
      </c>
      <c r="L190" s="11">
        <v>0</v>
      </c>
      <c r="M190" s="11">
        <v>0</v>
      </c>
      <c r="N190" s="11">
        <v>0</v>
      </c>
      <c r="O190" s="89"/>
    </row>
    <row r="191" spans="1:15" ht="13.5" customHeight="1" x14ac:dyDescent="0.2">
      <c r="A191" s="170"/>
      <c r="B191" s="173"/>
      <c r="C191" s="176"/>
      <c r="D191" s="176"/>
      <c r="E191" s="166"/>
      <c r="F191" s="179"/>
      <c r="G191" s="2" t="s">
        <v>18</v>
      </c>
      <c r="H191" s="166"/>
      <c r="I191" s="166"/>
      <c r="J191" s="166"/>
      <c r="K191" s="11"/>
      <c r="L191" s="11"/>
      <c r="M191" s="11"/>
      <c r="N191" s="11"/>
      <c r="O191" s="88"/>
    </row>
    <row r="192" spans="1:15" ht="13.5" customHeight="1" x14ac:dyDescent="0.2">
      <c r="A192" s="170"/>
      <c r="B192" s="173"/>
      <c r="C192" s="176"/>
      <c r="D192" s="176"/>
      <c r="E192" s="166"/>
      <c r="F192" s="179"/>
      <c r="G192" s="2" t="s">
        <v>19</v>
      </c>
      <c r="H192" s="166"/>
      <c r="I192" s="166"/>
      <c r="J192" s="166"/>
      <c r="K192" s="11"/>
      <c r="L192" s="11"/>
      <c r="M192" s="11"/>
      <c r="N192" s="11"/>
      <c r="O192" s="11"/>
    </row>
    <row r="193" spans="1:15" ht="20.25" customHeight="1" x14ac:dyDescent="0.2">
      <c r="A193" s="171"/>
      <c r="B193" s="174"/>
      <c r="C193" s="177"/>
      <c r="D193" s="177"/>
      <c r="E193" s="167"/>
      <c r="F193" s="180"/>
      <c r="G193" s="3" t="s">
        <v>15</v>
      </c>
      <c r="H193" s="167"/>
      <c r="I193" s="167"/>
      <c r="J193" s="167"/>
      <c r="K193" s="28">
        <f>SUM(K189:K192)</f>
        <v>0</v>
      </c>
      <c r="L193" s="28">
        <f t="shared" ref="L193:N193" si="16">SUM(L189:L192)</f>
        <v>11.26</v>
      </c>
      <c r="M193" s="31">
        <f t="shared" si="16"/>
        <v>11.25</v>
      </c>
      <c r="N193" s="28">
        <f t="shared" si="16"/>
        <v>0</v>
      </c>
      <c r="O193" s="11"/>
    </row>
    <row r="194" spans="1:15" x14ac:dyDescent="0.2">
      <c r="A194" s="169">
        <v>38</v>
      </c>
      <c r="B194" s="172" t="s">
        <v>25</v>
      </c>
      <c r="C194" s="165" t="s">
        <v>126</v>
      </c>
      <c r="D194" s="175" t="s">
        <v>183</v>
      </c>
      <c r="E194" s="165" t="s">
        <v>60</v>
      </c>
      <c r="F194" s="183">
        <v>23.3</v>
      </c>
      <c r="G194" s="2" t="s">
        <v>16</v>
      </c>
      <c r="H194" s="165">
        <v>13.3</v>
      </c>
      <c r="I194" s="168">
        <v>42461</v>
      </c>
      <c r="J194" s="168">
        <v>44287</v>
      </c>
      <c r="K194" s="11">
        <v>930</v>
      </c>
      <c r="L194" s="11">
        <v>629.5</v>
      </c>
      <c r="M194" s="11">
        <v>629.5</v>
      </c>
      <c r="N194" s="11">
        <f>K194-L194-M194</f>
        <v>-329</v>
      </c>
      <c r="O194" s="198">
        <v>652.5</v>
      </c>
    </row>
    <row r="195" spans="1:15" x14ac:dyDescent="0.2">
      <c r="A195" s="170"/>
      <c r="B195" s="173"/>
      <c r="C195" s="166"/>
      <c r="D195" s="176"/>
      <c r="E195" s="166"/>
      <c r="F195" s="184"/>
      <c r="G195" s="2" t="s">
        <v>17</v>
      </c>
      <c r="H195" s="166"/>
      <c r="I195" s="166"/>
      <c r="J195" s="166"/>
      <c r="K195" s="11">
        <v>930</v>
      </c>
      <c r="L195" s="11">
        <v>465</v>
      </c>
      <c r="M195" s="11">
        <v>465</v>
      </c>
      <c r="N195" s="11">
        <f>K195-L195-M195</f>
        <v>0</v>
      </c>
      <c r="O195" s="199"/>
    </row>
    <row r="196" spans="1:15" x14ac:dyDescent="0.2">
      <c r="A196" s="170"/>
      <c r="B196" s="173"/>
      <c r="C196" s="166"/>
      <c r="D196" s="176"/>
      <c r="E196" s="166"/>
      <c r="F196" s="184"/>
      <c r="G196" s="2" t="s">
        <v>18</v>
      </c>
      <c r="H196" s="166"/>
      <c r="I196" s="166"/>
      <c r="J196" s="166"/>
      <c r="K196" s="11"/>
      <c r="L196" s="11"/>
      <c r="M196" s="11"/>
      <c r="N196" s="11"/>
      <c r="O196" s="199"/>
    </row>
    <row r="197" spans="1:15" x14ac:dyDescent="0.2">
      <c r="A197" s="170"/>
      <c r="B197" s="173"/>
      <c r="C197" s="166"/>
      <c r="D197" s="176"/>
      <c r="E197" s="166"/>
      <c r="F197" s="184"/>
      <c r="G197" s="2" t="s">
        <v>19</v>
      </c>
      <c r="H197" s="166"/>
      <c r="I197" s="166"/>
      <c r="J197" s="166"/>
      <c r="K197" s="11"/>
      <c r="L197" s="11"/>
      <c r="M197" s="11"/>
      <c r="N197" s="11"/>
      <c r="O197" s="199"/>
    </row>
    <row r="198" spans="1:15" x14ac:dyDescent="0.2">
      <c r="A198" s="171"/>
      <c r="B198" s="174"/>
      <c r="C198" s="167"/>
      <c r="D198" s="177"/>
      <c r="E198" s="167"/>
      <c r="F198" s="185"/>
      <c r="G198" s="3" t="s">
        <v>15</v>
      </c>
      <c r="H198" s="167"/>
      <c r="I198" s="167"/>
      <c r="J198" s="167"/>
      <c r="K198" s="28">
        <f>SUM(K194:K197)</f>
        <v>1860</v>
      </c>
      <c r="L198" s="28">
        <f>SUM(L194:L197)</f>
        <v>1094.5</v>
      </c>
      <c r="M198" s="31">
        <f>SUM(M194:M197)</f>
        <v>1094.5</v>
      </c>
      <c r="N198" s="28">
        <f>SUM(N194:N197)</f>
        <v>-329</v>
      </c>
      <c r="O198" s="199"/>
    </row>
    <row r="199" spans="1:15" ht="12.75" customHeight="1" x14ac:dyDescent="0.2">
      <c r="A199" s="169">
        <v>39</v>
      </c>
      <c r="B199" s="172" t="s">
        <v>25</v>
      </c>
      <c r="C199" s="165" t="s">
        <v>126</v>
      </c>
      <c r="D199" s="175" t="s">
        <v>184</v>
      </c>
      <c r="E199" s="165" t="s">
        <v>60</v>
      </c>
      <c r="F199" s="183">
        <v>45</v>
      </c>
      <c r="G199" s="2" t="s">
        <v>16</v>
      </c>
      <c r="H199" s="165">
        <v>34.799999999999997</v>
      </c>
      <c r="I199" s="168">
        <v>43186</v>
      </c>
      <c r="J199" s="168">
        <v>43523</v>
      </c>
      <c r="K199" s="11">
        <v>4698</v>
      </c>
      <c r="L199" s="11">
        <v>2349</v>
      </c>
      <c r="M199" s="11">
        <v>2349</v>
      </c>
      <c r="N199" s="11">
        <f>K199-L199-M199</f>
        <v>0</v>
      </c>
      <c r="O199" s="199"/>
    </row>
    <row r="200" spans="1:15" x14ac:dyDescent="0.2">
      <c r="A200" s="170"/>
      <c r="B200" s="173"/>
      <c r="C200" s="166"/>
      <c r="D200" s="176"/>
      <c r="E200" s="166"/>
      <c r="F200" s="184"/>
      <c r="G200" s="2" t="s">
        <v>17</v>
      </c>
      <c r="H200" s="166"/>
      <c r="I200" s="166"/>
      <c r="J200" s="166"/>
      <c r="K200" s="11">
        <v>4831.63</v>
      </c>
      <c r="L200" s="11">
        <v>2447.3200000000002</v>
      </c>
      <c r="M200" s="11">
        <v>2447.3200000000002</v>
      </c>
      <c r="N200" s="11">
        <f>K200-L200-M200</f>
        <v>-63.010000000000218</v>
      </c>
      <c r="O200" s="199"/>
    </row>
    <row r="201" spans="1:15" x14ac:dyDescent="0.2">
      <c r="A201" s="170"/>
      <c r="B201" s="173"/>
      <c r="C201" s="166"/>
      <c r="D201" s="176"/>
      <c r="E201" s="166"/>
      <c r="F201" s="184"/>
      <c r="G201" s="2" t="s">
        <v>18</v>
      </c>
      <c r="H201" s="166"/>
      <c r="I201" s="166"/>
      <c r="J201" s="166"/>
      <c r="K201" s="11"/>
      <c r="L201" s="11"/>
      <c r="M201" s="11"/>
      <c r="N201" s="11"/>
      <c r="O201" s="199"/>
    </row>
    <row r="202" spans="1:15" x14ac:dyDescent="0.2">
      <c r="A202" s="170"/>
      <c r="B202" s="173"/>
      <c r="C202" s="166"/>
      <c r="D202" s="176"/>
      <c r="E202" s="166"/>
      <c r="F202" s="184"/>
      <c r="G202" s="2" t="s">
        <v>19</v>
      </c>
      <c r="H202" s="166"/>
      <c r="I202" s="166"/>
      <c r="J202" s="166"/>
      <c r="K202" s="11"/>
      <c r="L202" s="11"/>
      <c r="M202" s="11"/>
      <c r="N202" s="11"/>
      <c r="O202" s="199"/>
    </row>
    <row r="203" spans="1:15" ht="10.5" customHeight="1" x14ac:dyDescent="0.2">
      <c r="A203" s="171"/>
      <c r="B203" s="174"/>
      <c r="C203" s="167"/>
      <c r="D203" s="177"/>
      <c r="E203" s="167"/>
      <c r="F203" s="185"/>
      <c r="G203" s="3" t="s">
        <v>15</v>
      </c>
      <c r="H203" s="167"/>
      <c r="I203" s="167"/>
      <c r="J203" s="167"/>
      <c r="K203" s="28">
        <f>SUM(K199:K202)</f>
        <v>9529.630000000001</v>
      </c>
      <c r="L203" s="28">
        <f>SUM(L199:L202)</f>
        <v>4796.32</v>
      </c>
      <c r="M203" s="31">
        <f>SUM(M199:M202)</f>
        <v>4796.32</v>
      </c>
      <c r="N203" s="28">
        <f>SUM(N199:N202)</f>
        <v>-63.010000000000218</v>
      </c>
      <c r="O203" s="200"/>
    </row>
    <row r="204" spans="1:15" ht="14.25" customHeight="1" x14ac:dyDescent="0.2">
      <c r="A204" s="169">
        <v>40</v>
      </c>
      <c r="B204" s="172" t="s">
        <v>25</v>
      </c>
      <c r="C204" s="175" t="s">
        <v>143</v>
      </c>
      <c r="D204" s="175" t="s">
        <v>185</v>
      </c>
      <c r="E204" s="82"/>
      <c r="F204" s="178">
        <v>13.4</v>
      </c>
      <c r="G204" s="2" t="s">
        <v>16</v>
      </c>
      <c r="H204" s="81"/>
      <c r="I204" s="168">
        <v>43207</v>
      </c>
      <c r="J204" s="168">
        <v>43541</v>
      </c>
      <c r="K204" s="11">
        <v>1231.08</v>
      </c>
      <c r="L204" s="11">
        <v>615</v>
      </c>
      <c r="M204" s="18">
        <v>615</v>
      </c>
      <c r="N204" s="11">
        <f>K204-L204-M204</f>
        <v>1.0799999999999272</v>
      </c>
      <c r="O204" s="11"/>
    </row>
    <row r="205" spans="1:15" x14ac:dyDescent="0.2">
      <c r="A205" s="170"/>
      <c r="B205" s="173"/>
      <c r="C205" s="176"/>
      <c r="D205" s="176"/>
      <c r="E205" s="166" t="s">
        <v>104</v>
      </c>
      <c r="F205" s="179"/>
      <c r="G205" s="2" t="s">
        <v>17</v>
      </c>
      <c r="H205" s="82"/>
      <c r="I205" s="181"/>
      <c r="J205" s="181"/>
      <c r="K205" s="11">
        <v>978.03</v>
      </c>
      <c r="L205" s="11">
        <v>708.88</v>
      </c>
      <c r="M205" s="18">
        <v>708.89</v>
      </c>
      <c r="N205" s="11">
        <f>K205-L205-M205</f>
        <v>-439.74</v>
      </c>
      <c r="O205" s="11"/>
    </row>
    <row r="206" spans="1:15" x14ac:dyDescent="0.2">
      <c r="A206" s="170"/>
      <c r="B206" s="173"/>
      <c r="C206" s="176"/>
      <c r="D206" s="176"/>
      <c r="E206" s="166"/>
      <c r="F206" s="179"/>
      <c r="G206" s="2" t="s">
        <v>18</v>
      </c>
      <c r="H206" s="82">
        <v>30.62</v>
      </c>
      <c r="I206" s="181"/>
      <c r="J206" s="181"/>
      <c r="K206" s="11"/>
      <c r="L206" s="11"/>
      <c r="M206" s="11"/>
      <c r="N206" s="11"/>
      <c r="O206" s="11"/>
    </row>
    <row r="207" spans="1:15" x14ac:dyDescent="0.2">
      <c r="A207" s="170"/>
      <c r="B207" s="173"/>
      <c r="C207" s="176"/>
      <c r="D207" s="176"/>
      <c r="E207" s="166"/>
      <c r="F207" s="179"/>
      <c r="G207" s="2" t="s">
        <v>19</v>
      </c>
      <c r="H207" s="82"/>
      <c r="I207" s="181"/>
      <c r="J207" s="181"/>
      <c r="K207" s="11"/>
      <c r="L207" s="11"/>
      <c r="M207" s="11"/>
      <c r="N207" s="11"/>
      <c r="O207" s="11"/>
    </row>
    <row r="208" spans="1:15" x14ac:dyDescent="0.2">
      <c r="A208" s="171"/>
      <c r="B208" s="174"/>
      <c r="C208" s="177"/>
      <c r="D208" s="177"/>
      <c r="E208" s="167"/>
      <c r="F208" s="180"/>
      <c r="G208" s="3" t="s">
        <v>15</v>
      </c>
      <c r="H208" s="83"/>
      <c r="I208" s="201"/>
      <c r="J208" s="201"/>
      <c r="K208" s="28">
        <f>SUM(K204:K207)</f>
        <v>2209.1099999999997</v>
      </c>
      <c r="L208" s="28">
        <f t="shared" ref="L208:N208" si="17">SUM(L204:L207)</f>
        <v>1323.88</v>
      </c>
      <c r="M208" s="31">
        <f t="shared" si="17"/>
        <v>1323.8899999999999</v>
      </c>
      <c r="N208" s="28">
        <f t="shared" si="17"/>
        <v>-438.66000000000008</v>
      </c>
      <c r="O208" s="11"/>
    </row>
    <row r="209" spans="1:15" x14ac:dyDescent="0.2">
      <c r="A209" s="169">
        <v>41</v>
      </c>
      <c r="B209" s="172" t="s">
        <v>25</v>
      </c>
      <c r="C209" s="175" t="s">
        <v>156</v>
      </c>
      <c r="D209" s="175" t="s">
        <v>158</v>
      </c>
      <c r="E209" s="165" t="s">
        <v>50</v>
      </c>
      <c r="F209" s="178">
        <v>40.200000000000003</v>
      </c>
      <c r="G209" s="2" t="s">
        <v>16</v>
      </c>
      <c r="H209" s="165">
        <v>12.44</v>
      </c>
      <c r="I209" s="168">
        <v>40728</v>
      </c>
      <c r="J209" s="168">
        <v>42525</v>
      </c>
      <c r="K209" s="11">
        <v>0</v>
      </c>
      <c r="L209" s="11">
        <v>6651.39</v>
      </c>
      <c r="M209" s="11">
        <v>6651.38</v>
      </c>
      <c r="N209" s="11">
        <v>0</v>
      </c>
      <c r="O209" s="11"/>
    </row>
    <row r="210" spans="1:15" x14ac:dyDescent="0.2">
      <c r="A210" s="170"/>
      <c r="B210" s="173"/>
      <c r="C210" s="176"/>
      <c r="D210" s="176"/>
      <c r="E210" s="166"/>
      <c r="F210" s="179"/>
      <c r="G210" s="2" t="s">
        <v>17</v>
      </c>
      <c r="H210" s="166"/>
      <c r="I210" s="181"/>
      <c r="J210" s="181"/>
      <c r="K210" s="11">
        <v>0</v>
      </c>
      <c r="L210" s="11">
        <v>0</v>
      </c>
      <c r="M210" s="11">
        <v>0</v>
      </c>
      <c r="N210" s="11">
        <v>0</v>
      </c>
      <c r="O210" s="11"/>
    </row>
    <row r="211" spans="1:15" x14ac:dyDescent="0.2">
      <c r="A211" s="170"/>
      <c r="B211" s="173"/>
      <c r="C211" s="176"/>
      <c r="D211" s="176"/>
      <c r="E211" s="166"/>
      <c r="F211" s="179"/>
      <c r="G211" s="2" t="s">
        <v>18</v>
      </c>
      <c r="H211" s="166"/>
      <c r="I211" s="181"/>
      <c r="J211" s="181"/>
      <c r="K211" s="11"/>
      <c r="L211" s="11"/>
      <c r="M211" s="11"/>
      <c r="N211" s="11"/>
      <c r="O211" s="11"/>
    </row>
    <row r="212" spans="1:15" x14ac:dyDescent="0.2">
      <c r="A212" s="170"/>
      <c r="B212" s="173"/>
      <c r="C212" s="176"/>
      <c r="D212" s="176"/>
      <c r="E212" s="166"/>
      <c r="F212" s="179"/>
      <c r="G212" s="2" t="s">
        <v>19</v>
      </c>
      <c r="H212" s="166"/>
      <c r="I212" s="181"/>
      <c r="J212" s="181"/>
      <c r="K212" s="11"/>
      <c r="L212" s="11"/>
      <c r="M212" s="11"/>
      <c r="N212" s="11"/>
      <c r="O212" s="11"/>
    </row>
    <row r="213" spans="1:15" x14ac:dyDescent="0.2">
      <c r="A213" s="171"/>
      <c r="B213" s="174"/>
      <c r="C213" s="177"/>
      <c r="D213" s="177"/>
      <c r="E213" s="167"/>
      <c r="F213" s="180"/>
      <c r="G213" s="3" t="s">
        <v>15</v>
      </c>
      <c r="H213" s="167"/>
      <c r="I213" s="201"/>
      <c r="J213" s="201"/>
      <c r="K213" s="28">
        <f>SUM(K209:K212)</f>
        <v>0</v>
      </c>
      <c r="L213" s="28">
        <f>SUM(L209:L212)</f>
        <v>6651.39</v>
      </c>
      <c r="M213" s="28">
        <f>SUM(M209:M212)</f>
        <v>6651.38</v>
      </c>
      <c r="N213" s="28">
        <v>0</v>
      </c>
      <c r="O213" s="11"/>
    </row>
    <row r="214" spans="1:15" ht="12.75" customHeight="1" x14ac:dyDescent="0.2">
      <c r="A214" s="169">
        <v>42</v>
      </c>
      <c r="B214" s="172" t="s">
        <v>25</v>
      </c>
      <c r="C214" s="175" t="s">
        <v>129</v>
      </c>
      <c r="D214" s="175" t="s">
        <v>186</v>
      </c>
      <c r="E214" s="165" t="s">
        <v>130</v>
      </c>
      <c r="F214" s="178">
        <v>12.6</v>
      </c>
      <c r="G214" s="2" t="s">
        <v>16</v>
      </c>
      <c r="H214" s="165">
        <v>15.18</v>
      </c>
      <c r="I214" s="168">
        <v>42461</v>
      </c>
      <c r="J214" s="168">
        <v>44287</v>
      </c>
      <c r="K214" s="11">
        <v>0</v>
      </c>
      <c r="L214" s="11">
        <v>9.57</v>
      </c>
      <c r="M214" s="11">
        <v>9.56</v>
      </c>
      <c r="N214" s="11">
        <v>0</v>
      </c>
      <c r="O214" s="89"/>
    </row>
    <row r="215" spans="1:15" x14ac:dyDescent="0.2">
      <c r="A215" s="170"/>
      <c r="B215" s="173"/>
      <c r="C215" s="176"/>
      <c r="D215" s="176"/>
      <c r="E215" s="166"/>
      <c r="F215" s="179"/>
      <c r="G215" s="2" t="s">
        <v>17</v>
      </c>
      <c r="H215" s="166"/>
      <c r="I215" s="166"/>
      <c r="J215" s="166"/>
      <c r="K215" s="11">
        <v>0</v>
      </c>
      <c r="L215" s="11">
        <v>0</v>
      </c>
      <c r="M215" s="11">
        <v>0</v>
      </c>
      <c r="N215" s="11">
        <v>0</v>
      </c>
      <c r="O215" s="89"/>
    </row>
    <row r="216" spans="1:15" x14ac:dyDescent="0.2">
      <c r="A216" s="170"/>
      <c r="B216" s="173"/>
      <c r="C216" s="176"/>
      <c r="D216" s="176"/>
      <c r="E216" s="166"/>
      <c r="F216" s="179"/>
      <c r="G216" s="2" t="s">
        <v>18</v>
      </c>
      <c r="H216" s="166"/>
      <c r="I216" s="166"/>
      <c r="J216" s="166"/>
      <c r="K216" s="11"/>
      <c r="L216" s="11"/>
      <c r="M216" s="11"/>
      <c r="N216" s="11"/>
      <c r="O216" s="11"/>
    </row>
    <row r="217" spans="1:15" x14ac:dyDescent="0.2">
      <c r="A217" s="170"/>
      <c r="B217" s="173"/>
      <c r="C217" s="176"/>
      <c r="D217" s="176"/>
      <c r="E217" s="166"/>
      <c r="F217" s="179"/>
      <c r="G217" s="2" t="s">
        <v>19</v>
      </c>
      <c r="H217" s="166"/>
      <c r="I217" s="166"/>
      <c r="J217" s="166"/>
      <c r="K217" s="11"/>
      <c r="L217" s="11"/>
      <c r="M217" s="11"/>
      <c r="N217" s="11"/>
      <c r="O217" s="11"/>
    </row>
    <row r="218" spans="1:15" ht="19.5" customHeight="1" x14ac:dyDescent="0.2">
      <c r="A218" s="171"/>
      <c r="B218" s="174"/>
      <c r="C218" s="177"/>
      <c r="D218" s="177"/>
      <c r="E218" s="167"/>
      <c r="F218" s="180"/>
      <c r="G218" s="3" t="s">
        <v>15</v>
      </c>
      <c r="H218" s="167"/>
      <c r="I218" s="167"/>
      <c r="J218" s="167"/>
      <c r="K218" s="28">
        <f>SUM(K214:K217)</f>
        <v>0</v>
      </c>
      <c r="L218" s="28">
        <f>SUM(L214:L217)</f>
        <v>9.57</v>
      </c>
      <c r="M218" s="31">
        <f>SUM(M214:M217)</f>
        <v>9.56</v>
      </c>
      <c r="N218" s="28">
        <f>SUM(N214:N217)</f>
        <v>0</v>
      </c>
      <c r="O218" s="11"/>
    </row>
    <row r="219" spans="1:15" x14ac:dyDescent="0.2">
      <c r="A219" s="169">
        <v>43</v>
      </c>
      <c r="B219" s="172" t="s">
        <v>25</v>
      </c>
      <c r="C219" s="175" t="s">
        <v>194</v>
      </c>
      <c r="D219" s="175" t="s">
        <v>213</v>
      </c>
      <c r="E219" s="165" t="s">
        <v>104</v>
      </c>
      <c r="F219" s="178">
        <v>12.7</v>
      </c>
      <c r="G219" s="59" t="s">
        <v>16</v>
      </c>
      <c r="H219" s="165">
        <v>11.32</v>
      </c>
      <c r="I219" s="168">
        <v>43089</v>
      </c>
      <c r="J219" s="168">
        <v>43424</v>
      </c>
      <c r="K219" s="11">
        <v>1113.75</v>
      </c>
      <c r="L219" s="11">
        <v>443.11</v>
      </c>
      <c r="M219" s="18">
        <v>443.1</v>
      </c>
      <c r="N219" s="11">
        <f>K219-L219-M219</f>
        <v>227.53999999999996</v>
      </c>
      <c r="O219" s="11"/>
    </row>
    <row r="220" spans="1:15" x14ac:dyDescent="0.2">
      <c r="A220" s="170"/>
      <c r="B220" s="173"/>
      <c r="C220" s="176"/>
      <c r="D220" s="176"/>
      <c r="E220" s="166"/>
      <c r="F220" s="179"/>
      <c r="G220" s="59" t="s">
        <v>17</v>
      </c>
      <c r="H220" s="166"/>
      <c r="I220" s="166"/>
      <c r="J220" s="166"/>
      <c r="K220" s="11">
        <v>1113.75</v>
      </c>
      <c r="L220" s="11">
        <v>556.87</v>
      </c>
      <c r="M220" s="18">
        <v>556.88</v>
      </c>
      <c r="N220" s="11">
        <f>K220-L220-M220</f>
        <v>0</v>
      </c>
      <c r="O220" s="11"/>
    </row>
    <row r="221" spans="1:15" x14ac:dyDescent="0.2">
      <c r="A221" s="170"/>
      <c r="B221" s="173"/>
      <c r="C221" s="176"/>
      <c r="D221" s="176"/>
      <c r="E221" s="166"/>
      <c r="F221" s="179"/>
      <c r="G221" s="59" t="s">
        <v>18</v>
      </c>
      <c r="H221" s="166"/>
      <c r="I221" s="166"/>
      <c r="J221" s="166"/>
      <c r="K221" s="11"/>
      <c r="L221" s="11"/>
      <c r="M221" s="18"/>
      <c r="N221" s="11"/>
      <c r="O221" s="11"/>
    </row>
    <row r="222" spans="1:15" x14ac:dyDescent="0.2">
      <c r="A222" s="170"/>
      <c r="B222" s="173"/>
      <c r="C222" s="176"/>
      <c r="D222" s="176"/>
      <c r="E222" s="166"/>
      <c r="F222" s="179"/>
      <c r="G222" s="59" t="s">
        <v>19</v>
      </c>
      <c r="H222" s="166"/>
      <c r="I222" s="166"/>
      <c r="J222" s="166"/>
      <c r="K222" s="11"/>
      <c r="L222" s="11"/>
      <c r="M222" s="18"/>
      <c r="N222" s="11"/>
      <c r="O222" s="11"/>
    </row>
    <row r="223" spans="1:15" ht="12" customHeight="1" x14ac:dyDescent="0.2">
      <c r="A223" s="171"/>
      <c r="B223" s="174"/>
      <c r="C223" s="177"/>
      <c r="D223" s="177"/>
      <c r="E223" s="167"/>
      <c r="F223" s="180"/>
      <c r="G223" s="3" t="s">
        <v>15</v>
      </c>
      <c r="H223" s="167"/>
      <c r="I223" s="167"/>
      <c r="J223" s="167"/>
      <c r="K223" s="28">
        <f>SUM(K219:K222)</f>
        <v>2227.5</v>
      </c>
      <c r="L223" s="28">
        <f t="shared" ref="L223:M223" si="18">SUM(L219:L222)</f>
        <v>999.98</v>
      </c>
      <c r="M223" s="28">
        <f t="shared" si="18"/>
        <v>999.98</v>
      </c>
      <c r="N223" s="28">
        <f>SUM(N219:N222)</f>
        <v>227.53999999999996</v>
      </c>
      <c r="O223" s="11"/>
    </row>
    <row r="224" spans="1:15" ht="12" customHeight="1" x14ac:dyDescent="0.2">
      <c r="A224" s="169">
        <v>44</v>
      </c>
      <c r="B224" s="172" t="s">
        <v>25</v>
      </c>
      <c r="C224" s="175" t="s">
        <v>196</v>
      </c>
      <c r="D224" s="175" t="s">
        <v>197</v>
      </c>
      <c r="E224" s="165" t="s">
        <v>40</v>
      </c>
      <c r="F224" s="178">
        <v>44.4</v>
      </c>
      <c r="G224" s="59" t="s">
        <v>16</v>
      </c>
      <c r="H224" s="165">
        <v>56.14</v>
      </c>
      <c r="I224" s="168">
        <v>43040</v>
      </c>
      <c r="J224" s="168">
        <v>43374</v>
      </c>
      <c r="K224" s="11">
        <v>7478.37</v>
      </c>
      <c r="L224" s="11">
        <v>3738.9</v>
      </c>
      <c r="M224" s="11">
        <v>3738.89</v>
      </c>
      <c r="N224" s="11">
        <f>K224-L224-M224</f>
        <v>0.57999999999992724</v>
      </c>
      <c r="O224" s="11"/>
    </row>
    <row r="225" spans="1:15" ht="12" customHeight="1" x14ac:dyDescent="0.2">
      <c r="A225" s="170"/>
      <c r="B225" s="173"/>
      <c r="C225" s="176"/>
      <c r="D225" s="176"/>
      <c r="E225" s="166"/>
      <c r="F225" s="179"/>
      <c r="G225" s="59" t="s">
        <v>17</v>
      </c>
      <c r="H225" s="166"/>
      <c r="I225" s="166"/>
      <c r="J225" s="166"/>
      <c r="K225" s="11">
        <v>7478.37</v>
      </c>
      <c r="L225" s="11">
        <v>1246.3900000000001</v>
      </c>
      <c r="M225" s="11">
        <v>1246.4000000000001</v>
      </c>
      <c r="N225" s="11">
        <f>K225-L225-M225</f>
        <v>4985.58</v>
      </c>
      <c r="O225" s="11"/>
    </row>
    <row r="226" spans="1:15" ht="12" customHeight="1" x14ac:dyDescent="0.2">
      <c r="A226" s="170"/>
      <c r="B226" s="173"/>
      <c r="C226" s="176"/>
      <c r="D226" s="176"/>
      <c r="E226" s="166"/>
      <c r="F226" s="179"/>
      <c r="G226" s="59" t="s">
        <v>18</v>
      </c>
      <c r="H226" s="166"/>
      <c r="I226" s="166"/>
      <c r="J226" s="166"/>
      <c r="K226" s="11"/>
      <c r="L226" s="11"/>
      <c r="M226" s="11"/>
      <c r="N226" s="11"/>
      <c r="O226" s="11"/>
    </row>
    <row r="227" spans="1:15" ht="12" customHeight="1" x14ac:dyDescent="0.2">
      <c r="A227" s="170"/>
      <c r="B227" s="173"/>
      <c r="C227" s="176"/>
      <c r="D227" s="176"/>
      <c r="E227" s="166"/>
      <c r="F227" s="179"/>
      <c r="G227" s="59" t="s">
        <v>19</v>
      </c>
      <c r="H227" s="166"/>
      <c r="I227" s="166"/>
      <c r="J227" s="166"/>
      <c r="K227" s="11"/>
      <c r="L227" s="11"/>
      <c r="M227" s="11"/>
      <c r="N227" s="11"/>
      <c r="O227" s="11"/>
    </row>
    <row r="228" spans="1:15" ht="12" customHeight="1" x14ac:dyDescent="0.2">
      <c r="A228" s="171"/>
      <c r="B228" s="174"/>
      <c r="C228" s="177"/>
      <c r="D228" s="177"/>
      <c r="E228" s="167"/>
      <c r="F228" s="180"/>
      <c r="G228" s="3" t="s">
        <v>15</v>
      </c>
      <c r="H228" s="167"/>
      <c r="I228" s="167"/>
      <c r="J228" s="167"/>
      <c r="K228" s="28">
        <f>SUM(K224:K227)</f>
        <v>14956.74</v>
      </c>
      <c r="L228" s="28">
        <f>SUM(L224:L227)</f>
        <v>4985.29</v>
      </c>
      <c r="M228" s="28">
        <f>SUM(M224:M227)</f>
        <v>4985.29</v>
      </c>
      <c r="N228" s="28">
        <f>SUM(N224:N227)</f>
        <v>4986.16</v>
      </c>
      <c r="O228" s="11"/>
    </row>
    <row r="229" spans="1:15" ht="12.75" customHeight="1" x14ac:dyDescent="0.2">
      <c r="A229" s="169">
        <v>45</v>
      </c>
      <c r="B229" s="172" t="s">
        <v>25</v>
      </c>
      <c r="C229" s="175" t="s">
        <v>199</v>
      </c>
      <c r="D229" s="175" t="s">
        <v>200</v>
      </c>
      <c r="E229" s="165" t="s">
        <v>208</v>
      </c>
      <c r="F229" s="178">
        <v>128.6</v>
      </c>
      <c r="G229" s="59" t="s">
        <v>16</v>
      </c>
      <c r="H229" s="165">
        <v>28.07</v>
      </c>
      <c r="I229" s="168">
        <v>43039</v>
      </c>
      <c r="J229" s="168">
        <v>43373</v>
      </c>
      <c r="K229" s="11">
        <v>10830.18</v>
      </c>
      <c r="L229" s="11">
        <v>9083.3700000000008</v>
      </c>
      <c r="M229" s="11">
        <v>9083.3799999999992</v>
      </c>
      <c r="N229" s="11">
        <f>K229-L229-M229</f>
        <v>-7336.57</v>
      </c>
      <c r="O229" s="11"/>
    </row>
    <row r="230" spans="1:15" ht="12.75" customHeight="1" x14ac:dyDescent="0.2">
      <c r="A230" s="170"/>
      <c r="B230" s="173"/>
      <c r="C230" s="176"/>
      <c r="D230" s="176"/>
      <c r="E230" s="166"/>
      <c r="F230" s="179"/>
      <c r="G230" s="59" t="s">
        <v>17</v>
      </c>
      <c r="H230" s="166"/>
      <c r="I230" s="166"/>
      <c r="J230" s="166"/>
      <c r="K230" s="11">
        <v>10830.18</v>
      </c>
      <c r="L230" s="11">
        <v>5415.09</v>
      </c>
      <c r="M230" s="11">
        <v>5415.09</v>
      </c>
      <c r="N230" s="11">
        <f>K230-L230-M230</f>
        <v>0</v>
      </c>
      <c r="O230" s="11"/>
    </row>
    <row r="231" spans="1:15" ht="13.5" customHeight="1" x14ac:dyDescent="0.2">
      <c r="A231" s="170"/>
      <c r="B231" s="173"/>
      <c r="C231" s="176"/>
      <c r="D231" s="176"/>
      <c r="E231" s="166"/>
      <c r="F231" s="179"/>
      <c r="G231" s="59" t="s">
        <v>18</v>
      </c>
      <c r="H231" s="166"/>
      <c r="I231" s="166"/>
      <c r="J231" s="166"/>
      <c r="K231" s="11"/>
      <c r="L231" s="11"/>
      <c r="M231" s="11"/>
      <c r="N231" s="11"/>
      <c r="O231" s="11"/>
    </row>
    <row r="232" spans="1:15" ht="14.25" customHeight="1" x14ac:dyDescent="0.2">
      <c r="A232" s="170"/>
      <c r="B232" s="173"/>
      <c r="C232" s="176"/>
      <c r="D232" s="176"/>
      <c r="E232" s="166"/>
      <c r="F232" s="179"/>
      <c r="G232" s="59" t="s">
        <v>19</v>
      </c>
      <c r="H232" s="166"/>
      <c r="I232" s="166"/>
      <c r="J232" s="166"/>
      <c r="K232" s="11"/>
      <c r="L232" s="11"/>
      <c r="M232" s="11"/>
      <c r="N232" s="11"/>
      <c r="O232" s="11"/>
    </row>
    <row r="233" spans="1:15" ht="15" customHeight="1" x14ac:dyDescent="0.2">
      <c r="A233" s="171"/>
      <c r="B233" s="174"/>
      <c r="C233" s="177"/>
      <c r="D233" s="177"/>
      <c r="E233" s="167"/>
      <c r="F233" s="180"/>
      <c r="G233" s="3" t="s">
        <v>15</v>
      </c>
      <c r="H233" s="167"/>
      <c r="I233" s="167"/>
      <c r="J233" s="167"/>
      <c r="K233" s="28">
        <f>SUM(K229:K232)</f>
        <v>21660.36</v>
      </c>
      <c r="L233" s="28">
        <f t="shared" ref="L233:N233" si="19">SUM(L229:L232)</f>
        <v>14498.460000000001</v>
      </c>
      <c r="M233" s="28">
        <f t="shared" si="19"/>
        <v>14498.47</v>
      </c>
      <c r="N233" s="28">
        <f t="shared" si="19"/>
        <v>-7336.57</v>
      </c>
      <c r="O233" s="11"/>
    </row>
    <row r="234" spans="1:15" ht="14.25" customHeight="1" x14ac:dyDescent="0.2">
      <c r="A234" s="169">
        <v>46</v>
      </c>
      <c r="B234" s="172" t="s">
        <v>25</v>
      </c>
      <c r="C234" s="165" t="s">
        <v>202</v>
      </c>
      <c r="D234" s="175" t="s">
        <v>203</v>
      </c>
      <c r="E234" s="165" t="s">
        <v>67</v>
      </c>
      <c r="F234" s="178">
        <v>255.8</v>
      </c>
      <c r="G234" s="3" t="s">
        <v>204</v>
      </c>
      <c r="H234" s="165">
        <v>7.66</v>
      </c>
      <c r="I234" s="168">
        <v>43011</v>
      </c>
      <c r="J234" s="168">
        <v>43346</v>
      </c>
      <c r="K234" s="11">
        <v>5875.2</v>
      </c>
      <c r="L234" s="11">
        <v>3000</v>
      </c>
      <c r="M234" s="11">
        <v>3000</v>
      </c>
      <c r="N234" s="11">
        <f>K234-L234-M234</f>
        <v>-124.80000000000018</v>
      </c>
      <c r="O234" s="74"/>
    </row>
    <row r="235" spans="1:15" ht="12" customHeight="1" x14ac:dyDescent="0.2">
      <c r="A235" s="170"/>
      <c r="B235" s="173"/>
      <c r="C235" s="166"/>
      <c r="D235" s="176"/>
      <c r="E235" s="166"/>
      <c r="F235" s="179"/>
      <c r="G235" s="3" t="s">
        <v>205</v>
      </c>
      <c r="H235" s="166"/>
      <c r="I235" s="166"/>
      <c r="J235" s="166"/>
      <c r="K235" s="11">
        <v>5875.2</v>
      </c>
      <c r="L235" s="11">
        <v>1000</v>
      </c>
      <c r="M235" s="11">
        <v>1000</v>
      </c>
      <c r="N235" s="11">
        <f>K235-L235-M235</f>
        <v>3875.2</v>
      </c>
      <c r="O235" s="74"/>
    </row>
    <row r="236" spans="1:15" ht="12.75" customHeight="1" x14ac:dyDescent="0.2">
      <c r="A236" s="170"/>
      <c r="B236" s="173"/>
      <c r="C236" s="166"/>
      <c r="D236" s="176"/>
      <c r="E236" s="166"/>
      <c r="F236" s="179"/>
      <c r="G236" s="3" t="s">
        <v>206</v>
      </c>
      <c r="H236" s="166"/>
      <c r="I236" s="166"/>
      <c r="J236" s="166"/>
      <c r="K236" s="11"/>
      <c r="L236" s="11"/>
      <c r="M236" s="11"/>
      <c r="N236" s="11"/>
      <c r="O236" s="74"/>
    </row>
    <row r="237" spans="1:15" ht="14.25" customHeight="1" x14ac:dyDescent="0.2">
      <c r="A237" s="170"/>
      <c r="B237" s="173"/>
      <c r="C237" s="166"/>
      <c r="D237" s="176"/>
      <c r="E237" s="166"/>
      <c r="F237" s="179"/>
      <c r="G237" s="3" t="s">
        <v>207</v>
      </c>
      <c r="H237" s="166"/>
      <c r="I237" s="166"/>
      <c r="J237" s="166"/>
      <c r="K237" s="11"/>
      <c r="L237" s="11"/>
      <c r="M237" s="11"/>
      <c r="N237" s="11"/>
      <c r="O237" s="11"/>
    </row>
    <row r="238" spans="1:15" ht="14.25" customHeight="1" x14ac:dyDescent="0.2">
      <c r="A238" s="171"/>
      <c r="B238" s="174"/>
      <c r="C238" s="167"/>
      <c r="D238" s="177"/>
      <c r="E238" s="167"/>
      <c r="F238" s="180"/>
      <c r="G238" s="3" t="s">
        <v>15</v>
      </c>
      <c r="H238" s="167"/>
      <c r="I238" s="167"/>
      <c r="J238" s="167"/>
      <c r="K238" s="28">
        <f>SUM(K234:K237)</f>
        <v>11750.4</v>
      </c>
      <c r="L238" s="28">
        <f t="shared" ref="L238:N238" si="20">SUM(L234:L237)</f>
        <v>4000</v>
      </c>
      <c r="M238" s="28">
        <f t="shared" si="20"/>
        <v>4000</v>
      </c>
      <c r="N238" s="28">
        <f t="shared" si="20"/>
        <v>3750.3999999999996</v>
      </c>
      <c r="O238" s="11"/>
    </row>
    <row r="239" spans="1:15" ht="14.25" customHeight="1" x14ac:dyDescent="0.2">
      <c r="A239" s="169">
        <v>47</v>
      </c>
      <c r="B239" s="172" t="s">
        <v>25</v>
      </c>
      <c r="C239" s="175" t="s">
        <v>231</v>
      </c>
      <c r="D239" s="175" t="s">
        <v>226</v>
      </c>
      <c r="E239" s="165" t="s">
        <v>40</v>
      </c>
      <c r="F239" s="178">
        <v>96.21</v>
      </c>
      <c r="G239" s="3" t="s">
        <v>216</v>
      </c>
      <c r="H239" s="165">
        <v>52.64</v>
      </c>
      <c r="I239" s="168">
        <v>43147</v>
      </c>
      <c r="J239" s="168">
        <v>43481</v>
      </c>
      <c r="K239" s="11">
        <v>7414.4</v>
      </c>
      <c r="L239" s="11">
        <v>1175.45</v>
      </c>
      <c r="M239" s="11">
        <v>1175.45</v>
      </c>
      <c r="N239" s="11">
        <f>K239-L239-M239</f>
        <v>5063.5</v>
      </c>
      <c r="O239" s="11">
        <v>697.45</v>
      </c>
    </row>
    <row r="240" spans="1:15" ht="14.25" customHeight="1" x14ac:dyDescent="0.2">
      <c r="A240" s="170"/>
      <c r="B240" s="173"/>
      <c r="C240" s="176"/>
      <c r="D240" s="176"/>
      <c r="E240" s="166"/>
      <c r="F240" s="179"/>
      <c r="G240" s="3" t="s">
        <v>217</v>
      </c>
      <c r="H240" s="166"/>
      <c r="I240" s="166"/>
      <c r="J240" s="166"/>
      <c r="K240" s="11">
        <v>15190.47</v>
      </c>
      <c r="L240" s="11">
        <v>7595.49</v>
      </c>
      <c r="M240" s="11">
        <v>7595.49</v>
      </c>
      <c r="N240" s="11">
        <f>K240-L240-M240</f>
        <v>-0.51000000000021828</v>
      </c>
      <c r="O240" s="11"/>
    </row>
    <row r="241" spans="1:15" ht="14.25" customHeight="1" x14ac:dyDescent="0.2">
      <c r="A241" s="170"/>
      <c r="B241" s="173"/>
      <c r="C241" s="176"/>
      <c r="D241" s="176"/>
      <c r="E241" s="166"/>
      <c r="F241" s="179"/>
      <c r="G241" s="3" t="s">
        <v>218</v>
      </c>
      <c r="H241" s="166"/>
      <c r="I241" s="166"/>
      <c r="J241" s="166"/>
      <c r="K241" s="11"/>
      <c r="L241" s="11"/>
      <c r="M241" s="11"/>
      <c r="N241" s="11"/>
      <c r="O241" s="11"/>
    </row>
    <row r="242" spans="1:15" ht="14.25" customHeight="1" x14ac:dyDescent="0.2">
      <c r="A242" s="170"/>
      <c r="B242" s="173"/>
      <c r="C242" s="176"/>
      <c r="D242" s="176"/>
      <c r="E242" s="166"/>
      <c r="F242" s="179"/>
      <c r="G242" s="3" t="s">
        <v>219</v>
      </c>
      <c r="H242" s="166"/>
      <c r="I242" s="166"/>
      <c r="J242" s="166"/>
      <c r="K242" s="11"/>
      <c r="L242" s="11"/>
      <c r="M242" s="11"/>
      <c r="N242" s="11"/>
      <c r="O242" s="11"/>
    </row>
    <row r="243" spans="1:15" ht="14.25" customHeight="1" x14ac:dyDescent="0.2">
      <c r="A243" s="171"/>
      <c r="B243" s="174"/>
      <c r="C243" s="177"/>
      <c r="D243" s="177"/>
      <c r="E243" s="167"/>
      <c r="F243" s="180"/>
      <c r="G243" s="3" t="s">
        <v>15</v>
      </c>
      <c r="H243" s="167"/>
      <c r="I243" s="167"/>
      <c r="J243" s="167"/>
      <c r="K243" s="28">
        <f>SUM(K239:K242)</f>
        <v>22604.87</v>
      </c>
      <c r="L243" s="28">
        <f t="shared" ref="L243:N243" si="21">SUM(L239:L242)</f>
        <v>8770.94</v>
      </c>
      <c r="M243" s="28">
        <f t="shared" si="21"/>
        <v>8770.94</v>
      </c>
      <c r="N243" s="28">
        <f t="shared" si="21"/>
        <v>5062.99</v>
      </c>
      <c r="O243" s="11"/>
    </row>
    <row r="244" spans="1:15" ht="14.25" customHeight="1" x14ac:dyDescent="0.2">
      <c r="A244" s="169">
        <v>48</v>
      </c>
      <c r="B244" s="172" t="s">
        <v>25</v>
      </c>
      <c r="C244" s="175" t="s">
        <v>220</v>
      </c>
      <c r="D244" s="175" t="s">
        <v>229</v>
      </c>
      <c r="E244" s="165" t="s">
        <v>46</v>
      </c>
      <c r="F244" s="178">
        <v>7.4</v>
      </c>
      <c r="G244" s="3" t="s">
        <v>216</v>
      </c>
      <c r="H244" s="165">
        <v>27.84</v>
      </c>
      <c r="I244" s="168">
        <v>43136</v>
      </c>
      <c r="J244" s="168">
        <v>43470</v>
      </c>
      <c r="K244" s="11">
        <v>382.61</v>
      </c>
      <c r="L244" s="11">
        <v>88.3</v>
      </c>
      <c r="M244" s="11">
        <v>88.29</v>
      </c>
      <c r="N244" s="11">
        <f>K244-L244-M244</f>
        <v>206.01999999999998</v>
      </c>
      <c r="O244" s="11">
        <v>145</v>
      </c>
    </row>
    <row r="245" spans="1:15" ht="14.25" customHeight="1" x14ac:dyDescent="0.2">
      <c r="A245" s="170"/>
      <c r="B245" s="173"/>
      <c r="C245" s="176"/>
      <c r="D245" s="176"/>
      <c r="E245" s="166"/>
      <c r="F245" s="179"/>
      <c r="G245" s="3" t="s">
        <v>217</v>
      </c>
      <c r="H245" s="166"/>
      <c r="I245" s="166"/>
      <c r="J245" s="166"/>
      <c r="K245" s="11">
        <v>618.05999999999995</v>
      </c>
      <c r="L245" s="11">
        <v>412.04</v>
      </c>
      <c r="M245" s="11">
        <v>412.04</v>
      </c>
      <c r="N245" s="11">
        <f>K245-L245-M245</f>
        <v>-206.0200000000001</v>
      </c>
      <c r="O245" s="11"/>
    </row>
    <row r="246" spans="1:15" ht="14.25" customHeight="1" x14ac:dyDescent="0.2">
      <c r="A246" s="170"/>
      <c r="B246" s="173"/>
      <c r="C246" s="176"/>
      <c r="D246" s="176"/>
      <c r="E246" s="166"/>
      <c r="F246" s="179"/>
      <c r="G246" s="3" t="s">
        <v>218</v>
      </c>
      <c r="H246" s="166"/>
      <c r="I246" s="166"/>
      <c r="J246" s="166"/>
      <c r="K246" s="11"/>
      <c r="L246" s="11"/>
      <c r="M246" s="11"/>
      <c r="N246" s="11"/>
      <c r="O246" s="11"/>
    </row>
    <row r="247" spans="1:15" ht="14.25" customHeight="1" x14ac:dyDescent="0.2">
      <c r="A247" s="170"/>
      <c r="B247" s="173"/>
      <c r="C247" s="176"/>
      <c r="D247" s="176"/>
      <c r="E247" s="166"/>
      <c r="F247" s="179"/>
      <c r="G247" s="3" t="s">
        <v>219</v>
      </c>
      <c r="H247" s="166"/>
      <c r="I247" s="166"/>
      <c r="J247" s="166"/>
      <c r="K247" s="11"/>
      <c r="L247" s="11"/>
      <c r="M247" s="11"/>
      <c r="N247" s="11"/>
      <c r="O247" s="11"/>
    </row>
    <row r="248" spans="1:15" ht="14.25" customHeight="1" x14ac:dyDescent="0.2">
      <c r="A248" s="171"/>
      <c r="B248" s="174"/>
      <c r="C248" s="177"/>
      <c r="D248" s="177"/>
      <c r="E248" s="167"/>
      <c r="F248" s="180"/>
      <c r="G248" s="3" t="s">
        <v>15</v>
      </c>
      <c r="H248" s="167"/>
      <c r="I248" s="167"/>
      <c r="J248" s="167"/>
      <c r="K248" s="28">
        <f>SUM(K244:K247)</f>
        <v>1000.67</v>
      </c>
      <c r="L248" s="28">
        <f t="shared" ref="L248:M248" si="22">SUM(L244:L247)</f>
        <v>500.34000000000003</v>
      </c>
      <c r="M248" s="28">
        <f t="shared" si="22"/>
        <v>500.33000000000004</v>
      </c>
      <c r="N248" s="28">
        <f>SUM(N244:N247)</f>
        <v>0</v>
      </c>
      <c r="O248" s="11"/>
    </row>
    <row r="249" spans="1:15" ht="14.25" customHeight="1" x14ac:dyDescent="0.2">
      <c r="A249" s="169">
        <v>49</v>
      </c>
      <c r="B249" s="172" t="s">
        <v>25</v>
      </c>
      <c r="C249" s="175" t="s">
        <v>221</v>
      </c>
      <c r="D249" s="175" t="s">
        <v>230</v>
      </c>
      <c r="E249" s="165" t="s">
        <v>30</v>
      </c>
      <c r="F249" s="178">
        <v>9</v>
      </c>
      <c r="G249" s="3" t="s">
        <v>216</v>
      </c>
      <c r="H249" s="165">
        <v>33.409999999999997</v>
      </c>
      <c r="I249" s="168">
        <v>43136</v>
      </c>
      <c r="J249" s="168">
        <v>43470</v>
      </c>
      <c r="K249" s="11">
        <v>558.39</v>
      </c>
      <c r="L249" s="11">
        <v>279.2</v>
      </c>
      <c r="M249" s="11">
        <v>279.19</v>
      </c>
      <c r="N249" s="11">
        <f>K249-L249-M249</f>
        <v>0</v>
      </c>
      <c r="O249" s="11">
        <v>145</v>
      </c>
    </row>
    <row r="250" spans="1:15" ht="14.25" customHeight="1" x14ac:dyDescent="0.2">
      <c r="A250" s="170"/>
      <c r="B250" s="173"/>
      <c r="C250" s="176"/>
      <c r="D250" s="176"/>
      <c r="E250" s="166"/>
      <c r="F250" s="179"/>
      <c r="G250" s="3" t="s">
        <v>217</v>
      </c>
      <c r="H250" s="166"/>
      <c r="I250" s="166"/>
      <c r="J250" s="166"/>
      <c r="K250" s="11">
        <v>902.01</v>
      </c>
      <c r="L250" s="11">
        <v>451</v>
      </c>
      <c r="M250" s="11">
        <v>451.01</v>
      </c>
      <c r="N250" s="11">
        <f>K250-L250-M250</f>
        <v>0</v>
      </c>
      <c r="O250" s="11"/>
    </row>
    <row r="251" spans="1:15" ht="14.25" customHeight="1" x14ac:dyDescent="0.2">
      <c r="A251" s="170"/>
      <c r="B251" s="173"/>
      <c r="C251" s="176"/>
      <c r="D251" s="176"/>
      <c r="E251" s="166"/>
      <c r="F251" s="179"/>
      <c r="G251" s="3" t="s">
        <v>218</v>
      </c>
      <c r="H251" s="166"/>
      <c r="I251" s="166"/>
      <c r="J251" s="166"/>
      <c r="K251" s="11"/>
      <c r="L251" s="11"/>
      <c r="M251" s="11"/>
      <c r="N251" s="11"/>
      <c r="O251" s="11"/>
    </row>
    <row r="252" spans="1:15" ht="14.25" customHeight="1" x14ac:dyDescent="0.2">
      <c r="A252" s="170"/>
      <c r="B252" s="173"/>
      <c r="C252" s="176"/>
      <c r="D252" s="176"/>
      <c r="E252" s="166"/>
      <c r="F252" s="179"/>
      <c r="G252" s="3" t="s">
        <v>219</v>
      </c>
      <c r="H252" s="166"/>
      <c r="I252" s="166"/>
      <c r="J252" s="166"/>
      <c r="K252" s="11"/>
      <c r="L252" s="11"/>
      <c r="M252" s="11"/>
      <c r="N252" s="11"/>
      <c r="O252" s="11"/>
    </row>
    <row r="253" spans="1:15" ht="14.25" customHeight="1" x14ac:dyDescent="0.2">
      <c r="A253" s="171"/>
      <c r="B253" s="174"/>
      <c r="C253" s="177"/>
      <c r="D253" s="177"/>
      <c r="E253" s="167"/>
      <c r="F253" s="180"/>
      <c r="G253" s="3" t="s">
        <v>15</v>
      </c>
      <c r="H253" s="167"/>
      <c r="I253" s="167"/>
      <c r="J253" s="167"/>
      <c r="K253" s="28">
        <f>SUM(K249:K252)</f>
        <v>1460.4</v>
      </c>
      <c r="L253" s="28">
        <f t="shared" ref="L253:N253" si="23">SUM(L249:L252)</f>
        <v>730.2</v>
      </c>
      <c r="M253" s="28">
        <f t="shared" si="23"/>
        <v>730.2</v>
      </c>
      <c r="N253" s="28">
        <f t="shared" si="23"/>
        <v>0</v>
      </c>
      <c r="O253" s="11"/>
    </row>
    <row r="254" spans="1:15" ht="14.25" customHeight="1" x14ac:dyDescent="0.2">
      <c r="A254" s="169">
        <v>50</v>
      </c>
      <c r="B254" s="172" t="s">
        <v>25</v>
      </c>
      <c r="C254" s="175" t="s">
        <v>222</v>
      </c>
      <c r="D254" s="175" t="s">
        <v>227</v>
      </c>
      <c r="E254" s="165" t="s">
        <v>67</v>
      </c>
      <c r="F254" s="178">
        <v>121.5</v>
      </c>
      <c r="G254" s="3" t="s">
        <v>216</v>
      </c>
      <c r="H254" s="165">
        <v>12.44</v>
      </c>
      <c r="I254" s="168">
        <v>43108</v>
      </c>
      <c r="J254" s="168">
        <v>43442</v>
      </c>
      <c r="K254" s="11">
        <v>4194.13</v>
      </c>
      <c r="L254" s="11">
        <v>1341.08</v>
      </c>
      <c r="M254" s="11">
        <v>1341.07</v>
      </c>
      <c r="N254" s="11">
        <f>K254-L254-M254</f>
        <v>1511.9800000000002</v>
      </c>
      <c r="O254" s="11">
        <v>880.87</v>
      </c>
    </row>
    <row r="255" spans="1:15" ht="14.25" customHeight="1" x14ac:dyDescent="0.2">
      <c r="A255" s="170"/>
      <c r="B255" s="173"/>
      <c r="C255" s="176"/>
      <c r="D255" s="176"/>
      <c r="E255" s="166"/>
      <c r="F255" s="179"/>
      <c r="G255" s="3" t="s">
        <v>217</v>
      </c>
      <c r="H255" s="166"/>
      <c r="I255" s="166"/>
      <c r="J255" s="166"/>
      <c r="K255" s="11">
        <f>4534.74</f>
        <v>4534.74</v>
      </c>
      <c r="L255" s="11">
        <v>2267.37</v>
      </c>
      <c r="M255" s="11">
        <v>2267.37</v>
      </c>
      <c r="N255" s="11">
        <f>K255-L255-M255</f>
        <v>0</v>
      </c>
      <c r="O255" s="11"/>
    </row>
    <row r="256" spans="1:15" ht="14.25" customHeight="1" x14ac:dyDescent="0.2">
      <c r="A256" s="170"/>
      <c r="B256" s="173"/>
      <c r="C256" s="176"/>
      <c r="D256" s="176"/>
      <c r="E256" s="166"/>
      <c r="F256" s="179"/>
      <c r="G256" s="3" t="s">
        <v>218</v>
      </c>
      <c r="H256" s="166"/>
      <c r="I256" s="166"/>
      <c r="J256" s="166"/>
      <c r="K256" s="11"/>
      <c r="L256" s="11"/>
      <c r="M256" s="11"/>
      <c r="N256" s="11"/>
      <c r="O256" s="11"/>
    </row>
    <row r="257" spans="1:15" ht="14.25" customHeight="1" x14ac:dyDescent="0.2">
      <c r="A257" s="170"/>
      <c r="B257" s="173"/>
      <c r="C257" s="176"/>
      <c r="D257" s="176"/>
      <c r="E257" s="166"/>
      <c r="F257" s="179"/>
      <c r="G257" s="3" t="s">
        <v>219</v>
      </c>
      <c r="H257" s="166"/>
      <c r="I257" s="166"/>
      <c r="J257" s="166"/>
      <c r="K257" s="11"/>
      <c r="L257" s="11"/>
      <c r="M257" s="11"/>
      <c r="N257" s="11"/>
      <c r="O257" s="11"/>
    </row>
    <row r="258" spans="1:15" ht="14.25" customHeight="1" x14ac:dyDescent="0.2">
      <c r="A258" s="171"/>
      <c r="B258" s="174"/>
      <c r="C258" s="177"/>
      <c r="D258" s="177"/>
      <c r="E258" s="167"/>
      <c r="F258" s="180"/>
      <c r="G258" s="3" t="s">
        <v>15</v>
      </c>
      <c r="H258" s="167"/>
      <c r="I258" s="167"/>
      <c r="J258" s="167"/>
      <c r="K258" s="28">
        <f>SUM(K254:K257)</f>
        <v>8728.869999999999</v>
      </c>
      <c r="L258" s="28">
        <f t="shared" ref="L258:N258" si="24">SUM(L254:L257)</f>
        <v>3608.45</v>
      </c>
      <c r="M258" s="28">
        <f t="shared" si="24"/>
        <v>3608.4399999999996</v>
      </c>
      <c r="N258" s="28">
        <f t="shared" si="24"/>
        <v>1511.9800000000002</v>
      </c>
      <c r="O258" s="11"/>
    </row>
    <row r="259" spans="1:15" ht="14.25" customHeight="1" x14ac:dyDescent="0.2">
      <c r="A259" s="169">
        <v>51</v>
      </c>
      <c r="B259" s="172" t="s">
        <v>25</v>
      </c>
      <c r="C259" s="175" t="s">
        <v>223</v>
      </c>
      <c r="D259" s="175" t="s">
        <v>228</v>
      </c>
      <c r="E259" s="165" t="s">
        <v>84</v>
      </c>
      <c r="F259" s="178">
        <v>48.7</v>
      </c>
      <c r="G259" s="3" t="s">
        <v>216</v>
      </c>
      <c r="H259" s="165">
        <v>31.38</v>
      </c>
      <c r="I259" s="168">
        <v>43132</v>
      </c>
      <c r="J259" s="168">
        <v>43465</v>
      </c>
      <c r="K259" s="11">
        <v>3056.82</v>
      </c>
      <c r="L259" s="11">
        <v>764.21</v>
      </c>
      <c r="M259" s="11">
        <v>764.2</v>
      </c>
      <c r="N259" s="11">
        <f>K259-L259-M259</f>
        <v>1528.41</v>
      </c>
      <c r="O259" s="11">
        <v>353.07</v>
      </c>
    </row>
    <row r="260" spans="1:15" ht="14.25" customHeight="1" x14ac:dyDescent="0.2">
      <c r="A260" s="170"/>
      <c r="B260" s="173"/>
      <c r="C260" s="176"/>
      <c r="D260" s="176"/>
      <c r="E260" s="166"/>
      <c r="F260" s="179"/>
      <c r="G260" s="3" t="s">
        <v>217</v>
      </c>
      <c r="H260" s="166"/>
      <c r="I260" s="166"/>
      <c r="J260" s="166"/>
      <c r="K260" s="11">
        <v>4585.2299999999996</v>
      </c>
      <c r="L260" s="11">
        <v>1528.41</v>
      </c>
      <c r="M260" s="11">
        <v>1528.41</v>
      </c>
      <c r="N260" s="11">
        <f>K260-L260-M260</f>
        <v>1528.4099999999996</v>
      </c>
      <c r="O260" s="11"/>
    </row>
    <row r="261" spans="1:15" ht="14.25" customHeight="1" x14ac:dyDescent="0.2">
      <c r="A261" s="170"/>
      <c r="B261" s="173"/>
      <c r="C261" s="176"/>
      <c r="D261" s="176"/>
      <c r="E261" s="166"/>
      <c r="F261" s="179"/>
      <c r="G261" s="3" t="s">
        <v>218</v>
      </c>
      <c r="H261" s="166"/>
      <c r="I261" s="166"/>
      <c r="J261" s="166"/>
      <c r="K261" s="11"/>
      <c r="L261" s="11"/>
      <c r="M261" s="11"/>
      <c r="N261" s="11"/>
      <c r="O261" s="11"/>
    </row>
    <row r="262" spans="1:15" ht="14.25" customHeight="1" x14ac:dyDescent="0.2">
      <c r="A262" s="170"/>
      <c r="B262" s="173"/>
      <c r="C262" s="176"/>
      <c r="D262" s="176"/>
      <c r="E262" s="166"/>
      <c r="F262" s="179"/>
      <c r="G262" s="3" t="s">
        <v>219</v>
      </c>
      <c r="H262" s="166"/>
      <c r="I262" s="166"/>
      <c r="J262" s="166"/>
      <c r="K262" s="11"/>
      <c r="L262" s="11"/>
      <c r="M262" s="11"/>
      <c r="N262" s="11"/>
      <c r="O262" s="11"/>
    </row>
    <row r="263" spans="1:15" ht="14.25" customHeight="1" x14ac:dyDescent="0.2">
      <c r="A263" s="171"/>
      <c r="B263" s="174"/>
      <c r="C263" s="177"/>
      <c r="D263" s="177"/>
      <c r="E263" s="167"/>
      <c r="F263" s="180"/>
      <c r="G263" s="3" t="s">
        <v>15</v>
      </c>
      <c r="H263" s="167"/>
      <c r="I263" s="167"/>
      <c r="J263" s="167"/>
      <c r="K263" s="28">
        <f>SUM(K259:K262)</f>
        <v>7642.0499999999993</v>
      </c>
      <c r="L263" s="28">
        <f t="shared" ref="L263:N263" si="25">SUM(L259:L262)</f>
        <v>2292.62</v>
      </c>
      <c r="M263" s="28">
        <f t="shared" si="25"/>
        <v>2292.61</v>
      </c>
      <c r="N263" s="28">
        <f t="shared" si="25"/>
        <v>3056.8199999999997</v>
      </c>
      <c r="O263" s="11"/>
    </row>
    <row r="264" spans="1:15" ht="14.25" customHeight="1" x14ac:dyDescent="0.2">
      <c r="A264" s="169">
        <v>52</v>
      </c>
      <c r="B264" s="172" t="s">
        <v>25</v>
      </c>
      <c r="C264" s="175" t="s">
        <v>233</v>
      </c>
      <c r="D264" s="175" t="s">
        <v>56</v>
      </c>
      <c r="E264" s="165" t="s">
        <v>210</v>
      </c>
      <c r="F264" s="178">
        <v>73.599999999999994</v>
      </c>
      <c r="G264" s="3" t="s">
        <v>16</v>
      </c>
      <c r="H264" s="165">
        <v>22.97</v>
      </c>
      <c r="I264" s="168">
        <v>43244</v>
      </c>
      <c r="J264" s="168">
        <v>43579</v>
      </c>
      <c r="K264" s="11">
        <v>0</v>
      </c>
      <c r="L264" s="11">
        <v>0</v>
      </c>
      <c r="M264" s="11">
        <v>0</v>
      </c>
      <c r="N264" s="11">
        <v>0</v>
      </c>
      <c r="O264" s="11"/>
    </row>
    <row r="265" spans="1:15" ht="14.25" customHeight="1" x14ac:dyDescent="0.2">
      <c r="A265" s="170"/>
      <c r="B265" s="173"/>
      <c r="C265" s="176"/>
      <c r="D265" s="176"/>
      <c r="E265" s="166"/>
      <c r="F265" s="179"/>
      <c r="G265" s="3" t="s">
        <v>17</v>
      </c>
      <c r="H265" s="166"/>
      <c r="I265" s="166"/>
      <c r="J265" s="166"/>
      <c r="K265" s="11">
        <v>2126.6799999999998</v>
      </c>
      <c r="L265" s="11">
        <v>0</v>
      </c>
      <c r="M265" s="11">
        <v>0</v>
      </c>
      <c r="N265" s="11">
        <f>K265-L265-M265</f>
        <v>2126.6799999999998</v>
      </c>
      <c r="O265" s="11">
        <v>533.6</v>
      </c>
    </row>
    <row r="266" spans="1:15" ht="14.25" customHeight="1" x14ac:dyDescent="0.2">
      <c r="A266" s="170"/>
      <c r="B266" s="173"/>
      <c r="C266" s="176"/>
      <c r="D266" s="176"/>
      <c r="E266" s="166"/>
      <c r="F266" s="179"/>
      <c r="G266" s="3" t="s">
        <v>18</v>
      </c>
      <c r="H266" s="166"/>
      <c r="I266" s="166"/>
      <c r="J266" s="166"/>
      <c r="K266" s="11"/>
      <c r="L266" s="11"/>
      <c r="M266" s="11"/>
      <c r="N266" s="11"/>
      <c r="O266" s="11"/>
    </row>
    <row r="267" spans="1:15" ht="14.25" customHeight="1" x14ac:dyDescent="0.2">
      <c r="A267" s="170"/>
      <c r="B267" s="173"/>
      <c r="C267" s="176"/>
      <c r="D267" s="176"/>
      <c r="E267" s="166"/>
      <c r="F267" s="179"/>
      <c r="G267" s="3" t="s">
        <v>19</v>
      </c>
      <c r="H267" s="166"/>
      <c r="I267" s="166"/>
      <c r="J267" s="166"/>
      <c r="K267" s="28"/>
      <c r="L267" s="28"/>
      <c r="M267" s="28"/>
      <c r="N267" s="28"/>
      <c r="O267" s="11"/>
    </row>
    <row r="268" spans="1:15" ht="14.25" customHeight="1" x14ac:dyDescent="0.2">
      <c r="A268" s="171"/>
      <c r="B268" s="174"/>
      <c r="C268" s="177"/>
      <c r="D268" s="177"/>
      <c r="E268" s="167"/>
      <c r="F268" s="180"/>
      <c r="G268" s="3" t="s">
        <v>15</v>
      </c>
      <c r="H268" s="167"/>
      <c r="I268" s="167"/>
      <c r="J268" s="167"/>
      <c r="K268" s="28">
        <f>SUM(K264:K267)</f>
        <v>2126.6799999999998</v>
      </c>
      <c r="L268" s="28">
        <f t="shared" ref="L268:N268" si="26">SUM(L264:L267)</f>
        <v>0</v>
      </c>
      <c r="M268" s="28">
        <f t="shared" si="26"/>
        <v>0</v>
      </c>
      <c r="N268" s="28">
        <f t="shared" si="26"/>
        <v>2126.6799999999998</v>
      </c>
      <c r="O268" s="11"/>
    </row>
    <row r="269" spans="1:15" x14ac:dyDescent="0.2">
      <c r="A269" s="19"/>
      <c r="B269" s="20" t="s">
        <v>135</v>
      </c>
      <c r="C269" s="19"/>
      <c r="D269" s="19"/>
      <c r="E269" s="19"/>
      <c r="F269" s="19"/>
      <c r="G269" s="19"/>
      <c r="H269" s="19"/>
      <c r="I269" s="19"/>
      <c r="J269" s="19"/>
      <c r="K269" s="63">
        <f>SUM(K33+K38+K43+K48+K53+K58+K63+K68+K73+K78+K83+K88+K93+K98+K103+K108+K113+K118+K123+K128+K133+K138+K143+K148+K153+K158+K163+K168+K173+K178+K183+K188+K193+K198+K203+K208+K213+K218+K223+K228+K233+K238+K243+K248+K253+K258+K263+K13+K18+K23+K28+K268)</f>
        <v>440892.96</v>
      </c>
      <c r="L269" s="63">
        <f>SUM(L33+L38+L43+L48+L53+L58+L63+L68+L73+L78+L83+L88+L93+L98+L103+L108+L113+L118+L123+L128+L133+L138+L143+L148+L153+L158+L163+L168+L173+L178+L183+L188+L193+L198+L203+L208+L213+L218+L223+L228+L233+L238+L243+L248+L253+L258+L263+L28+L23+L18+L13)</f>
        <v>232701.82000000012</v>
      </c>
      <c r="M269" s="63">
        <f>SUM(M33+M38+M43+M48+M53+M58+M63+M68+M73+M78+M83+M88+M93+M98+M103+M108+M113+M118+M123+M128+M133+M138+M143+M148+M153+M158+M163+M168+M173+M178+M183+M188+M193+M198+M203+M208+M213+M218+M223+M228+M233+M238+M243+M248+M253+M258+M263+M28+M23+M18+M13)</f>
        <v>232701.68000000008</v>
      </c>
      <c r="N269" s="63">
        <f>SUM(N33+N38+N43+N48+N53+N58+N63+N68+N73+N78+N83+N88+N93+N98+N103+N108+N113+N118+N128+N123+N133+N138+N143+N148+N153+N158+N163+N168+N173+N178+N183+N188+N193+N198+N203+N208+N213+N218+N223+N228+N233+N238+N243+N248+N253+N258+N263)</f>
        <v>-19794.439999999999</v>
      </c>
      <c r="O269" s="64">
        <f>SUM(O9:O263)</f>
        <v>5058.3</v>
      </c>
    </row>
    <row r="270" spans="1:15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51"/>
      <c r="L270" s="191"/>
      <c r="M270" s="192"/>
      <c r="N270" s="51"/>
      <c r="O270" s="51"/>
    </row>
    <row r="271" spans="1:15" x14ac:dyDescent="0.2">
      <c r="A271" s="8"/>
      <c r="B271" s="8"/>
      <c r="C271" s="60"/>
      <c r="D271" s="60"/>
      <c r="E271" s="60"/>
      <c r="F271" s="60"/>
      <c r="G271" s="60"/>
      <c r="H271" s="60"/>
      <c r="I271" s="62"/>
      <c r="J271" s="60"/>
      <c r="K271" s="80"/>
      <c r="L271" s="190"/>
      <c r="M271" s="190"/>
      <c r="N271" s="51"/>
      <c r="O271" s="51"/>
    </row>
    <row r="272" spans="1:15" x14ac:dyDescent="0.2">
      <c r="A272" s="8"/>
      <c r="B272" s="8"/>
      <c r="C272" s="60"/>
      <c r="D272" s="60"/>
      <c r="E272" s="60"/>
      <c r="F272" s="60"/>
      <c r="G272" s="60"/>
      <c r="H272" s="60"/>
      <c r="I272" s="86"/>
      <c r="J272" s="60"/>
      <c r="K272" s="80"/>
      <c r="L272" s="190"/>
      <c r="M272" s="190"/>
      <c r="N272" s="51"/>
      <c r="O272" s="51"/>
    </row>
    <row r="273" spans="1:15" x14ac:dyDescent="0.2">
      <c r="A273" s="8"/>
      <c r="B273" s="8"/>
      <c r="C273" s="8" t="s">
        <v>232</v>
      </c>
      <c r="D273" s="8"/>
      <c r="E273" s="8"/>
      <c r="F273" s="8"/>
      <c r="G273" s="8"/>
      <c r="I273" s="8"/>
      <c r="K273" s="51"/>
      <c r="L273" s="193"/>
      <c r="M273" s="190"/>
      <c r="N273" s="51"/>
      <c r="O273" s="51"/>
    </row>
    <row r="274" spans="1:15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51"/>
      <c r="L274" s="193"/>
      <c r="M274" s="193"/>
      <c r="N274" s="51"/>
      <c r="O274" s="51"/>
    </row>
    <row r="275" spans="1:15" x14ac:dyDescent="0.2">
      <c r="A275" s="8"/>
      <c r="B275" s="8"/>
      <c r="C275" s="8" t="s">
        <v>234</v>
      </c>
      <c r="D275" s="8"/>
      <c r="E275" s="8"/>
      <c r="F275" s="8"/>
      <c r="G275" s="8"/>
      <c r="H275" s="8"/>
      <c r="I275" s="8"/>
      <c r="J275" s="8"/>
      <c r="K275" s="51"/>
      <c r="L275" s="193"/>
      <c r="M275" s="193"/>
      <c r="N275" s="51"/>
      <c r="O275" s="51"/>
    </row>
    <row r="276" spans="1:15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51"/>
      <c r="L276" s="193"/>
      <c r="M276" s="193"/>
      <c r="N276" s="51"/>
      <c r="O276" s="51"/>
    </row>
    <row r="277" spans="1:15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51"/>
      <c r="L277" s="51"/>
      <c r="M277" s="51"/>
      <c r="N277" s="51"/>
      <c r="O277" s="51"/>
    </row>
    <row r="278" spans="1:15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51"/>
      <c r="L278" s="51"/>
      <c r="M278" s="51"/>
      <c r="N278" s="51"/>
      <c r="O278" s="51"/>
    </row>
    <row r="279" spans="1:15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51"/>
      <c r="L279" s="51"/>
      <c r="M279" s="51"/>
      <c r="N279" s="51"/>
      <c r="O279" s="51"/>
    </row>
    <row r="280" spans="1:15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51"/>
      <c r="L280" s="51"/>
      <c r="M280" s="51"/>
      <c r="N280" s="51"/>
      <c r="O280" s="51"/>
    </row>
    <row r="281" spans="1:15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51"/>
      <c r="L281" s="51"/>
      <c r="M281" s="51"/>
      <c r="N281" s="51"/>
      <c r="O281" s="51"/>
    </row>
    <row r="282" spans="1:15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51"/>
      <c r="L282" s="51"/>
      <c r="M282" s="51"/>
      <c r="N282" s="51"/>
      <c r="O282" s="51"/>
    </row>
    <row r="283" spans="1:15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51"/>
      <c r="L283" s="51"/>
      <c r="M283" s="51"/>
      <c r="N283" s="51"/>
      <c r="O283" s="51"/>
    </row>
  </sheetData>
  <mergeCells count="489">
    <mergeCell ref="L274:M274"/>
    <mergeCell ref="L275:M275"/>
    <mergeCell ref="L276:M276"/>
    <mergeCell ref="A264:A268"/>
    <mergeCell ref="B264:B268"/>
    <mergeCell ref="C264:C268"/>
    <mergeCell ref="D264:D268"/>
    <mergeCell ref="E264:E268"/>
    <mergeCell ref="F264:F268"/>
    <mergeCell ref="H264:H268"/>
    <mergeCell ref="I264:I268"/>
    <mergeCell ref="J264:J268"/>
    <mergeCell ref="J259:J263"/>
    <mergeCell ref="L270:M270"/>
    <mergeCell ref="L271:M271"/>
    <mergeCell ref="L272:M272"/>
    <mergeCell ref="L273:M273"/>
    <mergeCell ref="I254:I258"/>
    <mergeCell ref="J254:J258"/>
    <mergeCell ref="A259:A263"/>
    <mergeCell ref="B259:B263"/>
    <mergeCell ref="C259:C263"/>
    <mergeCell ref="D259:D263"/>
    <mergeCell ref="E259:E263"/>
    <mergeCell ref="F259:F263"/>
    <mergeCell ref="H259:H263"/>
    <mergeCell ref="I259:I263"/>
    <mergeCell ref="H249:H253"/>
    <mergeCell ref="I249:I253"/>
    <mergeCell ref="J249:J253"/>
    <mergeCell ref="A254:A258"/>
    <mergeCell ref="B254:B258"/>
    <mergeCell ref="C254:C258"/>
    <mergeCell ref="D254:D258"/>
    <mergeCell ref="E254:E258"/>
    <mergeCell ref="F254:F258"/>
    <mergeCell ref="H254:H258"/>
    <mergeCell ref="A249:A253"/>
    <mergeCell ref="B249:B253"/>
    <mergeCell ref="C249:C253"/>
    <mergeCell ref="D249:D253"/>
    <mergeCell ref="E249:E253"/>
    <mergeCell ref="F249:F253"/>
    <mergeCell ref="A244:A248"/>
    <mergeCell ref="B244:B248"/>
    <mergeCell ref="C244:C248"/>
    <mergeCell ref="D244:D248"/>
    <mergeCell ref="E244:E248"/>
    <mergeCell ref="F244:F248"/>
    <mergeCell ref="H244:H248"/>
    <mergeCell ref="I244:I248"/>
    <mergeCell ref="J244:J248"/>
    <mergeCell ref="A239:A243"/>
    <mergeCell ref="B239:B243"/>
    <mergeCell ref="C239:C243"/>
    <mergeCell ref="D239:D243"/>
    <mergeCell ref="E239:E243"/>
    <mergeCell ref="F239:F243"/>
    <mergeCell ref="H239:H243"/>
    <mergeCell ref="I239:I243"/>
    <mergeCell ref="J239:J243"/>
    <mergeCell ref="H229:H233"/>
    <mergeCell ref="I229:I233"/>
    <mergeCell ref="J229:J233"/>
    <mergeCell ref="A234:A238"/>
    <mergeCell ref="B234:B238"/>
    <mergeCell ref="C234:C238"/>
    <mergeCell ref="D234:D238"/>
    <mergeCell ref="E234:E238"/>
    <mergeCell ref="F234:F238"/>
    <mergeCell ref="H234:H238"/>
    <mergeCell ref="A229:A233"/>
    <mergeCell ref="B229:B233"/>
    <mergeCell ref="C229:C233"/>
    <mergeCell ref="D229:D233"/>
    <mergeCell ref="E229:E233"/>
    <mergeCell ref="F229:F233"/>
    <mergeCell ref="I234:I238"/>
    <mergeCell ref="J234:J238"/>
    <mergeCell ref="A224:A228"/>
    <mergeCell ref="B224:B228"/>
    <mergeCell ref="C224:C228"/>
    <mergeCell ref="D224:D228"/>
    <mergeCell ref="E224:E228"/>
    <mergeCell ref="F224:F228"/>
    <mergeCell ref="H224:H228"/>
    <mergeCell ref="I224:I228"/>
    <mergeCell ref="J224:J228"/>
    <mergeCell ref="I214:I218"/>
    <mergeCell ref="J214:J218"/>
    <mergeCell ref="A219:A223"/>
    <mergeCell ref="B219:B223"/>
    <mergeCell ref="C219:C223"/>
    <mergeCell ref="D219:D223"/>
    <mergeCell ref="E219:E223"/>
    <mergeCell ref="F219:F223"/>
    <mergeCell ref="H219:H223"/>
    <mergeCell ref="I219:I223"/>
    <mergeCell ref="J219:J223"/>
    <mergeCell ref="H209:H213"/>
    <mergeCell ref="A214:A218"/>
    <mergeCell ref="B214:B218"/>
    <mergeCell ref="C214:C218"/>
    <mergeCell ref="D214:D218"/>
    <mergeCell ref="E214:E218"/>
    <mergeCell ref="F214:F218"/>
    <mergeCell ref="H214:H218"/>
    <mergeCell ref="A209:A213"/>
    <mergeCell ref="B209:B213"/>
    <mergeCell ref="C209:C213"/>
    <mergeCell ref="D209:D213"/>
    <mergeCell ref="E209:E213"/>
    <mergeCell ref="F209:F213"/>
    <mergeCell ref="A204:A208"/>
    <mergeCell ref="B204:B208"/>
    <mergeCell ref="C204:C208"/>
    <mergeCell ref="D204:D208"/>
    <mergeCell ref="F204:F208"/>
    <mergeCell ref="E205:E208"/>
    <mergeCell ref="I194:I198"/>
    <mergeCell ref="J194:J198"/>
    <mergeCell ref="A199:A203"/>
    <mergeCell ref="B199:B203"/>
    <mergeCell ref="C199:C203"/>
    <mergeCell ref="D199:D203"/>
    <mergeCell ref="E199:E203"/>
    <mergeCell ref="F199:F203"/>
    <mergeCell ref="H199:H203"/>
    <mergeCell ref="I199:I203"/>
    <mergeCell ref="A194:A198"/>
    <mergeCell ref="B194:B198"/>
    <mergeCell ref="C194:C198"/>
    <mergeCell ref="D194:D198"/>
    <mergeCell ref="E194:E198"/>
    <mergeCell ref="F194:F198"/>
    <mergeCell ref="H194:H198"/>
    <mergeCell ref="D189:D193"/>
    <mergeCell ref="E189:E193"/>
    <mergeCell ref="F189:F193"/>
    <mergeCell ref="A184:A188"/>
    <mergeCell ref="B184:B188"/>
    <mergeCell ref="C184:C188"/>
    <mergeCell ref="D184:D188"/>
    <mergeCell ref="E184:E188"/>
    <mergeCell ref="F184:F188"/>
    <mergeCell ref="H184:H188"/>
    <mergeCell ref="H189:H193"/>
    <mergeCell ref="I189:I193"/>
    <mergeCell ref="H174:H178"/>
    <mergeCell ref="I174:I178"/>
    <mergeCell ref="J174:J178"/>
    <mergeCell ref="A179:A183"/>
    <mergeCell ref="B179:B183"/>
    <mergeCell ref="C179:C183"/>
    <mergeCell ref="D179:D183"/>
    <mergeCell ref="E179:E183"/>
    <mergeCell ref="F179:F183"/>
    <mergeCell ref="H179:H183"/>
    <mergeCell ref="A174:A178"/>
    <mergeCell ref="B174:B178"/>
    <mergeCell ref="C174:C178"/>
    <mergeCell ref="D174:D178"/>
    <mergeCell ref="E174:E178"/>
    <mergeCell ref="F174:F178"/>
    <mergeCell ref="I179:I183"/>
    <mergeCell ref="J179:J183"/>
    <mergeCell ref="A189:A193"/>
    <mergeCell ref="B189:B193"/>
    <mergeCell ref="C189:C193"/>
    <mergeCell ref="A169:A173"/>
    <mergeCell ref="B169:B173"/>
    <mergeCell ref="C169:C173"/>
    <mergeCell ref="D169:D173"/>
    <mergeCell ref="E169:E173"/>
    <mergeCell ref="F169:F173"/>
    <mergeCell ref="H169:H173"/>
    <mergeCell ref="I169:I173"/>
    <mergeCell ref="J169:J173"/>
    <mergeCell ref="A164:A168"/>
    <mergeCell ref="B164:B168"/>
    <mergeCell ref="C164:C168"/>
    <mergeCell ref="D164:D168"/>
    <mergeCell ref="E164:E168"/>
    <mergeCell ref="F164:F168"/>
    <mergeCell ref="H164:H168"/>
    <mergeCell ref="I164:I168"/>
    <mergeCell ref="J164:J168"/>
    <mergeCell ref="H154:H158"/>
    <mergeCell ref="I154:I158"/>
    <mergeCell ref="J154:J158"/>
    <mergeCell ref="A159:A163"/>
    <mergeCell ref="B159:B163"/>
    <mergeCell ref="C159:C163"/>
    <mergeCell ref="D159:D163"/>
    <mergeCell ref="E159:E163"/>
    <mergeCell ref="F159:F163"/>
    <mergeCell ref="H159:H163"/>
    <mergeCell ref="A154:A158"/>
    <mergeCell ref="B154:B158"/>
    <mergeCell ref="C154:C158"/>
    <mergeCell ref="D154:D158"/>
    <mergeCell ref="E154:E158"/>
    <mergeCell ref="F154:F158"/>
    <mergeCell ref="I159:I163"/>
    <mergeCell ref="J159:J163"/>
    <mergeCell ref="A149:A153"/>
    <mergeCell ref="B149:B153"/>
    <mergeCell ref="C149:C153"/>
    <mergeCell ref="D149:D153"/>
    <mergeCell ref="E149:E153"/>
    <mergeCell ref="F149:F153"/>
    <mergeCell ref="H149:H153"/>
    <mergeCell ref="I149:I153"/>
    <mergeCell ref="J149:J153"/>
    <mergeCell ref="A144:A148"/>
    <mergeCell ref="B144:B148"/>
    <mergeCell ref="C144:C148"/>
    <mergeCell ref="D144:D148"/>
    <mergeCell ref="E144:E148"/>
    <mergeCell ref="F144:F148"/>
    <mergeCell ref="H144:H148"/>
    <mergeCell ref="I144:I148"/>
    <mergeCell ref="J144:J148"/>
    <mergeCell ref="H134:H138"/>
    <mergeCell ref="I134:I138"/>
    <mergeCell ref="J134:J138"/>
    <mergeCell ref="A139:A143"/>
    <mergeCell ref="B139:B143"/>
    <mergeCell ref="C139:C143"/>
    <mergeCell ref="D139:D143"/>
    <mergeCell ref="E139:E143"/>
    <mergeCell ref="F139:F143"/>
    <mergeCell ref="H139:H143"/>
    <mergeCell ref="A134:A138"/>
    <mergeCell ref="B134:B138"/>
    <mergeCell ref="C134:C138"/>
    <mergeCell ref="D134:D138"/>
    <mergeCell ref="E134:E138"/>
    <mergeCell ref="F134:F138"/>
    <mergeCell ref="I139:I143"/>
    <mergeCell ref="J139:J143"/>
    <mergeCell ref="A129:A133"/>
    <mergeCell ref="B129:B133"/>
    <mergeCell ref="C129:C133"/>
    <mergeCell ref="D129:D133"/>
    <mergeCell ref="E129:E133"/>
    <mergeCell ref="F129:F133"/>
    <mergeCell ref="H129:H133"/>
    <mergeCell ref="I129:I133"/>
    <mergeCell ref="J129:J133"/>
    <mergeCell ref="A124:A128"/>
    <mergeCell ref="B124:B128"/>
    <mergeCell ref="C124:C128"/>
    <mergeCell ref="D124:D128"/>
    <mergeCell ref="E124:E128"/>
    <mergeCell ref="F124:F128"/>
    <mergeCell ref="H124:H128"/>
    <mergeCell ref="I124:I128"/>
    <mergeCell ref="J124:J128"/>
    <mergeCell ref="H114:H118"/>
    <mergeCell ref="I114:I118"/>
    <mergeCell ref="J114:J118"/>
    <mergeCell ref="A119:A123"/>
    <mergeCell ref="B119:B123"/>
    <mergeCell ref="C119:C123"/>
    <mergeCell ref="D119:D123"/>
    <mergeCell ref="E119:E123"/>
    <mergeCell ref="F119:F123"/>
    <mergeCell ref="H119:H123"/>
    <mergeCell ref="A114:A118"/>
    <mergeCell ref="B114:B118"/>
    <mergeCell ref="C114:C118"/>
    <mergeCell ref="D114:D118"/>
    <mergeCell ref="E114:E118"/>
    <mergeCell ref="F114:F118"/>
    <mergeCell ref="I119:I123"/>
    <mergeCell ref="J119:J123"/>
    <mergeCell ref="A109:A113"/>
    <mergeCell ref="B109:B113"/>
    <mergeCell ref="C109:C113"/>
    <mergeCell ref="D109:D113"/>
    <mergeCell ref="E109:E113"/>
    <mergeCell ref="F109:F113"/>
    <mergeCell ref="H109:H113"/>
    <mergeCell ref="I109:I113"/>
    <mergeCell ref="J109:J113"/>
    <mergeCell ref="A104:A108"/>
    <mergeCell ref="B104:B108"/>
    <mergeCell ref="C104:C108"/>
    <mergeCell ref="D104:D108"/>
    <mergeCell ref="E104:E108"/>
    <mergeCell ref="F104:F108"/>
    <mergeCell ref="H104:H108"/>
    <mergeCell ref="I104:I108"/>
    <mergeCell ref="J104:J108"/>
    <mergeCell ref="H94:H98"/>
    <mergeCell ref="I94:I98"/>
    <mergeCell ref="J94:J98"/>
    <mergeCell ref="A99:A103"/>
    <mergeCell ref="B99:B103"/>
    <mergeCell ref="C99:C103"/>
    <mergeCell ref="D99:D103"/>
    <mergeCell ref="E99:E103"/>
    <mergeCell ref="F99:F103"/>
    <mergeCell ref="H99:H103"/>
    <mergeCell ref="A94:A98"/>
    <mergeCell ref="B94:B98"/>
    <mergeCell ref="C94:C98"/>
    <mergeCell ref="D94:D98"/>
    <mergeCell ref="E94:E98"/>
    <mergeCell ref="F94:F98"/>
    <mergeCell ref="I99:I103"/>
    <mergeCell ref="J99:J103"/>
    <mergeCell ref="A89:A93"/>
    <mergeCell ref="B89:B93"/>
    <mergeCell ref="C89:C93"/>
    <mergeCell ref="D89:D93"/>
    <mergeCell ref="E89:E93"/>
    <mergeCell ref="F89:F93"/>
    <mergeCell ref="H89:H93"/>
    <mergeCell ref="I89:I93"/>
    <mergeCell ref="J89:J93"/>
    <mergeCell ref="A84:A88"/>
    <mergeCell ref="B84:B88"/>
    <mergeCell ref="C84:C88"/>
    <mergeCell ref="D84:D88"/>
    <mergeCell ref="E84:E88"/>
    <mergeCell ref="F84:F88"/>
    <mergeCell ref="H84:H88"/>
    <mergeCell ref="I84:I88"/>
    <mergeCell ref="J84:J88"/>
    <mergeCell ref="H74:H78"/>
    <mergeCell ref="I74:I78"/>
    <mergeCell ref="J74:J78"/>
    <mergeCell ref="A79:A83"/>
    <mergeCell ref="B79:B83"/>
    <mergeCell ref="C79:C83"/>
    <mergeCell ref="D79:D83"/>
    <mergeCell ref="E79:E83"/>
    <mergeCell ref="F79:F83"/>
    <mergeCell ref="H79:H83"/>
    <mergeCell ref="A74:A78"/>
    <mergeCell ref="B74:B78"/>
    <mergeCell ref="C74:C78"/>
    <mergeCell ref="D74:D78"/>
    <mergeCell ref="E74:E78"/>
    <mergeCell ref="F74:F78"/>
    <mergeCell ref="I79:I83"/>
    <mergeCell ref="J79:J83"/>
    <mergeCell ref="A69:A73"/>
    <mergeCell ref="B69:B73"/>
    <mergeCell ref="C69:C73"/>
    <mergeCell ref="D69:D73"/>
    <mergeCell ref="E69:E73"/>
    <mergeCell ref="F69:F73"/>
    <mergeCell ref="H69:H73"/>
    <mergeCell ref="I69:I73"/>
    <mergeCell ref="J69:J73"/>
    <mergeCell ref="A64:A68"/>
    <mergeCell ref="B64:B68"/>
    <mergeCell ref="C64:C68"/>
    <mergeCell ref="D64:D68"/>
    <mergeCell ref="E64:E68"/>
    <mergeCell ref="F64:F68"/>
    <mergeCell ref="H64:H68"/>
    <mergeCell ref="I64:I68"/>
    <mergeCell ref="J64:J68"/>
    <mergeCell ref="H54:H58"/>
    <mergeCell ref="I54:I58"/>
    <mergeCell ref="J54:J58"/>
    <mergeCell ref="A59:A63"/>
    <mergeCell ref="B59:B63"/>
    <mergeCell ref="C59:C63"/>
    <mergeCell ref="D59:D63"/>
    <mergeCell ref="E59:E63"/>
    <mergeCell ref="F59:F63"/>
    <mergeCell ref="H59:H63"/>
    <mergeCell ref="A54:A58"/>
    <mergeCell ref="B54:B58"/>
    <mergeCell ref="C54:C58"/>
    <mergeCell ref="D54:D58"/>
    <mergeCell ref="E54:E58"/>
    <mergeCell ref="F54:F58"/>
    <mergeCell ref="I59:I63"/>
    <mergeCell ref="J59:J63"/>
    <mergeCell ref="A49:A53"/>
    <mergeCell ref="B49:B53"/>
    <mergeCell ref="C49:C53"/>
    <mergeCell ref="D49:D53"/>
    <mergeCell ref="E49:E53"/>
    <mergeCell ref="F49:F53"/>
    <mergeCell ref="H49:H53"/>
    <mergeCell ref="I49:I53"/>
    <mergeCell ref="J49:J53"/>
    <mergeCell ref="A44:A48"/>
    <mergeCell ref="B44:B48"/>
    <mergeCell ref="C44:C48"/>
    <mergeCell ref="D44:D48"/>
    <mergeCell ref="E44:E48"/>
    <mergeCell ref="F44:F48"/>
    <mergeCell ref="H44:H48"/>
    <mergeCell ref="I44:I48"/>
    <mergeCell ref="J44:J48"/>
    <mergeCell ref="H34:H38"/>
    <mergeCell ref="I34:I38"/>
    <mergeCell ref="J34:J38"/>
    <mergeCell ref="A39:A43"/>
    <mergeCell ref="B39:B43"/>
    <mergeCell ref="C39:C43"/>
    <mergeCell ref="D39:D43"/>
    <mergeCell ref="E39:E43"/>
    <mergeCell ref="F39:F43"/>
    <mergeCell ref="H39:H43"/>
    <mergeCell ref="A34:A38"/>
    <mergeCell ref="B34:B38"/>
    <mergeCell ref="C34:C38"/>
    <mergeCell ref="D34:D38"/>
    <mergeCell ref="E34:E38"/>
    <mergeCell ref="F34:F38"/>
    <mergeCell ref="I39:I43"/>
    <mergeCell ref="J39:J43"/>
    <mergeCell ref="A29:A33"/>
    <mergeCell ref="B29:B33"/>
    <mergeCell ref="C29:C33"/>
    <mergeCell ref="D29:D33"/>
    <mergeCell ref="E29:E33"/>
    <mergeCell ref="F29:F33"/>
    <mergeCell ref="H29:H33"/>
    <mergeCell ref="I29:I33"/>
    <mergeCell ref="J29:J33"/>
    <mergeCell ref="A24:A28"/>
    <mergeCell ref="B24:B28"/>
    <mergeCell ref="C24:C28"/>
    <mergeCell ref="D24:D28"/>
    <mergeCell ref="E24:E28"/>
    <mergeCell ref="F24:F28"/>
    <mergeCell ref="H24:H28"/>
    <mergeCell ref="I24:I28"/>
    <mergeCell ref="J24:J28"/>
    <mergeCell ref="H14:H18"/>
    <mergeCell ref="I14:I18"/>
    <mergeCell ref="J14:J18"/>
    <mergeCell ref="A19:A23"/>
    <mergeCell ref="B19:B23"/>
    <mergeCell ref="C19:C23"/>
    <mergeCell ref="D19:D23"/>
    <mergeCell ref="E19:E23"/>
    <mergeCell ref="F19:F23"/>
    <mergeCell ref="H19:H23"/>
    <mergeCell ref="A14:A18"/>
    <mergeCell ref="B14:B18"/>
    <mergeCell ref="C14:C18"/>
    <mergeCell ref="D14:D18"/>
    <mergeCell ref="E14:E18"/>
    <mergeCell ref="F14:F18"/>
    <mergeCell ref="I19:I23"/>
    <mergeCell ref="J19:J23"/>
    <mergeCell ref="G6:G7"/>
    <mergeCell ref="H6:H7"/>
    <mergeCell ref="I6:J6"/>
    <mergeCell ref="K6:K7"/>
    <mergeCell ref="L6:M6"/>
    <mergeCell ref="N6:N7"/>
    <mergeCell ref="A6:A7"/>
    <mergeCell ref="B6:B7"/>
    <mergeCell ref="C6:C7"/>
    <mergeCell ref="D6:D7"/>
    <mergeCell ref="E6:E7"/>
    <mergeCell ref="F6:F7"/>
    <mergeCell ref="A9:A13"/>
    <mergeCell ref="B9:B13"/>
    <mergeCell ref="C9:C13"/>
    <mergeCell ref="D9:D13"/>
    <mergeCell ref="E9:E13"/>
    <mergeCell ref="F9:F13"/>
    <mergeCell ref="H9:H13"/>
    <mergeCell ref="I9:I13"/>
    <mergeCell ref="J9:J13"/>
    <mergeCell ref="O44:O53"/>
    <mergeCell ref="J184:J188"/>
    <mergeCell ref="I184:I188"/>
    <mergeCell ref="I204:I208"/>
    <mergeCell ref="J204:J208"/>
    <mergeCell ref="I209:I213"/>
    <mergeCell ref="J209:J213"/>
    <mergeCell ref="O194:O203"/>
    <mergeCell ref="O6:O7"/>
    <mergeCell ref="J189:J193"/>
    <mergeCell ref="J199:J203"/>
  </mergeCells>
  <pageMargins left="0" right="0" top="0" bottom="0" header="0" footer="0"/>
  <pageSetup paperSize="9" scale="80" orientation="landscape" verticalDpi="0" r:id="rId1"/>
  <rowBreaks count="5" manualBreakCount="5">
    <brk id="63" max="14" man="1"/>
    <brk id="108" max="14" man="1"/>
    <brk id="153" max="14" man="1"/>
    <brk id="213" max="14" man="1"/>
    <brk id="2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showWhiteSpace="0" view="pageLayout" topLeftCell="A19" zoomScaleSheetLayoutView="120" workbookViewId="0">
      <selection activeCell="N135" sqref="N135"/>
    </sheetView>
  </sheetViews>
  <sheetFormatPr defaultRowHeight="12.75" x14ac:dyDescent="0.2"/>
  <cols>
    <col min="1" max="1" width="4" customWidth="1"/>
    <col min="2" max="2" width="12.28515625" customWidth="1"/>
    <col min="3" max="3" width="13.5703125" customWidth="1"/>
    <col min="4" max="4" width="20.42578125" customWidth="1"/>
    <col min="5" max="5" width="10.42578125" customWidth="1"/>
    <col min="6" max="6" width="7" customWidth="1"/>
    <col min="7" max="7" width="7.5703125" customWidth="1"/>
    <col min="8" max="8" width="5.28515625" customWidth="1"/>
    <col min="9" max="9" width="8.7109375" customWidth="1"/>
    <col min="10" max="10" width="8.85546875" customWidth="1"/>
    <col min="11" max="11" width="9" style="65" customWidth="1"/>
    <col min="12" max="12" width="9.5703125" style="65" customWidth="1"/>
    <col min="13" max="13" width="9.85546875" style="65" customWidth="1"/>
    <col min="14" max="14" width="9.28515625" style="65" customWidth="1"/>
    <col min="15" max="15" width="10.7109375" style="65" customWidth="1"/>
  </cols>
  <sheetData>
    <row r="1" spans="1:15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78" t="s">
        <v>20</v>
      </c>
      <c r="L1" s="78"/>
      <c r="M1" s="78"/>
      <c r="N1" s="78"/>
      <c r="O1" s="91"/>
    </row>
    <row r="2" spans="1:15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78" t="s">
        <v>21</v>
      </c>
      <c r="L2" s="78"/>
      <c r="M2" s="78"/>
      <c r="N2" s="78"/>
      <c r="O2" s="91"/>
    </row>
    <row r="3" spans="1:15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78" t="s">
        <v>22</v>
      </c>
      <c r="L3" s="78"/>
      <c r="M3" s="78"/>
      <c r="N3" s="78"/>
      <c r="O3" s="91"/>
    </row>
    <row r="4" spans="1:15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78" t="s">
        <v>23</v>
      </c>
      <c r="L4" s="78"/>
      <c r="M4" s="78"/>
      <c r="N4" s="78"/>
      <c r="O4" s="91"/>
    </row>
    <row r="5" spans="1:15" x14ac:dyDescent="0.2">
      <c r="A5" s="90"/>
      <c r="B5" s="90"/>
      <c r="C5" s="90"/>
      <c r="D5" s="92" t="s">
        <v>244</v>
      </c>
      <c r="E5" s="92"/>
      <c r="F5" s="92"/>
      <c r="G5" s="92"/>
      <c r="H5" s="92"/>
      <c r="I5" s="92"/>
      <c r="J5" s="92"/>
      <c r="K5" s="91"/>
      <c r="L5" s="91"/>
      <c r="M5" s="91"/>
      <c r="N5" s="91" t="s">
        <v>24</v>
      </c>
      <c r="O5" s="91"/>
    </row>
    <row r="6" spans="1:15" ht="36.75" customHeight="1" x14ac:dyDescent="0.2">
      <c r="A6" s="235" t="s">
        <v>0</v>
      </c>
      <c r="B6" s="235" t="s">
        <v>1</v>
      </c>
      <c r="C6" s="235" t="s">
        <v>2</v>
      </c>
      <c r="D6" s="235" t="s">
        <v>3</v>
      </c>
      <c r="E6" s="235" t="s">
        <v>4</v>
      </c>
      <c r="F6" s="235" t="s">
        <v>5</v>
      </c>
      <c r="G6" s="235" t="s">
        <v>6</v>
      </c>
      <c r="H6" s="235" t="s">
        <v>7</v>
      </c>
      <c r="I6" s="235" t="s">
        <v>10</v>
      </c>
      <c r="J6" s="235"/>
      <c r="K6" s="234" t="s">
        <v>11</v>
      </c>
      <c r="L6" s="235" t="s">
        <v>134</v>
      </c>
      <c r="M6" s="235"/>
      <c r="N6" s="234" t="s">
        <v>13</v>
      </c>
      <c r="O6" s="234" t="s">
        <v>14</v>
      </c>
    </row>
    <row r="7" spans="1:15" ht="71.25" customHeight="1" x14ac:dyDescent="0.2">
      <c r="A7" s="235"/>
      <c r="B7" s="235"/>
      <c r="C7" s="235"/>
      <c r="D7" s="235"/>
      <c r="E7" s="235"/>
      <c r="F7" s="235"/>
      <c r="G7" s="235"/>
      <c r="H7" s="235"/>
      <c r="I7" s="93" t="s">
        <v>8</v>
      </c>
      <c r="J7" s="93" t="s">
        <v>9</v>
      </c>
      <c r="K7" s="234"/>
      <c r="L7" s="94" t="s">
        <v>136</v>
      </c>
      <c r="M7" s="94" t="s">
        <v>12</v>
      </c>
      <c r="N7" s="234"/>
      <c r="O7" s="234"/>
    </row>
    <row r="8" spans="1:15" x14ac:dyDescent="0.2">
      <c r="A8" s="95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5">
        <v>9</v>
      </c>
      <c r="J8" s="95">
        <v>10</v>
      </c>
      <c r="K8" s="96">
        <v>11</v>
      </c>
      <c r="L8" s="96">
        <v>12</v>
      </c>
      <c r="M8" s="96">
        <v>13</v>
      </c>
      <c r="N8" s="96">
        <v>14</v>
      </c>
      <c r="O8" s="97">
        <v>15</v>
      </c>
    </row>
    <row r="9" spans="1:15" x14ac:dyDescent="0.2">
      <c r="A9" s="213">
        <v>1</v>
      </c>
      <c r="B9" s="216" t="s">
        <v>25</v>
      </c>
      <c r="C9" s="205" t="s">
        <v>224</v>
      </c>
      <c r="D9" s="202" t="s">
        <v>225</v>
      </c>
      <c r="E9" s="205" t="s">
        <v>39</v>
      </c>
      <c r="F9" s="213">
        <v>40.700000000000003</v>
      </c>
      <c r="G9" s="95" t="s">
        <v>16</v>
      </c>
      <c r="H9" s="213">
        <v>47.32</v>
      </c>
      <c r="I9" s="233">
        <v>42460</v>
      </c>
      <c r="J9" s="233">
        <v>44286</v>
      </c>
      <c r="K9" s="96">
        <v>7703.68</v>
      </c>
      <c r="L9" s="96">
        <v>2888.88</v>
      </c>
      <c r="M9" s="96">
        <v>2888.88</v>
      </c>
      <c r="N9" s="96">
        <f t="shared" ref="N9:N15" si="0">K9-L9-M9</f>
        <v>1925.92</v>
      </c>
      <c r="O9" s="97"/>
    </row>
    <row r="10" spans="1:15" x14ac:dyDescent="0.2">
      <c r="A10" s="214"/>
      <c r="B10" s="217"/>
      <c r="C10" s="206"/>
      <c r="D10" s="203"/>
      <c r="E10" s="206"/>
      <c r="F10" s="214"/>
      <c r="G10" s="95" t="s">
        <v>17</v>
      </c>
      <c r="H10" s="214"/>
      <c r="I10" s="214"/>
      <c r="J10" s="214"/>
      <c r="K10" s="96">
        <v>5777.76</v>
      </c>
      <c r="L10" s="96">
        <v>2888.88</v>
      </c>
      <c r="M10" s="96">
        <v>2888.88</v>
      </c>
      <c r="N10" s="96">
        <f t="shared" si="0"/>
        <v>0</v>
      </c>
      <c r="O10" s="97"/>
    </row>
    <row r="11" spans="1:15" x14ac:dyDescent="0.2">
      <c r="A11" s="214"/>
      <c r="B11" s="217"/>
      <c r="C11" s="206"/>
      <c r="D11" s="203"/>
      <c r="E11" s="206"/>
      <c r="F11" s="214"/>
      <c r="G11" s="95" t="s">
        <v>18</v>
      </c>
      <c r="H11" s="214"/>
      <c r="I11" s="214"/>
      <c r="J11" s="214"/>
      <c r="K11" s="96">
        <v>5777.76</v>
      </c>
      <c r="L11" s="96">
        <v>2888.88</v>
      </c>
      <c r="M11" s="96">
        <v>2888.88</v>
      </c>
      <c r="N11" s="96">
        <f t="shared" si="0"/>
        <v>0</v>
      </c>
      <c r="O11" s="97"/>
    </row>
    <row r="12" spans="1:15" x14ac:dyDescent="0.2">
      <c r="A12" s="214"/>
      <c r="B12" s="217"/>
      <c r="C12" s="206"/>
      <c r="D12" s="203"/>
      <c r="E12" s="206"/>
      <c r="F12" s="214"/>
      <c r="G12" s="95" t="s">
        <v>19</v>
      </c>
      <c r="H12" s="214"/>
      <c r="I12" s="214"/>
      <c r="J12" s="214"/>
      <c r="K12" s="96">
        <v>5777.76</v>
      </c>
      <c r="L12" s="96">
        <v>2888.88</v>
      </c>
      <c r="M12" s="96">
        <v>2888.88</v>
      </c>
      <c r="N12" s="96">
        <f t="shared" si="0"/>
        <v>0</v>
      </c>
      <c r="O12" s="97"/>
    </row>
    <row r="13" spans="1:15" x14ac:dyDescent="0.2">
      <c r="A13" s="215"/>
      <c r="B13" s="218"/>
      <c r="C13" s="207"/>
      <c r="D13" s="204"/>
      <c r="E13" s="207"/>
      <c r="F13" s="215"/>
      <c r="G13" s="98" t="s">
        <v>15</v>
      </c>
      <c r="H13" s="215"/>
      <c r="I13" s="215"/>
      <c r="J13" s="215"/>
      <c r="K13" s="99">
        <f>SUM(K9:K12)</f>
        <v>25036.959999999999</v>
      </c>
      <c r="L13" s="99">
        <f>SUM(L9:L12)</f>
        <v>11555.52</v>
      </c>
      <c r="M13" s="99">
        <f t="shared" ref="M13" si="1">SUM(M9:M12)</f>
        <v>11555.52</v>
      </c>
      <c r="N13" s="96">
        <f t="shared" si="0"/>
        <v>1925.9199999999983</v>
      </c>
      <c r="O13" s="97"/>
    </row>
    <row r="14" spans="1:15" x14ac:dyDescent="0.2">
      <c r="A14" s="213">
        <v>2</v>
      </c>
      <c r="B14" s="216" t="s">
        <v>25</v>
      </c>
      <c r="C14" s="205" t="s">
        <v>224</v>
      </c>
      <c r="D14" s="202" t="s">
        <v>211</v>
      </c>
      <c r="E14" s="205" t="s">
        <v>39</v>
      </c>
      <c r="F14" s="213">
        <v>35.4</v>
      </c>
      <c r="G14" s="95" t="s">
        <v>16</v>
      </c>
      <c r="H14" s="213">
        <v>47.52</v>
      </c>
      <c r="I14" s="233">
        <v>42460</v>
      </c>
      <c r="J14" s="233">
        <v>44286</v>
      </c>
      <c r="K14" s="96">
        <v>9659.26</v>
      </c>
      <c r="L14" s="96">
        <v>3988.52</v>
      </c>
      <c r="M14" s="96">
        <v>3988.51</v>
      </c>
      <c r="N14" s="96">
        <f t="shared" si="0"/>
        <v>1682.2299999999996</v>
      </c>
      <c r="O14" s="97"/>
    </row>
    <row r="15" spans="1:15" x14ac:dyDescent="0.2">
      <c r="A15" s="214"/>
      <c r="B15" s="217"/>
      <c r="C15" s="206"/>
      <c r="D15" s="203"/>
      <c r="E15" s="206"/>
      <c r="F15" s="214"/>
      <c r="G15" s="95" t="s">
        <v>17</v>
      </c>
      <c r="H15" s="214"/>
      <c r="I15" s="214"/>
      <c r="J15" s="214"/>
      <c r="K15" s="96">
        <v>5046.6899999999996</v>
      </c>
      <c r="L15" s="96">
        <v>2523.35</v>
      </c>
      <c r="M15" s="96">
        <v>2523.34</v>
      </c>
      <c r="N15" s="96">
        <f t="shared" si="0"/>
        <v>0</v>
      </c>
      <c r="O15" s="97"/>
    </row>
    <row r="16" spans="1:15" x14ac:dyDescent="0.2">
      <c r="A16" s="214"/>
      <c r="B16" s="217"/>
      <c r="C16" s="206"/>
      <c r="D16" s="203"/>
      <c r="E16" s="206"/>
      <c r="F16" s="214"/>
      <c r="G16" s="95" t="s">
        <v>18</v>
      </c>
      <c r="H16" s="214"/>
      <c r="I16" s="214"/>
      <c r="J16" s="214"/>
      <c r="K16" s="96">
        <v>5046.6899999999996</v>
      </c>
      <c r="L16" s="96">
        <v>2523.35</v>
      </c>
      <c r="M16" s="96">
        <v>2523.34</v>
      </c>
      <c r="N16" s="96">
        <f t="shared" ref="N16:N18" si="2">K16-L16-M16</f>
        <v>0</v>
      </c>
      <c r="O16" s="97"/>
    </row>
    <row r="17" spans="1:15" x14ac:dyDescent="0.2">
      <c r="A17" s="214"/>
      <c r="B17" s="217"/>
      <c r="C17" s="206"/>
      <c r="D17" s="203"/>
      <c r="E17" s="206"/>
      <c r="F17" s="214"/>
      <c r="G17" s="95" t="s">
        <v>19</v>
      </c>
      <c r="H17" s="214"/>
      <c r="I17" s="214"/>
      <c r="J17" s="214"/>
      <c r="K17" s="96">
        <v>5046.6899999999996</v>
      </c>
      <c r="L17" s="96">
        <v>2523.35</v>
      </c>
      <c r="M17" s="96">
        <v>2523.34</v>
      </c>
      <c r="N17" s="96">
        <f t="shared" si="2"/>
        <v>0</v>
      </c>
      <c r="O17" s="97"/>
    </row>
    <row r="18" spans="1:15" x14ac:dyDescent="0.2">
      <c r="A18" s="215"/>
      <c r="B18" s="218"/>
      <c r="C18" s="207"/>
      <c r="D18" s="204"/>
      <c r="E18" s="207"/>
      <c r="F18" s="215"/>
      <c r="G18" s="98" t="s">
        <v>15</v>
      </c>
      <c r="H18" s="215"/>
      <c r="I18" s="215"/>
      <c r="J18" s="215"/>
      <c r="K18" s="99">
        <f>SUM(K14:K17)</f>
        <v>24799.329999999998</v>
      </c>
      <c r="L18" s="99">
        <f>SUM(L14:L17)</f>
        <v>11558.57</v>
      </c>
      <c r="M18" s="99">
        <f t="shared" ref="M18" si="3">SUM(M14:M17)</f>
        <v>11558.53</v>
      </c>
      <c r="N18" s="96">
        <f t="shared" si="2"/>
        <v>1682.2299999999977</v>
      </c>
      <c r="O18" s="97"/>
    </row>
    <row r="19" spans="1:15" x14ac:dyDescent="0.2">
      <c r="A19" s="213">
        <v>3</v>
      </c>
      <c r="B19" s="216" t="s">
        <v>25</v>
      </c>
      <c r="C19" s="205" t="s">
        <v>224</v>
      </c>
      <c r="D19" s="202" t="s">
        <v>245</v>
      </c>
      <c r="E19" s="205" t="s">
        <v>39</v>
      </c>
      <c r="F19" s="213">
        <v>47.7</v>
      </c>
      <c r="G19" s="95" t="s">
        <v>16</v>
      </c>
      <c r="H19" s="213">
        <v>46.86</v>
      </c>
      <c r="I19" s="233">
        <v>42460</v>
      </c>
      <c r="J19" s="233">
        <v>44286</v>
      </c>
      <c r="K19" s="96">
        <v>12833.23</v>
      </c>
      <c r="L19" s="96">
        <v>5299.12</v>
      </c>
      <c r="M19" s="96">
        <v>5299.11</v>
      </c>
      <c r="N19" s="96">
        <f>K19-L19-M19</f>
        <v>2235</v>
      </c>
      <c r="O19" s="97"/>
    </row>
    <row r="20" spans="1:15" x14ac:dyDescent="0.2">
      <c r="A20" s="214"/>
      <c r="B20" s="217"/>
      <c r="C20" s="206"/>
      <c r="D20" s="203"/>
      <c r="E20" s="206"/>
      <c r="F20" s="214"/>
      <c r="G20" s="95" t="s">
        <v>17</v>
      </c>
      <c r="H20" s="214"/>
      <c r="I20" s="214"/>
      <c r="J20" s="214"/>
      <c r="K20" s="96">
        <v>6705</v>
      </c>
      <c r="L20" s="96">
        <v>3352.5</v>
      </c>
      <c r="M20" s="96">
        <v>3352.5</v>
      </c>
      <c r="N20" s="96">
        <f>K20-L20-M20</f>
        <v>0</v>
      </c>
      <c r="O20" s="97"/>
    </row>
    <row r="21" spans="1:15" x14ac:dyDescent="0.2">
      <c r="A21" s="214"/>
      <c r="B21" s="217"/>
      <c r="C21" s="206"/>
      <c r="D21" s="203"/>
      <c r="E21" s="206"/>
      <c r="F21" s="214"/>
      <c r="G21" s="95" t="s">
        <v>18</v>
      </c>
      <c r="H21" s="214"/>
      <c r="I21" s="214"/>
      <c r="J21" s="214"/>
      <c r="K21" s="96">
        <v>6705</v>
      </c>
      <c r="L21" s="96">
        <v>3352.5</v>
      </c>
      <c r="M21" s="96">
        <v>3352.5</v>
      </c>
      <c r="N21" s="96">
        <f t="shared" ref="N21:N23" si="4">K21-L21-M21</f>
        <v>0</v>
      </c>
      <c r="O21" s="97"/>
    </row>
    <row r="22" spans="1:15" x14ac:dyDescent="0.2">
      <c r="A22" s="214"/>
      <c r="B22" s="217"/>
      <c r="C22" s="206"/>
      <c r="D22" s="203"/>
      <c r="E22" s="206"/>
      <c r="F22" s="214"/>
      <c r="G22" s="95" t="s">
        <v>19</v>
      </c>
      <c r="H22" s="214"/>
      <c r="I22" s="214"/>
      <c r="J22" s="214"/>
      <c r="K22" s="96">
        <v>6705</v>
      </c>
      <c r="L22" s="96">
        <v>3352.5</v>
      </c>
      <c r="M22" s="96">
        <v>3352.5</v>
      </c>
      <c r="N22" s="96">
        <f t="shared" si="4"/>
        <v>0</v>
      </c>
      <c r="O22" s="97"/>
    </row>
    <row r="23" spans="1:15" x14ac:dyDescent="0.2">
      <c r="A23" s="215"/>
      <c r="B23" s="218"/>
      <c r="C23" s="207"/>
      <c r="D23" s="204"/>
      <c r="E23" s="207"/>
      <c r="F23" s="215"/>
      <c r="G23" s="98" t="s">
        <v>15</v>
      </c>
      <c r="H23" s="215"/>
      <c r="I23" s="215"/>
      <c r="J23" s="215"/>
      <c r="K23" s="99">
        <f>SUM(K19:K22)</f>
        <v>32948.229999999996</v>
      </c>
      <c r="L23" s="99">
        <f t="shared" ref="L23:M23" si="5">SUM(L19:L22)</f>
        <v>15356.619999999999</v>
      </c>
      <c r="M23" s="99">
        <f t="shared" si="5"/>
        <v>15356.61</v>
      </c>
      <c r="N23" s="96">
        <f t="shared" si="4"/>
        <v>2234.9999999999964</v>
      </c>
      <c r="O23" s="97"/>
    </row>
    <row r="24" spans="1:15" x14ac:dyDescent="0.2">
      <c r="A24" s="213">
        <v>4</v>
      </c>
      <c r="B24" s="216" t="s">
        <v>25</v>
      </c>
      <c r="C24" s="205" t="s">
        <v>224</v>
      </c>
      <c r="D24" s="202" t="s">
        <v>212</v>
      </c>
      <c r="E24" s="205" t="s">
        <v>39</v>
      </c>
      <c r="F24" s="213">
        <v>54.5</v>
      </c>
      <c r="G24" s="95" t="s">
        <v>16</v>
      </c>
      <c r="H24" s="213">
        <v>46.69</v>
      </c>
      <c r="I24" s="233">
        <v>42460</v>
      </c>
      <c r="J24" s="233">
        <v>44286</v>
      </c>
      <c r="K24" s="96">
        <v>14610.99</v>
      </c>
      <c r="L24" s="96">
        <v>6033.19</v>
      </c>
      <c r="M24" s="96">
        <v>6033.19</v>
      </c>
      <c r="N24" s="96">
        <f>K24-L24-M24</f>
        <v>2544.6099999999997</v>
      </c>
      <c r="O24" s="97"/>
    </row>
    <row r="25" spans="1:15" x14ac:dyDescent="0.2">
      <c r="A25" s="214"/>
      <c r="B25" s="217"/>
      <c r="C25" s="206"/>
      <c r="D25" s="203"/>
      <c r="E25" s="206"/>
      <c r="F25" s="214"/>
      <c r="G25" s="95" t="s">
        <v>17</v>
      </c>
      <c r="H25" s="214"/>
      <c r="I25" s="214"/>
      <c r="J25" s="214"/>
      <c r="K25" s="96">
        <v>7633.83</v>
      </c>
      <c r="L25" s="96">
        <v>3816.92</v>
      </c>
      <c r="M25" s="96">
        <v>3816.91</v>
      </c>
      <c r="N25" s="96">
        <f t="shared" ref="N25:N28" si="6">K25-L25-M25</f>
        <v>0</v>
      </c>
      <c r="O25" s="97"/>
    </row>
    <row r="26" spans="1:15" x14ac:dyDescent="0.2">
      <c r="A26" s="214"/>
      <c r="B26" s="217"/>
      <c r="C26" s="206"/>
      <c r="D26" s="203"/>
      <c r="E26" s="206"/>
      <c r="F26" s="214"/>
      <c r="G26" s="95" t="s">
        <v>18</v>
      </c>
      <c r="H26" s="214"/>
      <c r="I26" s="214"/>
      <c r="J26" s="214"/>
      <c r="K26" s="96">
        <v>7633.83</v>
      </c>
      <c r="L26" s="96">
        <v>3816.92</v>
      </c>
      <c r="M26" s="96">
        <v>3816.91</v>
      </c>
      <c r="N26" s="96">
        <f t="shared" si="6"/>
        <v>0</v>
      </c>
      <c r="O26" s="97"/>
    </row>
    <row r="27" spans="1:15" x14ac:dyDescent="0.2">
      <c r="A27" s="214"/>
      <c r="B27" s="217"/>
      <c r="C27" s="206"/>
      <c r="D27" s="203"/>
      <c r="E27" s="206"/>
      <c r="F27" s="214"/>
      <c r="G27" s="95" t="s">
        <v>19</v>
      </c>
      <c r="H27" s="214"/>
      <c r="I27" s="214"/>
      <c r="J27" s="214"/>
      <c r="K27" s="96">
        <v>7633.83</v>
      </c>
      <c r="L27" s="96">
        <v>3816.92</v>
      </c>
      <c r="M27" s="96">
        <v>3816.91</v>
      </c>
      <c r="N27" s="96">
        <f t="shared" si="6"/>
        <v>0</v>
      </c>
      <c r="O27" s="97"/>
    </row>
    <row r="28" spans="1:15" ht="16.5" customHeight="1" x14ac:dyDescent="0.2">
      <c r="A28" s="215"/>
      <c r="B28" s="218"/>
      <c r="C28" s="207"/>
      <c r="D28" s="204"/>
      <c r="E28" s="207"/>
      <c r="F28" s="215"/>
      <c r="G28" s="98" t="s">
        <v>15</v>
      </c>
      <c r="H28" s="215"/>
      <c r="I28" s="215"/>
      <c r="J28" s="215"/>
      <c r="K28" s="99">
        <f>SUM(K24:K27)</f>
        <v>37512.480000000003</v>
      </c>
      <c r="L28" s="99">
        <f t="shared" ref="L28:M28" si="7">SUM(L24:L27)</f>
        <v>17483.95</v>
      </c>
      <c r="M28" s="99">
        <f t="shared" si="7"/>
        <v>17483.919999999998</v>
      </c>
      <c r="N28" s="96">
        <f t="shared" si="6"/>
        <v>2544.6100000000042</v>
      </c>
      <c r="O28" s="97"/>
    </row>
    <row r="29" spans="1:15" x14ac:dyDescent="0.2">
      <c r="A29" s="213">
        <v>5</v>
      </c>
      <c r="B29" s="216" t="s">
        <v>25</v>
      </c>
      <c r="C29" s="202" t="s">
        <v>28</v>
      </c>
      <c r="D29" s="202" t="s">
        <v>29</v>
      </c>
      <c r="E29" s="205" t="s">
        <v>30</v>
      </c>
      <c r="F29" s="208">
        <v>32.5</v>
      </c>
      <c r="G29" s="100" t="s">
        <v>16</v>
      </c>
      <c r="H29" s="205">
        <v>24.36</v>
      </c>
      <c r="I29" s="211">
        <v>43197</v>
      </c>
      <c r="J29" s="211">
        <v>43531</v>
      </c>
      <c r="K29" s="96">
        <v>2375.1</v>
      </c>
      <c r="L29" s="96">
        <v>2467.9899999999998</v>
      </c>
      <c r="M29" s="96">
        <v>2467.9899999999998</v>
      </c>
      <c r="N29" s="96">
        <f t="shared" ref="N29:N46" si="8">K29-L29-M29</f>
        <v>-2560.8799999999997</v>
      </c>
      <c r="O29" s="96"/>
    </row>
    <row r="30" spans="1:15" x14ac:dyDescent="0.2">
      <c r="A30" s="214"/>
      <c r="B30" s="217"/>
      <c r="C30" s="203"/>
      <c r="D30" s="203"/>
      <c r="E30" s="206"/>
      <c r="F30" s="209"/>
      <c r="G30" s="100" t="s">
        <v>17</v>
      </c>
      <c r="H30" s="206"/>
      <c r="I30" s="206"/>
      <c r="J30" s="206"/>
      <c r="K30" s="96">
        <v>2480.66</v>
      </c>
      <c r="L30" s="96">
        <v>0</v>
      </c>
      <c r="M30" s="96">
        <v>0</v>
      </c>
      <c r="N30" s="96">
        <f t="shared" si="8"/>
        <v>2480.66</v>
      </c>
      <c r="O30" s="96">
        <v>471.25</v>
      </c>
    </row>
    <row r="31" spans="1:15" x14ac:dyDescent="0.2">
      <c r="A31" s="214"/>
      <c r="B31" s="217"/>
      <c r="C31" s="203"/>
      <c r="D31" s="203"/>
      <c r="E31" s="206"/>
      <c r="F31" s="209"/>
      <c r="G31" s="100" t="s">
        <v>18</v>
      </c>
      <c r="H31" s="206"/>
      <c r="I31" s="206"/>
      <c r="J31" s="206"/>
      <c r="K31" s="96">
        <v>2488.1999999999998</v>
      </c>
      <c r="L31" s="96">
        <v>2744.56</v>
      </c>
      <c r="M31" s="96">
        <v>2744.56</v>
      </c>
      <c r="N31" s="96">
        <f t="shared" si="8"/>
        <v>-3000.92</v>
      </c>
      <c r="O31" s="96"/>
    </row>
    <row r="32" spans="1:15" x14ac:dyDescent="0.2">
      <c r="A32" s="214"/>
      <c r="B32" s="217"/>
      <c r="C32" s="203"/>
      <c r="D32" s="203"/>
      <c r="E32" s="206"/>
      <c r="F32" s="209"/>
      <c r="G32" s="100" t="s">
        <v>19</v>
      </c>
      <c r="H32" s="206"/>
      <c r="I32" s="206"/>
      <c r="J32" s="206"/>
      <c r="K32" s="96">
        <v>2488.1999999999998</v>
      </c>
      <c r="L32" s="96">
        <v>1345.89</v>
      </c>
      <c r="M32" s="96">
        <v>1345.89</v>
      </c>
      <c r="N32" s="96">
        <f t="shared" si="8"/>
        <v>-203.58000000000038</v>
      </c>
      <c r="O32" s="96"/>
    </row>
    <row r="33" spans="1:15" ht="15" customHeight="1" x14ac:dyDescent="0.2">
      <c r="A33" s="215"/>
      <c r="B33" s="218"/>
      <c r="C33" s="204"/>
      <c r="D33" s="204"/>
      <c r="E33" s="207"/>
      <c r="F33" s="210"/>
      <c r="G33" s="101" t="s">
        <v>15</v>
      </c>
      <c r="H33" s="207"/>
      <c r="I33" s="207"/>
      <c r="J33" s="207"/>
      <c r="K33" s="99">
        <f>SUM(K29:K32)</f>
        <v>9832.16</v>
      </c>
      <c r="L33" s="99">
        <f>SUM(L29:L32)</f>
        <v>6558.44</v>
      </c>
      <c r="M33" s="99">
        <f>SUM(M29:M32)</f>
        <v>6558.44</v>
      </c>
      <c r="N33" s="99">
        <f t="shared" si="8"/>
        <v>-3284.7199999999993</v>
      </c>
      <c r="O33" s="96"/>
    </row>
    <row r="34" spans="1:15" x14ac:dyDescent="0.2">
      <c r="A34" s="213">
        <v>6</v>
      </c>
      <c r="B34" s="216" t="s">
        <v>25</v>
      </c>
      <c r="C34" s="202" t="s">
        <v>31</v>
      </c>
      <c r="D34" s="202" t="s">
        <v>160</v>
      </c>
      <c r="E34" s="205" t="s">
        <v>33</v>
      </c>
      <c r="F34" s="208">
        <v>79.900000000000006</v>
      </c>
      <c r="G34" s="100" t="s">
        <v>16</v>
      </c>
      <c r="H34" s="205">
        <v>27.84</v>
      </c>
      <c r="I34" s="211">
        <v>43012</v>
      </c>
      <c r="J34" s="211">
        <v>43347</v>
      </c>
      <c r="K34" s="102">
        <v>6673.26</v>
      </c>
      <c r="L34" s="96">
        <v>3750</v>
      </c>
      <c r="M34" s="96">
        <v>3750</v>
      </c>
      <c r="N34" s="96">
        <f t="shared" si="8"/>
        <v>-826.73999999999978</v>
      </c>
      <c r="O34" s="96"/>
    </row>
    <row r="35" spans="1:15" x14ac:dyDescent="0.2">
      <c r="A35" s="214"/>
      <c r="B35" s="217"/>
      <c r="C35" s="203"/>
      <c r="D35" s="203"/>
      <c r="E35" s="206"/>
      <c r="F35" s="209"/>
      <c r="G35" s="100" t="s">
        <v>17</v>
      </c>
      <c r="H35" s="206"/>
      <c r="I35" s="206"/>
      <c r="J35" s="206"/>
      <c r="K35" s="96">
        <v>6673.26</v>
      </c>
      <c r="L35" s="96">
        <v>1250</v>
      </c>
      <c r="M35" s="96">
        <v>1250</v>
      </c>
      <c r="N35" s="96">
        <f t="shared" si="8"/>
        <v>4173.26</v>
      </c>
      <c r="O35" s="96"/>
    </row>
    <row r="36" spans="1:15" x14ac:dyDescent="0.2">
      <c r="A36" s="214"/>
      <c r="B36" s="217"/>
      <c r="C36" s="203"/>
      <c r="D36" s="203"/>
      <c r="E36" s="206"/>
      <c r="F36" s="209"/>
      <c r="G36" s="100" t="s">
        <v>18</v>
      </c>
      <c r="H36" s="206"/>
      <c r="I36" s="206"/>
      <c r="J36" s="206"/>
      <c r="K36" s="96">
        <v>6673.26</v>
      </c>
      <c r="L36" s="96">
        <v>4750</v>
      </c>
      <c r="M36" s="96">
        <v>4750</v>
      </c>
      <c r="N36" s="96">
        <f t="shared" si="8"/>
        <v>-2826.74</v>
      </c>
      <c r="O36" s="95"/>
    </row>
    <row r="37" spans="1:15" x14ac:dyDescent="0.2">
      <c r="A37" s="214"/>
      <c r="B37" s="217"/>
      <c r="C37" s="203"/>
      <c r="D37" s="203"/>
      <c r="E37" s="206"/>
      <c r="F37" s="209"/>
      <c r="G37" s="100" t="s">
        <v>19</v>
      </c>
      <c r="H37" s="206"/>
      <c r="I37" s="206"/>
      <c r="J37" s="206"/>
      <c r="K37" s="96">
        <v>1021.74</v>
      </c>
      <c r="L37" s="96">
        <v>1875</v>
      </c>
      <c r="M37" s="96">
        <v>1875</v>
      </c>
      <c r="N37" s="96">
        <f t="shared" si="8"/>
        <v>-2728.26</v>
      </c>
      <c r="O37" s="96"/>
    </row>
    <row r="38" spans="1:15" ht="19.5" customHeight="1" x14ac:dyDescent="0.2">
      <c r="A38" s="215"/>
      <c r="B38" s="218"/>
      <c r="C38" s="204"/>
      <c r="D38" s="204"/>
      <c r="E38" s="207"/>
      <c r="F38" s="210"/>
      <c r="G38" s="101" t="s">
        <v>15</v>
      </c>
      <c r="H38" s="207"/>
      <c r="I38" s="207"/>
      <c r="J38" s="207"/>
      <c r="K38" s="99">
        <f>SUM(K34:K37)</f>
        <v>21041.52</v>
      </c>
      <c r="L38" s="99">
        <f t="shared" ref="L38:M38" si="9">SUM(L34:L37)</f>
        <v>11625</v>
      </c>
      <c r="M38" s="99">
        <f t="shared" si="9"/>
        <v>11625</v>
      </c>
      <c r="N38" s="96">
        <f t="shared" si="8"/>
        <v>-2208.4799999999996</v>
      </c>
      <c r="O38" s="96"/>
    </row>
    <row r="39" spans="1:15" x14ac:dyDescent="0.2">
      <c r="A39" s="213">
        <v>7</v>
      </c>
      <c r="B39" s="216" t="s">
        <v>25</v>
      </c>
      <c r="C39" s="202" t="s">
        <v>34</v>
      </c>
      <c r="D39" s="202" t="s">
        <v>161</v>
      </c>
      <c r="E39" s="205" t="s">
        <v>36</v>
      </c>
      <c r="F39" s="208">
        <v>38.299999999999997</v>
      </c>
      <c r="G39" s="100" t="s">
        <v>16</v>
      </c>
      <c r="H39" s="205">
        <v>21.07</v>
      </c>
      <c r="I39" s="211">
        <v>41493</v>
      </c>
      <c r="J39" s="211">
        <v>43319</v>
      </c>
      <c r="K39" s="96">
        <v>2420.5500000000002</v>
      </c>
      <c r="L39" s="96">
        <f>K39/2</f>
        <v>1210.2750000000001</v>
      </c>
      <c r="M39" s="96">
        <v>1210.27</v>
      </c>
      <c r="N39" s="96">
        <f t="shared" si="8"/>
        <v>5.0000000001091394E-3</v>
      </c>
      <c r="O39" s="96"/>
    </row>
    <row r="40" spans="1:15" x14ac:dyDescent="0.2">
      <c r="A40" s="214"/>
      <c r="B40" s="217"/>
      <c r="C40" s="203"/>
      <c r="D40" s="203"/>
      <c r="E40" s="206"/>
      <c r="F40" s="209"/>
      <c r="G40" s="100" t="s">
        <v>17</v>
      </c>
      <c r="H40" s="206"/>
      <c r="I40" s="206"/>
      <c r="J40" s="206"/>
      <c r="K40" s="96">
        <v>2420.5500000000002</v>
      </c>
      <c r="L40" s="96">
        <v>1210.28</v>
      </c>
      <c r="M40" s="96">
        <v>1210.28</v>
      </c>
      <c r="N40" s="96">
        <f t="shared" si="8"/>
        <v>-9.9999999997635314E-3</v>
      </c>
      <c r="O40" s="96"/>
    </row>
    <row r="41" spans="1:15" x14ac:dyDescent="0.2">
      <c r="A41" s="214"/>
      <c r="B41" s="217"/>
      <c r="C41" s="203"/>
      <c r="D41" s="203"/>
      <c r="E41" s="206"/>
      <c r="F41" s="209"/>
      <c r="G41" s="100" t="s">
        <v>18</v>
      </c>
      <c r="H41" s="206"/>
      <c r="I41" s="206"/>
      <c r="J41" s="206"/>
      <c r="K41" s="96">
        <v>3353.76</v>
      </c>
      <c r="L41" s="96">
        <v>1875.6</v>
      </c>
      <c r="M41" s="96">
        <v>1875.61</v>
      </c>
      <c r="N41" s="96">
        <f t="shared" si="8"/>
        <v>-397.44999999999959</v>
      </c>
      <c r="O41" s="96"/>
    </row>
    <row r="42" spans="1:15" x14ac:dyDescent="0.2">
      <c r="A42" s="214"/>
      <c r="B42" s="217"/>
      <c r="C42" s="203"/>
      <c r="D42" s="203"/>
      <c r="E42" s="206"/>
      <c r="F42" s="209"/>
      <c r="G42" s="100" t="s">
        <v>19</v>
      </c>
      <c r="H42" s="206"/>
      <c r="I42" s="206"/>
      <c r="J42" s="206"/>
      <c r="K42" s="96">
        <v>3998.52</v>
      </c>
      <c r="L42" s="96">
        <v>1999.26</v>
      </c>
      <c r="M42" s="96">
        <v>1999.26</v>
      </c>
      <c r="N42" s="96">
        <f t="shared" si="8"/>
        <v>0</v>
      </c>
      <c r="O42" s="96"/>
    </row>
    <row r="43" spans="1:15" ht="19.5" customHeight="1" x14ac:dyDescent="0.2">
      <c r="A43" s="215"/>
      <c r="B43" s="218"/>
      <c r="C43" s="204"/>
      <c r="D43" s="204"/>
      <c r="E43" s="207"/>
      <c r="F43" s="210"/>
      <c r="G43" s="101" t="s">
        <v>15</v>
      </c>
      <c r="H43" s="207"/>
      <c r="I43" s="207"/>
      <c r="J43" s="207"/>
      <c r="K43" s="99">
        <f>SUM(K39:K42)</f>
        <v>12193.380000000001</v>
      </c>
      <c r="L43" s="99">
        <f>SUM(L39:L42)</f>
        <v>6295.4150000000009</v>
      </c>
      <c r="M43" s="99">
        <f>SUM(M39:M42)</f>
        <v>6295.42</v>
      </c>
      <c r="N43" s="99">
        <f t="shared" si="8"/>
        <v>-397.45499999999993</v>
      </c>
      <c r="O43" s="96"/>
    </row>
    <row r="44" spans="1:15" x14ac:dyDescent="0.2">
      <c r="A44" s="213">
        <v>8</v>
      </c>
      <c r="B44" s="216" t="s">
        <v>25</v>
      </c>
      <c r="C44" s="205" t="s">
        <v>37</v>
      </c>
      <c r="D44" s="202" t="s">
        <v>187</v>
      </c>
      <c r="E44" s="205" t="s">
        <v>40</v>
      </c>
      <c r="F44" s="208">
        <v>39.799999999999997</v>
      </c>
      <c r="G44" s="100" t="s">
        <v>16</v>
      </c>
      <c r="H44" s="205">
        <v>28.27</v>
      </c>
      <c r="I44" s="211">
        <v>41752</v>
      </c>
      <c r="J44" s="211">
        <v>43578</v>
      </c>
      <c r="K44" s="96">
        <v>3375.03</v>
      </c>
      <c r="L44" s="96">
        <v>1687.52</v>
      </c>
      <c r="M44" s="96">
        <v>1687.51</v>
      </c>
      <c r="N44" s="96">
        <f t="shared" si="8"/>
        <v>0</v>
      </c>
      <c r="O44" s="224">
        <v>340.02</v>
      </c>
    </row>
    <row r="45" spans="1:15" x14ac:dyDescent="0.2">
      <c r="A45" s="214"/>
      <c r="B45" s="217"/>
      <c r="C45" s="206"/>
      <c r="D45" s="203"/>
      <c r="E45" s="206"/>
      <c r="F45" s="209"/>
      <c r="G45" s="100" t="s">
        <v>17</v>
      </c>
      <c r="H45" s="206"/>
      <c r="I45" s="206"/>
      <c r="J45" s="206"/>
      <c r="K45" s="96">
        <v>3375.03</v>
      </c>
      <c r="L45" s="96">
        <v>1125.01</v>
      </c>
      <c r="M45" s="96">
        <v>1125.01</v>
      </c>
      <c r="N45" s="96">
        <f t="shared" si="8"/>
        <v>1125.0100000000004</v>
      </c>
      <c r="O45" s="225"/>
    </row>
    <row r="46" spans="1:15" x14ac:dyDescent="0.2">
      <c r="A46" s="214"/>
      <c r="B46" s="217"/>
      <c r="C46" s="206"/>
      <c r="D46" s="203"/>
      <c r="E46" s="206"/>
      <c r="F46" s="209"/>
      <c r="G46" s="100" t="s">
        <v>18</v>
      </c>
      <c r="H46" s="206"/>
      <c r="I46" s="206"/>
      <c r="J46" s="206"/>
      <c r="K46" s="96">
        <v>3375.03</v>
      </c>
      <c r="L46" s="96">
        <v>1687.52</v>
      </c>
      <c r="M46" s="96">
        <v>1687.51</v>
      </c>
      <c r="N46" s="96">
        <f t="shared" si="8"/>
        <v>0</v>
      </c>
      <c r="O46" s="225"/>
    </row>
    <row r="47" spans="1:15" x14ac:dyDescent="0.2">
      <c r="A47" s="214"/>
      <c r="B47" s="217"/>
      <c r="C47" s="206"/>
      <c r="D47" s="203"/>
      <c r="E47" s="206"/>
      <c r="F47" s="209"/>
      <c r="G47" s="100" t="s">
        <v>19</v>
      </c>
      <c r="H47" s="206"/>
      <c r="I47" s="206"/>
      <c r="J47" s="206"/>
      <c r="K47" s="96">
        <v>3375.03</v>
      </c>
      <c r="L47" s="96">
        <v>1687.52</v>
      </c>
      <c r="M47" s="96">
        <v>1687.51</v>
      </c>
      <c r="N47" s="96">
        <f>K47-L47-M47</f>
        <v>0</v>
      </c>
      <c r="O47" s="225"/>
    </row>
    <row r="48" spans="1:15" ht="14.25" customHeight="1" x14ac:dyDescent="0.2">
      <c r="A48" s="215"/>
      <c r="B48" s="218"/>
      <c r="C48" s="207"/>
      <c r="D48" s="204"/>
      <c r="E48" s="207"/>
      <c r="F48" s="210"/>
      <c r="G48" s="101" t="s">
        <v>15</v>
      </c>
      <c r="H48" s="207"/>
      <c r="I48" s="207"/>
      <c r="J48" s="207"/>
      <c r="K48" s="99">
        <f>SUM(K44:K47)</f>
        <v>13500.12</v>
      </c>
      <c r="L48" s="99">
        <f>SUM(L44:L47)</f>
        <v>6187.57</v>
      </c>
      <c r="M48" s="99">
        <f>SUM(M44:M47)</f>
        <v>6187.54</v>
      </c>
      <c r="N48" s="99">
        <f>SUM(N44:N47)</f>
        <v>1125.0100000000004</v>
      </c>
      <c r="O48" s="225"/>
    </row>
    <row r="49" spans="1:15" x14ac:dyDescent="0.2">
      <c r="A49" s="213">
        <v>9</v>
      </c>
      <c r="B49" s="216" t="s">
        <v>25</v>
      </c>
      <c r="C49" s="205" t="s">
        <v>37</v>
      </c>
      <c r="D49" s="202" t="s">
        <v>162</v>
      </c>
      <c r="E49" s="205" t="s">
        <v>42</v>
      </c>
      <c r="F49" s="208">
        <v>46.9</v>
      </c>
      <c r="G49" s="100" t="s">
        <v>16</v>
      </c>
      <c r="H49" s="205">
        <v>21.07</v>
      </c>
      <c r="I49" s="211">
        <v>43201</v>
      </c>
      <c r="J49" s="211">
        <v>43535</v>
      </c>
      <c r="K49" s="96">
        <v>2964.09</v>
      </c>
      <c r="L49" s="96">
        <v>1482.05</v>
      </c>
      <c r="M49" s="96">
        <v>1482.04</v>
      </c>
      <c r="N49" s="96">
        <f>K49-L49-M49</f>
        <v>0</v>
      </c>
      <c r="O49" s="225"/>
    </row>
    <row r="50" spans="1:15" x14ac:dyDescent="0.2">
      <c r="A50" s="214"/>
      <c r="B50" s="217"/>
      <c r="C50" s="206"/>
      <c r="D50" s="203"/>
      <c r="E50" s="206"/>
      <c r="F50" s="209"/>
      <c r="G50" s="100" t="s">
        <v>17</v>
      </c>
      <c r="H50" s="206"/>
      <c r="I50" s="206"/>
      <c r="J50" s="206"/>
      <c r="K50" s="96">
        <v>5378.03</v>
      </c>
      <c r="L50" s="96">
        <v>2771.4</v>
      </c>
      <c r="M50" s="96">
        <v>2771.4</v>
      </c>
      <c r="N50" s="96">
        <f>K50-L50-M50</f>
        <v>-164.77000000000044</v>
      </c>
      <c r="O50" s="225"/>
    </row>
    <row r="51" spans="1:15" x14ac:dyDescent="0.2">
      <c r="A51" s="214"/>
      <c r="B51" s="217"/>
      <c r="C51" s="206"/>
      <c r="D51" s="203"/>
      <c r="E51" s="206"/>
      <c r="F51" s="209"/>
      <c r="G51" s="100" t="s">
        <v>18</v>
      </c>
      <c r="H51" s="206"/>
      <c r="I51" s="206"/>
      <c r="J51" s="206"/>
      <c r="K51" s="96">
        <v>5679.78</v>
      </c>
      <c r="L51" s="96">
        <v>2867.39</v>
      </c>
      <c r="M51" s="96">
        <v>2867.4</v>
      </c>
      <c r="N51" s="96">
        <f>K51-L51-M51</f>
        <v>-55.010000000000218</v>
      </c>
      <c r="O51" s="225"/>
    </row>
    <row r="52" spans="1:15" x14ac:dyDescent="0.2">
      <c r="A52" s="214"/>
      <c r="B52" s="217"/>
      <c r="C52" s="206"/>
      <c r="D52" s="203"/>
      <c r="E52" s="206"/>
      <c r="F52" s="209"/>
      <c r="G52" s="100" t="s">
        <v>19</v>
      </c>
      <c r="H52" s="206"/>
      <c r="I52" s="206"/>
      <c r="J52" s="206"/>
      <c r="K52" s="96">
        <v>5679.78</v>
      </c>
      <c r="L52" s="96">
        <v>2839.89</v>
      </c>
      <c r="M52" s="96">
        <v>2839.89</v>
      </c>
      <c r="N52" s="96">
        <f>K52-L52-M52</f>
        <v>0</v>
      </c>
      <c r="O52" s="225"/>
    </row>
    <row r="53" spans="1:15" ht="13.5" customHeight="1" x14ac:dyDescent="0.2">
      <c r="A53" s="215"/>
      <c r="B53" s="218"/>
      <c r="C53" s="207"/>
      <c r="D53" s="204"/>
      <c r="E53" s="207"/>
      <c r="F53" s="210"/>
      <c r="G53" s="101" t="s">
        <v>15</v>
      </c>
      <c r="H53" s="207"/>
      <c r="I53" s="207"/>
      <c r="J53" s="207"/>
      <c r="K53" s="99">
        <f>SUM(K49:K52)</f>
        <v>19701.679999999997</v>
      </c>
      <c r="L53" s="99">
        <f>SUM(L49:L52)</f>
        <v>9960.73</v>
      </c>
      <c r="M53" s="99">
        <f>SUM(M49:M52)</f>
        <v>9960.73</v>
      </c>
      <c r="N53" s="99">
        <f t="shared" ref="N53" si="10">SUM(N49:N52)</f>
        <v>-219.78000000000065</v>
      </c>
      <c r="O53" s="226"/>
    </row>
    <row r="54" spans="1:15" ht="11.25" customHeight="1" x14ac:dyDescent="0.2">
      <c r="A54" s="213">
        <v>10</v>
      </c>
      <c r="B54" s="216" t="s">
        <v>25</v>
      </c>
      <c r="C54" s="202" t="s">
        <v>43</v>
      </c>
      <c r="D54" s="202" t="s">
        <v>163</v>
      </c>
      <c r="E54" s="205" t="s">
        <v>40</v>
      </c>
      <c r="F54" s="208">
        <v>50</v>
      </c>
      <c r="G54" s="100" t="s">
        <v>16</v>
      </c>
      <c r="H54" s="205">
        <v>88</v>
      </c>
      <c r="I54" s="211">
        <v>41569</v>
      </c>
      <c r="J54" s="211">
        <v>43395</v>
      </c>
      <c r="K54" s="96">
        <v>13200</v>
      </c>
      <c r="L54" s="96">
        <v>6600</v>
      </c>
      <c r="M54" s="96">
        <v>6600</v>
      </c>
      <c r="N54" s="96">
        <f>K54-L54-M54</f>
        <v>0</v>
      </c>
      <c r="O54" s="96"/>
    </row>
    <row r="55" spans="1:15" ht="12" customHeight="1" x14ac:dyDescent="0.2">
      <c r="A55" s="214"/>
      <c r="B55" s="217"/>
      <c r="C55" s="203"/>
      <c r="D55" s="203"/>
      <c r="E55" s="206"/>
      <c r="F55" s="209"/>
      <c r="G55" s="100" t="s">
        <v>17</v>
      </c>
      <c r="H55" s="206"/>
      <c r="I55" s="206"/>
      <c r="J55" s="206"/>
      <c r="K55" s="96">
        <v>13200</v>
      </c>
      <c r="L55" s="96">
        <v>6600</v>
      </c>
      <c r="M55" s="96">
        <v>6600</v>
      </c>
      <c r="N55" s="96">
        <f>K55-L55-M55</f>
        <v>0</v>
      </c>
      <c r="O55" s="96"/>
    </row>
    <row r="56" spans="1:15" ht="13.5" customHeight="1" x14ac:dyDescent="0.2">
      <c r="A56" s="214"/>
      <c r="B56" s="217"/>
      <c r="C56" s="203"/>
      <c r="D56" s="203"/>
      <c r="E56" s="206"/>
      <c r="F56" s="209"/>
      <c r="G56" s="100" t="s">
        <v>18</v>
      </c>
      <c r="H56" s="206"/>
      <c r="I56" s="206"/>
      <c r="J56" s="206"/>
      <c r="K56" s="96">
        <v>13200</v>
      </c>
      <c r="L56" s="96">
        <v>6600</v>
      </c>
      <c r="M56" s="96">
        <v>6600</v>
      </c>
      <c r="N56" s="96">
        <f>K56-L56-M56</f>
        <v>0</v>
      </c>
      <c r="O56" s="96"/>
    </row>
    <row r="57" spans="1:15" x14ac:dyDescent="0.2">
      <c r="A57" s="214"/>
      <c r="B57" s="217"/>
      <c r="C57" s="203"/>
      <c r="D57" s="203"/>
      <c r="E57" s="206"/>
      <c r="F57" s="209"/>
      <c r="G57" s="100" t="s">
        <v>19</v>
      </c>
      <c r="H57" s="206"/>
      <c r="I57" s="206"/>
      <c r="J57" s="206"/>
      <c r="K57" s="96">
        <v>8602.18</v>
      </c>
      <c r="L57" s="96">
        <v>5358.59</v>
      </c>
      <c r="M57" s="96">
        <v>5358.59</v>
      </c>
      <c r="N57" s="96">
        <f>K57-L57-M57</f>
        <v>-2115</v>
      </c>
      <c r="O57" s="96"/>
    </row>
    <row r="58" spans="1:15" ht="17.25" customHeight="1" x14ac:dyDescent="0.2">
      <c r="A58" s="215"/>
      <c r="B58" s="218"/>
      <c r="C58" s="204"/>
      <c r="D58" s="204"/>
      <c r="E58" s="207"/>
      <c r="F58" s="210"/>
      <c r="G58" s="101" t="s">
        <v>15</v>
      </c>
      <c r="H58" s="207"/>
      <c r="I58" s="207"/>
      <c r="J58" s="207"/>
      <c r="K58" s="99">
        <f>SUM(K54:K57)</f>
        <v>48202.18</v>
      </c>
      <c r="L58" s="99">
        <f>SUM(L54:L57)</f>
        <v>25158.59</v>
      </c>
      <c r="M58" s="99">
        <f>SUM(M54:M57)</f>
        <v>25158.59</v>
      </c>
      <c r="N58" s="99">
        <v>0</v>
      </c>
      <c r="O58" s="96"/>
    </row>
    <row r="59" spans="1:15" x14ac:dyDescent="0.2">
      <c r="A59" s="213">
        <v>11</v>
      </c>
      <c r="B59" s="216" t="s">
        <v>25</v>
      </c>
      <c r="C59" s="202" t="s">
        <v>45</v>
      </c>
      <c r="D59" s="202" t="s">
        <v>164</v>
      </c>
      <c r="E59" s="205" t="s">
        <v>46</v>
      </c>
      <c r="F59" s="208">
        <v>10.5</v>
      </c>
      <c r="G59" s="100" t="s">
        <v>16</v>
      </c>
      <c r="H59" s="205">
        <v>24.4</v>
      </c>
      <c r="I59" s="211">
        <v>42444</v>
      </c>
      <c r="J59" s="211">
        <v>44270</v>
      </c>
      <c r="K59" s="96">
        <v>768.6</v>
      </c>
      <c r="L59" s="96">
        <f>K59/2</f>
        <v>384.3</v>
      </c>
      <c r="M59" s="96">
        <v>384.3</v>
      </c>
      <c r="N59" s="96">
        <f>K59-L59-M59</f>
        <v>0</v>
      </c>
      <c r="O59" s="96"/>
    </row>
    <row r="60" spans="1:15" x14ac:dyDescent="0.2">
      <c r="A60" s="214"/>
      <c r="B60" s="217"/>
      <c r="C60" s="203"/>
      <c r="D60" s="203"/>
      <c r="E60" s="206"/>
      <c r="F60" s="209"/>
      <c r="G60" s="100" t="s">
        <v>17</v>
      </c>
      <c r="H60" s="206"/>
      <c r="I60" s="206"/>
      <c r="J60" s="206"/>
      <c r="K60" s="96">
        <v>768.6</v>
      </c>
      <c r="L60" s="96">
        <v>384.3</v>
      </c>
      <c r="M60" s="96">
        <v>384.3</v>
      </c>
      <c r="N60" s="96">
        <f>K60-L60-M60</f>
        <v>0</v>
      </c>
      <c r="O60" s="96"/>
    </row>
    <row r="61" spans="1:15" x14ac:dyDescent="0.2">
      <c r="A61" s="214"/>
      <c r="B61" s="217"/>
      <c r="C61" s="203"/>
      <c r="D61" s="203"/>
      <c r="E61" s="206"/>
      <c r="F61" s="209"/>
      <c r="G61" s="100" t="s">
        <v>18</v>
      </c>
      <c r="H61" s="206"/>
      <c r="I61" s="206"/>
      <c r="J61" s="206"/>
      <c r="K61" s="96">
        <v>768.6</v>
      </c>
      <c r="L61" s="96">
        <v>384.3</v>
      </c>
      <c r="M61" s="96">
        <v>384.3</v>
      </c>
      <c r="N61" s="96">
        <f>K61-L61-M61</f>
        <v>0</v>
      </c>
      <c r="O61" s="96"/>
    </row>
    <row r="62" spans="1:15" x14ac:dyDescent="0.2">
      <c r="A62" s="214"/>
      <c r="B62" s="217"/>
      <c r="C62" s="203"/>
      <c r="D62" s="203"/>
      <c r="E62" s="206"/>
      <c r="F62" s="209"/>
      <c r="G62" s="100" t="s">
        <v>19</v>
      </c>
      <c r="H62" s="206"/>
      <c r="I62" s="206"/>
      <c r="J62" s="206"/>
      <c r="K62" s="96">
        <v>768.6</v>
      </c>
      <c r="L62" s="96">
        <v>384.3</v>
      </c>
      <c r="M62" s="96">
        <v>384.3</v>
      </c>
      <c r="N62" s="96">
        <f>K62-L62-M62</f>
        <v>0</v>
      </c>
      <c r="O62" s="96"/>
    </row>
    <row r="63" spans="1:15" ht="17.25" customHeight="1" x14ac:dyDescent="0.2">
      <c r="A63" s="215"/>
      <c r="B63" s="218"/>
      <c r="C63" s="204"/>
      <c r="D63" s="204"/>
      <c r="E63" s="207"/>
      <c r="F63" s="210"/>
      <c r="G63" s="101" t="s">
        <v>15</v>
      </c>
      <c r="H63" s="207"/>
      <c r="I63" s="207"/>
      <c r="J63" s="207"/>
      <c r="K63" s="99">
        <f>SUM(K59:K62)</f>
        <v>3074.4</v>
      </c>
      <c r="L63" s="99">
        <f>SUM(L59:L62)</f>
        <v>1537.2</v>
      </c>
      <c r="M63" s="99">
        <f>SUM(M59:M62)</f>
        <v>1537.2</v>
      </c>
      <c r="N63" s="96">
        <f t="shared" ref="N63:N68" si="11">K63-L63-M63</f>
        <v>0</v>
      </c>
      <c r="O63" s="96"/>
    </row>
    <row r="64" spans="1:15" x14ac:dyDescent="0.2">
      <c r="A64" s="213">
        <v>12</v>
      </c>
      <c r="B64" s="216" t="s">
        <v>25</v>
      </c>
      <c r="C64" s="202" t="s">
        <v>48</v>
      </c>
      <c r="D64" s="202" t="s">
        <v>49</v>
      </c>
      <c r="E64" s="205" t="s">
        <v>131</v>
      </c>
      <c r="F64" s="208">
        <v>280.8</v>
      </c>
      <c r="G64" s="100" t="s">
        <v>16</v>
      </c>
      <c r="H64" s="205">
        <v>12.93</v>
      </c>
      <c r="I64" s="211">
        <v>43238</v>
      </c>
      <c r="J64" s="211">
        <v>43573</v>
      </c>
      <c r="K64" s="96">
        <v>10895.04</v>
      </c>
      <c r="L64" s="96">
        <f>K64/2</f>
        <v>5447.52</v>
      </c>
      <c r="M64" s="96">
        <v>5447.52</v>
      </c>
      <c r="N64" s="96">
        <f>K64-L64-M64</f>
        <v>0</v>
      </c>
      <c r="O64" s="96"/>
    </row>
    <row r="65" spans="1:15" x14ac:dyDescent="0.2">
      <c r="A65" s="214"/>
      <c r="B65" s="217"/>
      <c r="C65" s="203"/>
      <c r="D65" s="203"/>
      <c r="E65" s="206"/>
      <c r="F65" s="209"/>
      <c r="G65" s="100" t="s">
        <v>17</v>
      </c>
      <c r="H65" s="206"/>
      <c r="I65" s="206"/>
      <c r="J65" s="206"/>
      <c r="K65" s="96">
        <v>14417.9</v>
      </c>
      <c r="L65" s="96">
        <v>7209.38</v>
      </c>
      <c r="M65" s="96">
        <v>7209.38</v>
      </c>
      <c r="N65" s="96">
        <f>K65-L65-M65</f>
        <v>-0.86000000000058208</v>
      </c>
      <c r="O65" s="96"/>
    </row>
    <row r="66" spans="1:15" x14ac:dyDescent="0.2">
      <c r="A66" s="214"/>
      <c r="B66" s="217"/>
      <c r="C66" s="203"/>
      <c r="D66" s="203"/>
      <c r="E66" s="206"/>
      <c r="F66" s="209"/>
      <c r="G66" s="100" t="s">
        <v>18</v>
      </c>
      <c r="H66" s="206"/>
      <c r="I66" s="206"/>
      <c r="J66" s="206"/>
      <c r="K66" s="96">
        <v>18175.62</v>
      </c>
      <c r="L66" s="96">
        <v>9087.81</v>
      </c>
      <c r="M66" s="96">
        <v>9087.81</v>
      </c>
      <c r="N66" s="96">
        <f>K66-L66-M66</f>
        <v>0</v>
      </c>
      <c r="O66" s="96"/>
    </row>
    <row r="67" spans="1:15" ht="16.5" customHeight="1" x14ac:dyDescent="0.2">
      <c r="A67" s="214"/>
      <c r="B67" s="217"/>
      <c r="C67" s="203"/>
      <c r="D67" s="203"/>
      <c r="E67" s="206"/>
      <c r="F67" s="209"/>
      <c r="G67" s="100" t="s">
        <v>19</v>
      </c>
      <c r="H67" s="206"/>
      <c r="I67" s="206"/>
      <c r="J67" s="206"/>
      <c r="K67" s="96">
        <v>18175.62</v>
      </c>
      <c r="L67" s="96">
        <v>9087.81</v>
      </c>
      <c r="M67" s="96">
        <v>9087.81</v>
      </c>
      <c r="N67" s="96">
        <f>K67-L67-M67</f>
        <v>0</v>
      </c>
      <c r="O67" s="96"/>
    </row>
    <row r="68" spans="1:15" ht="27.75" customHeight="1" x14ac:dyDescent="0.2">
      <c r="A68" s="215"/>
      <c r="B68" s="218"/>
      <c r="C68" s="204"/>
      <c r="D68" s="204"/>
      <c r="E68" s="207"/>
      <c r="F68" s="210"/>
      <c r="G68" s="101" t="s">
        <v>15</v>
      </c>
      <c r="H68" s="207"/>
      <c r="I68" s="207"/>
      <c r="J68" s="207"/>
      <c r="K68" s="99">
        <f>SUM(K64:K67)</f>
        <v>61664.179999999993</v>
      </c>
      <c r="L68" s="99">
        <f>SUM(L64:L67)</f>
        <v>30832.519999999997</v>
      </c>
      <c r="M68" s="99">
        <f>SUM(M64:M67)</f>
        <v>30832.519999999997</v>
      </c>
      <c r="N68" s="96">
        <f t="shared" si="11"/>
        <v>-0.86000000000058208</v>
      </c>
      <c r="O68" s="96"/>
    </row>
    <row r="69" spans="1:15" x14ac:dyDescent="0.2">
      <c r="A69" s="213">
        <v>13</v>
      </c>
      <c r="B69" s="216" t="s">
        <v>25</v>
      </c>
      <c r="C69" s="202" t="s">
        <v>51</v>
      </c>
      <c r="D69" s="202" t="s">
        <v>52</v>
      </c>
      <c r="E69" s="205" t="s">
        <v>50</v>
      </c>
      <c r="F69" s="208">
        <v>31.9</v>
      </c>
      <c r="G69" s="100" t="s">
        <v>16</v>
      </c>
      <c r="H69" s="205">
        <v>14.87</v>
      </c>
      <c r="I69" s="211">
        <v>41610</v>
      </c>
      <c r="J69" s="211">
        <v>43436</v>
      </c>
      <c r="K69" s="96">
        <v>1422.75</v>
      </c>
      <c r="L69" s="96">
        <v>940.85</v>
      </c>
      <c r="M69" s="96">
        <v>940.85</v>
      </c>
      <c r="N69" s="96">
        <f t="shared" ref="N69:N77" si="12">K69-L69-M69</f>
        <v>-458.95000000000005</v>
      </c>
      <c r="O69" s="96"/>
    </row>
    <row r="70" spans="1:15" x14ac:dyDescent="0.2">
      <c r="A70" s="214"/>
      <c r="B70" s="217"/>
      <c r="C70" s="203"/>
      <c r="D70" s="203"/>
      <c r="E70" s="206"/>
      <c r="F70" s="209"/>
      <c r="G70" s="100" t="s">
        <v>17</v>
      </c>
      <c r="H70" s="206"/>
      <c r="I70" s="206"/>
      <c r="J70" s="206"/>
      <c r="K70" s="96">
        <v>1422.75</v>
      </c>
      <c r="L70" s="96">
        <v>711.38</v>
      </c>
      <c r="M70" s="96">
        <v>711.37</v>
      </c>
      <c r="N70" s="96">
        <f t="shared" si="12"/>
        <v>0</v>
      </c>
      <c r="O70" s="96"/>
    </row>
    <row r="71" spans="1:15" x14ac:dyDescent="0.2">
      <c r="A71" s="214"/>
      <c r="B71" s="217"/>
      <c r="C71" s="203"/>
      <c r="D71" s="203"/>
      <c r="E71" s="206"/>
      <c r="F71" s="209"/>
      <c r="G71" s="100" t="s">
        <v>18</v>
      </c>
      <c r="H71" s="206"/>
      <c r="I71" s="206"/>
      <c r="J71" s="206"/>
      <c r="K71" s="96">
        <v>1422.75</v>
      </c>
      <c r="L71" s="96">
        <v>711.37</v>
      </c>
      <c r="M71" s="96">
        <v>711.38</v>
      </c>
      <c r="N71" s="96">
        <f t="shared" si="12"/>
        <v>0</v>
      </c>
      <c r="O71" s="96"/>
    </row>
    <row r="72" spans="1:15" x14ac:dyDescent="0.2">
      <c r="A72" s="214"/>
      <c r="B72" s="217"/>
      <c r="C72" s="203"/>
      <c r="D72" s="203"/>
      <c r="E72" s="206"/>
      <c r="F72" s="209"/>
      <c r="G72" s="100" t="s">
        <v>19</v>
      </c>
      <c r="H72" s="206"/>
      <c r="I72" s="206"/>
      <c r="J72" s="206"/>
      <c r="K72" s="96">
        <v>1147.3800000000001</v>
      </c>
      <c r="L72" s="96">
        <v>711.37</v>
      </c>
      <c r="M72" s="96">
        <v>711.38</v>
      </c>
      <c r="N72" s="96">
        <f t="shared" si="12"/>
        <v>-275.36999999999989</v>
      </c>
      <c r="O72" s="96"/>
    </row>
    <row r="73" spans="1:15" x14ac:dyDescent="0.2">
      <c r="A73" s="215"/>
      <c r="B73" s="218"/>
      <c r="C73" s="204"/>
      <c r="D73" s="204"/>
      <c r="E73" s="207"/>
      <c r="F73" s="210"/>
      <c r="G73" s="101" t="s">
        <v>15</v>
      </c>
      <c r="H73" s="207"/>
      <c r="I73" s="207"/>
      <c r="J73" s="207"/>
      <c r="K73" s="99">
        <f>SUM(K69:K72)</f>
        <v>5415.63</v>
      </c>
      <c r="L73" s="99">
        <f>SUM(L69:L72)</f>
        <v>3074.97</v>
      </c>
      <c r="M73" s="99">
        <f>SUM(M69:M72)</f>
        <v>3074.98</v>
      </c>
      <c r="N73" s="96">
        <f t="shared" si="12"/>
        <v>-734.31999999999971</v>
      </c>
      <c r="O73" s="96"/>
    </row>
    <row r="74" spans="1:15" x14ac:dyDescent="0.2">
      <c r="A74" s="213">
        <v>14</v>
      </c>
      <c r="B74" s="216" t="s">
        <v>25</v>
      </c>
      <c r="C74" s="202" t="s">
        <v>53</v>
      </c>
      <c r="D74" s="202" t="s">
        <v>54</v>
      </c>
      <c r="E74" s="205" t="s">
        <v>50</v>
      </c>
      <c r="F74" s="208">
        <v>32.299999999999997</v>
      </c>
      <c r="G74" s="100" t="s">
        <v>16</v>
      </c>
      <c r="H74" s="205">
        <v>16.87</v>
      </c>
      <c r="I74" s="211">
        <v>41614</v>
      </c>
      <c r="J74" s="211">
        <v>43440</v>
      </c>
      <c r="K74" s="103">
        <v>1634.37</v>
      </c>
      <c r="L74" s="96">
        <f>K74/2</f>
        <v>817.18499999999995</v>
      </c>
      <c r="M74" s="96">
        <v>817.18</v>
      </c>
      <c r="N74" s="96">
        <f t="shared" si="12"/>
        <v>4.9999999999954525E-3</v>
      </c>
      <c r="O74" s="96"/>
    </row>
    <row r="75" spans="1:15" x14ac:dyDescent="0.2">
      <c r="A75" s="214"/>
      <c r="B75" s="217"/>
      <c r="C75" s="203"/>
      <c r="D75" s="203"/>
      <c r="E75" s="206"/>
      <c r="F75" s="209"/>
      <c r="G75" s="100" t="s">
        <v>17</v>
      </c>
      <c r="H75" s="206"/>
      <c r="I75" s="206"/>
      <c r="J75" s="206"/>
      <c r="K75" s="96">
        <v>1634.37</v>
      </c>
      <c r="L75" s="96">
        <v>544.79</v>
      </c>
      <c r="M75" s="96">
        <v>544.79</v>
      </c>
      <c r="N75" s="96">
        <f t="shared" si="12"/>
        <v>544.79</v>
      </c>
      <c r="O75" s="96"/>
    </row>
    <row r="76" spans="1:15" x14ac:dyDescent="0.2">
      <c r="A76" s="214"/>
      <c r="B76" s="217"/>
      <c r="C76" s="203"/>
      <c r="D76" s="203"/>
      <c r="E76" s="206"/>
      <c r="F76" s="209"/>
      <c r="G76" s="100" t="s">
        <v>18</v>
      </c>
      <c r="H76" s="206"/>
      <c r="I76" s="206"/>
      <c r="J76" s="206"/>
      <c r="K76" s="96">
        <v>1634.37</v>
      </c>
      <c r="L76" s="96">
        <v>1634.37</v>
      </c>
      <c r="M76" s="96">
        <v>1634.37</v>
      </c>
      <c r="N76" s="96">
        <f t="shared" si="12"/>
        <v>-1634.37</v>
      </c>
      <c r="O76" s="96"/>
    </row>
    <row r="77" spans="1:15" x14ac:dyDescent="0.2">
      <c r="A77" s="214"/>
      <c r="B77" s="217"/>
      <c r="C77" s="203"/>
      <c r="D77" s="203"/>
      <c r="E77" s="206"/>
      <c r="F77" s="209"/>
      <c r="G77" s="100" t="s">
        <v>19</v>
      </c>
      <c r="H77" s="206"/>
      <c r="I77" s="206"/>
      <c r="J77" s="206"/>
      <c r="K77" s="96">
        <v>1195.02</v>
      </c>
      <c r="L77" s="96">
        <v>0</v>
      </c>
      <c r="M77" s="96">
        <v>0</v>
      </c>
      <c r="N77" s="96">
        <f t="shared" si="12"/>
        <v>1195.02</v>
      </c>
      <c r="O77" s="96"/>
    </row>
    <row r="78" spans="1:15" x14ac:dyDescent="0.2">
      <c r="A78" s="215"/>
      <c r="B78" s="218"/>
      <c r="C78" s="204"/>
      <c r="D78" s="204"/>
      <c r="E78" s="207"/>
      <c r="F78" s="210"/>
      <c r="G78" s="101" t="s">
        <v>15</v>
      </c>
      <c r="H78" s="207"/>
      <c r="I78" s="207"/>
      <c r="J78" s="207"/>
      <c r="K78" s="99">
        <f>SUM(K74:K77)</f>
        <v>6098.1299999999992</v>
      </c>
      <c r="L78" s="99">
        <f>SUM(L74:L77)</f>
        <v>2996.3449999999998</v>
      </c>
      <c r="M78" s="99">
        <f>SUM(M74:M77)</f>
        <v>2996.3399999999997</v>
      </c>
      <c r="N78" s="99">
        <f>SUM(N74:N77)</f>
        <v>105.44500000000016</v>
      </c>
      <c r="O78" s="96"/>
    </row>
    <row r="79" spans="1:15" x14ac:dyDescent="0.2">
      <c r="A79" s="213">
        <v>15</v>
      </c>
      <c r="B79" s="216" t="s">
        <v>25</v>
      </c>
      <c r="C79" s="202" t="s">
        <v>55</v>
      </c>
      <c r="D79" s="202" t="s">
        <v>56</v>
      </c>
      <c r="E79" s="205" t="s">
        <v>57</v>
      </c>
      <c r="F79" s="208">
        <v>73.599999999999994</v>
      </c>
      <c r="G79" s="100" t="s">
        <v>16</v>
      </c>
      <c r="H79" s="205">
        <v>22.09</v>
      </c>
      <c r="I79" s="211">
        <v>42545</v>
      </c>
      <c r="J79" s="211">
        <v>44371</v>
      </c>
      <c r="K79" s="103">
        <v>4877.46</v>
      </c>
      <c r="L79" s="96">
        <v>2521.3000000000002</v>
      </c>
      <c r="M79" s="96">
        <v>2521.3000000000002</v>
      </c>
      <c r="N79" s="96">
        <f>K79-L79-M79</f>
        <v>-165.14000000000033</v>
      </c>
      <c r="O79" s="96"/>
    </row>
    <row r="80" spans="1:15" x14ac:dyDescent="0.2">
      <c r="A80" s="214"/>
      <c r="B80" s="217"/>
      <c r="C80" s="203"/>
      <c r="D80" s="203"/>
      <c r="E80" s="206"/>
      <c r="F80" s="209"/>
      <c r="G80" s="100" t="s">
        <v>17</v>
      </c>
      <c r="H80" s="206"/>
      <c r="I80" s="206"/>
      <c r="J80" s="206"/>
      <c r="K80" s="96">
        <v>3251.64</v>
      </c>
      <c r="L80" s="96">
        <v>1625.85</v>
      </c>
      <c r="M80" s="96">
        <v>1625.85</v>
      </c>
      <c r="N80" s="96">
        <f>K80-L80-M80</f>
        <v>-5.999999999994543E-2</v>
      </c>
      <c r="O80" s="96"/>
    </row>
    <row r="81" spans="1:15" x14ac:dyDescent="0.2">
      <c r="A81" s="214"/>
      <c r="B81" s="217"/>
      <c r="C81" s="203"/>
      <c r="D81" s="203"/>
      <c r="E81" s="206"/>
      <c r="F81" s="209"/>
      <c r="G81" s="100" t="s">
        <v>18</v>
      </c>
      <c r="H81" s="206"/>
      <c r="I81" s="206"/>
      <c r="J81" s="206"/>
      <c r="K81" s="96">
        <v>0</v>
      </c>
      <c r="L81" s="96">
        <v>0</v>
      </c>
      <c r="M81" s="96">
        <v>0</v>
      </c>
      <c r="N81" s="96">
        <v>0</v>
      </c>
      <c r="O81" s="96"/>
    </row>
    <row r="82" spans="1:15" x14ac:dyDescent="0.2">
      <c r="A82" s="214"/>
      <c r="B82" s="217"/>
      <c r="C82" s="203"/>
      <c r="D82" s="203"/>
      <c r="E82" s="206"/>
      <c r="F82" s="209"/>
      <c r="G82" s="100" t="s">
        <v>19</v>
      </c>
      <c r="H82" s="206"/>
      <c r="I82" s="206"/>
      <c r="J82" s="206"/>
      <c r="K82" s="96">
        <v>0</v>
      </c>
      <c r="L82" s="96">
        <v>0</v>
      </c>
      <c r="M82" s="96">
        <v>0</v>
      </c>
      <c r="N82" s="96">
        <f t="shared" ref="N82:N113" si="13">K82-L82-M82</f>
        <v>0</v>
      </c>
      <c r="O82" s="96"/>
    </row>
    <row r="83" spans="1:15" x14ac:dyDescent="0.2">
      <c r="A83" s="215"/>
      <c r="B83" s="218"/>
      <c r="C83" s="204"/>
      <c r="D83" s="204"/>
      <c r="E83" s="207"/>
      <c r="F83" s="210"/>
      <c r="G83" s="101" t="s">
        <v>15</v>
      </c>
      <c r="H83" s="207"/>
      <c r="I83" s="207"/>
      <c r="J83" s="207"/>
      <c r="K83" s="99">
        <f>SUM(K79:K82)</f>
        <v>8129.1</v>
      </c>
      <c r="L83" s="99">
        <f>SUM(L79:L82)</f>
        <v>4147.1499999999996</v>
      </c>
      <c r="M83" s="99">
        <f>SUM(M79:M82)</f>
        <v>4147.1499999999996</v>
      </c>
      <c r="N83" s="99">
        <f t="shared" si="13"/>
        <v>-165.19999999999891</v>
      </c>
      <c r="O83" s="96"/>
    </row>
    <row r="84" spans="1:15" ht="12.75" customHeight="1" x14ac:dyDescent="0.2">
      <c r="A84" s="213">
        <v>16</v>
      </c>
      <c r="B84" s="216" t="s">
        <v>25</v>
      </c>
      <c r="C84" s="205" t="s">
        <v>62</v>
      </c>
      <c r="D84" s="202" t="s">
        <v>63</v>
      </c>
      <c r="E84" s="205" t="s">
        <v>64</v>
      </c>
      <c r="F84" s="208">
        <v>209.2</v>
      </c>
      <c r="G84" s="100" t="s">
        <v>16</v>
      </c>
      <c r="H84" s="205">
        <v>12.92</v>
      </c>
      <c r="I84" s="211">
        <v>42991</v>
      </c>
      <c r="J84" s="211">
        <v>43325</v>
      </c>
      <c r="K84" s="103">
        <v>8108.28</v>
      </c>
      <c r="L84" s="96">
        <v>5500</v>
      </c>
      <c r="M84" s="96">
        <v>5500</v>
      </c>
      <c r="N84" s="96">
        <f t="shared" si="13"/>
        <v>-2891.7200000000003</v>
      </c>
      <c r="O84" s="96"/>
    </row>
    <row r="85" spans="1:15" x14ac:dyDescent="0.2">
      <c r="A85" s="214"/>
      <c r="B85" s="217"/>
      <c r="C85" s="206"/>
      <c r="D85" s="203"/>
      <c r="E85" s="206"/>
      <c r="F85" s="209"/>
      <c r="G85" s="100" t="s">
        <v>17</v>
      </c>
      <c r="H85" s="206"/>
      <c r="I85" s="206"/>
      <c r="J85" s="206"/>
      <c r="K85" s="96">
        <v>8108.28</v>
      </c>
      <c r="L85" s="96">
        <v>4500</v>
      </c>
      <c r="M85" s="96">
        <v>4500</v>
      </c>
      <c r="N85" s="96">
        <f t="shared" si="13"/>
        <v>-891.72000000000025</v>
      </c>
      <c r="O85" s="96"/>
    </row>
    <row r="86" spans="1:15" x14ac:dyDescent="0.2">
      <c r="A86" s="214"/>
      <c r="B86" s="217"/>
      <c r="C86" s="206"/>
      <c r="D86" s="203"/>
      <c r="E86" s="206"/>
      <c r="F86" s="209"/>
      <c r="G86" s="100" t="s">
        <v>18</v>
      </c>
      <c r="H86" s="206"/>
      <c r="I86" s="206"/>
      <c r="J86" s="206"/>
      <c r="K86" s="96">
        <v>8108.28</v>
      </c>
      <c r="L86" s="96">
        <v>3000</v>
      </c>
      <c r="M86" s="96">
        <v>3000</v>
      </c>
      <c r="N86" s="96">
        <f t="shared" si="13"/>
        <v>2108.2799999999997</v>
      </c>
      <c r="O86" s="96"/>
    </row>
    <row r="87" spans="1:15" x14ac:dyDescent="0.2">
      <c r="A87" s="214"/>
      <c r="B87" s="217"/>
      <c r="C87" s="206"/>
      <c r="D87" s="203"/>
      <c r="E87" s="206"/>
      <c r="F87" s="209"/>
      <c r="G87" s="100" t="s">
        <v>19</v>
      </c>
      <c r="H87" s="206"/>
      <c r="I87" s="206"/>
      <c r="J87" s="206"/>
      <c r="K87" s="96">
        <v>1482.16</v>
      </c>
      <c r="L87" s="96">
        <v>20600</v>
      </c>
      <c r="M87" s="96">
        <v>20600</v>
      </c>
      <c r="N87" s="96">
        <f t="shared" si="13"/>
        <v>-39717.839999999997</v>
      </c>
      <c r="O87" s="96"/>
    </row>
    <row r="88" spans="1:15" x14ac:dyDescent="0.2">
      <c r="A88" s="215"/>
      <c r="B88" s="218"/>
      <c r="C88" s="207"/>
      <c r="D88" s="204"/>
      <c r="E88" s="207"/>
      <c r="F88" s="210"/>
      <c r="G88" s="101" t="s">
        <v>15</v>
      </c>
      <c r="H88" s="207"/>
      <c r="I88" s="207"/>
      <c r="J88" s="207"/>
      <c r="K88" s="99">
        <f>SUM(K84:K87)</f>
        <v>25807</v>
      </c>
      <c r="L88" s="99">
        <f>SUM(L84:L87)</f>
        <v>33600</v>
      </c>
      <c r="M88" s="99">
        <f>SUM(M84:M87)</f>
        <v>33600</v>
      </c>
      <c r="N88" s="99">
        <f t="shared" si="13"/>
        <v>-41393</v>
      </c>
      <c r="O88" s="96"/>
    </row>
    <row r="89" spans="1:15" x14ac:dyDescent="0.2">
      <c r="A89" s="213">
        <v>17</v>
      </c>
      <c r="B89" s="216" t="s">
        <v>25</v>
      </c>
      <c r="C89" s="202" t="s">
        <v>68</v>
      </c>
      <c r="D89" s="202" t="s">
        <v>69</v>
      </c>
      <c r="E89" s="205" t="s">
        <v>70</v>
      </c>
      <c r="F89" s="208">
        <v>48.4</v>
      </c>
      <c r="G89" s="100" t="s">
        <v>16</v>
      </c>
      <c r="H89" s="205">
        <v>16.73</v>
      </c>
      <c r="I89" s="211">
        <v>41754</v>
      </c>
      <c r="J89" s="211">
        <v>43429</v>
      </c>
      <c r="K89" s="103">
        <v>2429.67</v>
      </c>
      <c r="L89" s="96">
        <v>1215</v>
      </c>
      <c r="M89" s="96">
        <v>1215</v>
      </c>
      <c r="N89" s="96">
        <f t="shared" si="13"/>
        <v>-0.32999999999992724</v>
      </c>
      <c r="O89" s="96"/>
    </row>
    <row r="90" spans="1:15" x14ac:dyDescent="0.2">
      <c r="A90" s="214"/>
      <c r="B90" s="217"/>
      <c r="C90" s="203"/>
      <c r="D90" s="203"/>
      <c r="E90" s="206"/>
      <c r="F90" s="209"/>
      <c r="G90" s="100" t="s">
        <v>17</v>
      </c>
      <c r="H90" s="206"/>
      <c r="I90" s="206"/>
      <c r="J90" s="206"/>
      <c r="K90" s="96">
        <v>2429.67</v>
      </c>
      <c r="L90" s="96">
        <v>1215</v>
      </c>
      <c r="M90" s="96">
        <v>1215</v>
      </c>
      <c r="N90" s="96">
        <f t="shared" si="13"/>
        <v>-0.32999999999992724</v>
      </c>
      <c r="O90" s="96"/>
    </row>
    <row r="91" spans="1:15" x14ac:dyDescent="0.2">
      <c r="A91" s="214"/>
      <c r="B91" s="217"/>
      <c r="C91" s="203"/>
      <c r="D91" s="203"/>
      <c r="E91" s="206"/>
      <c r="F91" s="209"/>
      <c r="G91" s="100" t="s">
        <v>18</v>
      </c>
      <c r="H91" s="206"/>
      <c r="I91" s="206"/>
      <c r="J91" s="206"/>
      <c r="K91" s="96">
        <v>2429.67</v>
      </c>
      <c r="L91" s="96">
        <v>1215</v>
      </c>
      <c r="M91" s="96">
        <v>1215</v>
      </c>
      <c r="N91" s="96">
        <f t="shared" si="13"/>
        <v>-0.32999999999992724</v>
      </c>
      <c r="O91" s="96"/>
    </row>
    <row r="92" spans="1:15" x14ac:dyDescent="0.2">
      <c r="A92" s="214"/>
      <c r="B92" s="217"/>
      <c r="C92" s="203"/>
      <c r="D92" s="203"/>
      <c r="E92" s="206"/>
      <c r="F92" s="209"/>
      <c r="G92" s="100" t="s">
        <v>19</v>
      </c>
      <c r="H92" s="206"/>
      <c r="I92" s="206"/>
      <c r="J92" s="206"/>
      <c r="K92" s="96">
        <v>2429.67</v>
      </c>
      <c r="L92" s="96">
        <v>1215</v>
      </c>
      <c r="M92" s="96">
        <v>1215</v>
      </c>
      <c r="N92" s="96">
        <f t="shared" si="13"/>
        <v>-0.32999999999992724</v>
      </c>
      <c r="O92" s="96"/>
    </row>
    <row r="93" spans="1:15" x14ac:dyDescent="0.2">
      <c r="A93" s="215"/>
      <c r="B93" s="218"/>
      <c r="C93" s="204"/>
      <c r="D93" s="204"/>
      <c r="E93" s="207"/>
      <c r="F93" s="210"/>
      <c r="G93" s="101" t="s">
        <v>15</v>
      </c>
      <c r="H93" s="207"/>
      <c r="I93" s="207"/>
      <c r="J93" s="207"/>
      <c r="K93" s="99">
        <f>SUM(K89:K92)</f>
        <v>9718.68</v>
      </c>
      <c r="L93" s="99">
        <f>SUM(L89:L92)</f>
        <v>4860</v>
      </c>
      <c r="M93" s="99">
        <f>SUM(M89:M92)</f>
        <v>4860</v>
      </c>
      <c r="N93" s="99">
        <f t="shared" si="13"/>
        <v>-1.319999999999709</v>
      </c>
      <c r="O93" s="96"/>
    </row>
    <row r="94" spans="1:15" x14ac:dyDescent="0.2">
      <c r="A94" s="213">
        <v>18</v>
      </c>
      <c r="B94" s="216" t="s">
        <v>25</v>
      </c>
      <c r="C94" s="202" t="s">
        <v>71</v>
      </c>
      <c r="D94" s="202" t="s">
        <v>72</v>
      </c>
      <c r="E94" s="205" t="s">
        <v>46</v>
      </c>
      <c r="F94" s="208">
        <v>21.5</v>
      </c>
      <c r="G94" s="100" t="s">
        <v>16</v>
      </c>
      <c r="H94" s="205">
        <v>15.07</v>
      </c>
      <c r="I94" s="211">
        <v>43165</v>
      </c>
      <c r="J94" s="211">
        <v>43502</v>
      </c>
      <c r="K94" s="103">
        <v>1069.92</v>
      </c>
      <c r="L94" s="96">
        <v>548.67999999999995</v>
      </c>
      <c r="M94" s="96">
        <v>548.67999999999995</v>
      </c>
      <c r="N94" s="96">
        <f t="shared" si="13"/>
        <v>-27.439999999999827</v>
      </c>
      <c r="O94" s="96">
        <v>311.75</v>
      </c>
    </row>
    <row r="95" spans="1:15" x14ac:dyDescent="0.2">
      <c r="A95" s="214"/>
      <c r="B95" s="217"/>
      <c r="C95" s="203"/>
      <c r="D95" s="203"/>
      <c r="E95" s="206"/>
      <c r="F95" s="209"/>
      <c r="G95" s="100" t="s">
        <v>17</v>
      </c>
      <c r="H95" s="206"/>
      <c r="I95" s="206"/>
      <c r="J95" s="206"/>
      <c r="K95" s="96">
        <v>1175.25</v>
      </c>
      <c r="L95" s="96">
        <v>495.63</v>
      </c>
      <c r="M95" s="96">
        <v>495.63</v>
      </c>
      <c r="N95" s="96">
        <f t="shared" si="13"/>
        <v>183.99</v>
      </c>
      <c r="O95" s="96"/>
    </row>
    <row r="96" spans="1:15" x14ac:dyDescent="0.2">
      <c r="A96" s="214"/>
      <c r="B96" s="217"/>
      <c r="C96" s="203"/>
      <c r="D96" s="203"/>
      <c r="E96" s="206"/>
      <c r="F96" s="209"/>
      <c r="G96" s="100" t="s">
        <v>18</v>
      </c>
      <c r="H96" s="206"/>
      <c r="I96" s="206"/>
      <c r="J96" s="206"/>
      <c r="K96" s="96">
        <v>1152.24</v>
      </c>
      <c r="L96" s="96">
        <v>576.15</v>
      </c>
      <c r="M96" s="96">
        <v>576.15</v>
      </c>
      <c r="N96" s="96">
        <f t="shared" si="13"/>
        <v>-5.999999999994543E-2</v>
      </c>
      <c r="O96" s="96"/>
    </row>
    <row r="97" spans="1:15" x14ac:dyDescent="0.2">
      <c r="A97" s="214"/>
      <c r="B97" s="217"/>
      <c r="C97" s="203"/>
      <c r="D97" s="203"/>
      <c r="E97" s="206"/>
      <c r="F97" s="209"/>
      <c r="G97" s="100" t="s">
        <v>19</v>
      </c>
      <c r="H97" s="206"/>
      <c r="I97" s="206"/>
      <c r="J97" s="206"/>
      <c r="K97" s="96">
        <v>1152.24</v>
      </c>
      <c r="L97" s="96">
        <v>576.15</v>
      </c>
      <c r="M97" s="96">
        <v>576.15</v>
      </c>
      <c r="N97" s="96">
        <f t="shared" si="13"/>
        <v>-5.999999999994543E-2</v>
      </c>
      <c r="O97" s="96"/>
    </row>
    <row r="98" spans="1:15" x14ac:dyDescent="0.2">
      <c r="A98" s="214"/>
      <c r="B98" s="217"/>
      <c r="C98" s="203"/>
      <c r="D98" s="203"/>
      <c r="E98" s="206"/>
      <c r="F98" s="209"/>
      <c r="G98" s="104" t="s">
        <v>15</v>
      </c>
      <c r="H98" s="206"/>
      <c r="I98" s="206"/>
      <c r="J98" s="206"/>
      <c r="K98" s="105">
        <f>SUM(K94:K97)</f>
        <v>4549.6499999999996</v>
      </c>
      <c r="L98" s="105">
        <f>SUM(L94:L97)</f>
        <v>2196.61</v>
      </c>
      <c r="M98" s="105">
        <f>SUM(M94:M97)</f>
        <v>2196.61</v>
      </c>
      <c r="N98" s="99">
        <f t="shared" si="13"/>
        <v>156.42999999999938</v>
      </c>
      <c r="O98" s="106"/>
    </row>
    <row r="99" spans="1:15" x14ac:dyDescent="0.2">
      <c r="A99" s="213">
        <v>19</v>
      </c>
      <c r="B99" s="216" t="s">
        <v>25</v>
      </c>
      <c r="C99" s="202" t="s">
        <v>73</v>
      </c>
      <c r="D99" s="202" t="s">
        <v>165</v>
      </c>
      <c r="E99" s="205" t="s">
        <v>75</v>
      </c>
      <c r="F99" s="208">
        <v>14.3</v>
      </c>
      <c r="G99" s="100" t="s">
        <v>16</v>
      </c>
      <c r="H99" s="205">
        <v>19.579999999999998</v>
      </c>
      <c r="I99" s="211">
        <v>42545</v>
      </c>
      <c r="J99" s="211">
        <v>44371</v>
      </c>
      <c r="K99" s="103">
        <v>840</v>
      </c>
      <c r="L99" s="96">
        <v>140</v>
      </c>
      <c r="M99" s="96">
        <v>140</v>
      </c>
      <c r="N99" s="96">
        <f t="shared" si="13"/>
        <v>560</v>
      </c>
      <c r="O99" s="96"/>
    </row>
    <row r="100" spans="1:15" x14ac:dyDescent="0.2">
      <c r="A100" s="214"/>
      <c r="B100" s="217"/>
      <c r="C100" s="203"/>
      <c r="D100" s="203"/>
      <c r="E100" s="206"/>
      <c r="F100" s="209"/>
      <c r="G100" s="100" t="s">
        <v>17</v>
      </c>
      <c r="H100" s="206"/>
      <c r="I100" s="206"/>
      <c r="J100" s="206"/>
      <c r="K100" s="96">
        <v>840</v>
      </c>
      <c r="L100" s="96">
        <v>420</v>
      </c>
      <c r="M100" s="96">
        <v>420</v>
      </c>
      <c r="N100" s="96">
        <f t="shared" si="13"/>
        <v>0</v>
      </c>
      <c r="O100" s="96"/>
    </row>
    <row r="101" spans="1:15" x14ac:dyDescent="0.2">
      <c r="A101" s="214"/>
      <c r="B101" s="217"/>
      <c r="C101" s="203"/>
      <c r="D101" s="203"/>
      <c r="E101" s="206"/>
      <c r="F101" s="209"/>
      <c r="G101" s="100" t="s">
        <v>18</v>
      </c>
      <c r="H101" s="206"/>
      <c r="I101" s="206"/>
      <c r="J101" s="206"/>
      <c r="K101" s="96">
        <v>840</v>
      </c>
      <c r="L101" s="96">
        <v>840</v>
      </c>
      <c r="M101" s="96">
        <v>840</v>
      </c>
      <c r="N101" s="96">
        <f t="shared" si="13"/>
        <v>-840</v>
      </c>
      <c r="O101" s="96"/>
    </row>
    <row r="102" spans="1:15" x14ac:dyDescent="0.2">
      <c r="A102" s="214"/>
      <c r="B102" s="217"/>
      <c r="C102" s="203"/>
      <c r="D102" s="203"/>
      <c r="E102" s="206"/>
      <c r="F102" s="209"/>
      <c r="G102" s="100" t="s">
        <v>19</v>
      </c>
      <c r="H102" s="206"/>
      <c r="I102" s="206"/>
      <c r="J102" s="206"/>
      <c r="K102" s="96">
        <v>840</v>
      </c>
      <c r="L102" s="96">
        <v>0</v>
      </c>
      <c r="M102" s="96">
        <v>0</v>
      </c>
      <c r="N102" s="96">
        <f t="shared" si="13"/>
        <v>840</v>
      </c>
      <c r="O102" s="96"/>
    </row>
    <row r="103" spans="1:15" x14ac:dyDescent="0.2">
      <c r="A103" s="214"/>
      <c r="B103" s="217"/>
      <c r="C103" s="203"/>
      <c r="D103" s="203"/>
      <c r="E103" s="206"/>
      <c r="F103" s="209"/>
      <c r="G103" s="104" t="s">
        <v>15</v>
      </c>
      <c r="H103" s="206"/>
      <c r="I103" s="206"/>
      <c r="J103" s="206"/>
      <c r="K103" s="105">
        <f>SUM(K99:K102)</f>
        <v>3360</v>
      </c>
      <c r="L103" s="105">
        <f>SUM(L99:L102)</f>
        <v>1400</v>
      </c>
      <c r="M103" s="105">
        <f>SUM(M99:M102)</f>
        <v>1400</v>
      </c>
      <c r="N103" s="99">
        <f t="shared" si="13"/>
        <v>560</v>
      </c>
      <c r="O103" s="106"/>
    </row>
    <row r="104" spans="1:15" x14ac:dyDescent="0.2">
      <c r="A104" s="213">
        <v>20</v>
      </c>
      <c r="B104" s="216" t="s">
        <v>25</v>
      </c>
      <c r="C104" s="202" t="s">
        <v>77</v>
      </c>
      <c r="D104" s="202" t="s">
        <v>78</v>
      </c>
      <c r="E104" s="205" t="s">
        <v>79</v>
      </c>
      <c r="F104" s="208">
        <v>150.80000000000001</v>
      </c>
      <c r="G104" s="100" t="s">
        <v>16</v>
      </c>
      <c r="H104" s="205">
        <v>35.33</v>
      </c>
      <c r="I104" s="211">
        <v>41613</v>
      </c>
      <c r="J104" s="211">
        <v>43439</v>
      </c>
      <c r="K104" s="103">
        <v>15984.81</v>
      </c>
      <c r="L104" s="96">
        <v>7128</v>
      </c>
      <c r="M104" s="96">
        <v>7128</v>
      </c>
      <c r="N104" s="96">
        <f t="shared" si="13"/>
        <v>1728.8099999999995</v>
      </c>
      <c r="O104" s="96"/>
    </row>
    <row r="105" spans="1:15" x14ac:dyDescent="0.2">
      <c r="A105" s="214"/>
      <c r="B105" s="217"/>
      <c r="C105" s="203"/>
      <c r="D105" s="203"/>
      <c r="E105" s="206"/>
      <c r="F105" s="209"/>
      <c r="G105" s="100" t="s">
        <v>17</v>
      </c>
      <c r="H105" s="206"/>
      <c r="I105" s="206"/>
      <c r="J105" s="206"/>
      <c r="K105" s="96">
        <v>15984.81</v>
      </c>
      <c r="L105" s="96">
        <v>10878</v>
      </c>
      <c r="M105" s="96">
        <v>10878</v>
      </c>
      <c r="N105" s="96">
        <f t="shared" si="13"/>
        <v>-5771.1900000000005</v>
      </c>
      <c r="O105" s="96"/>
    </row>
    <row r="106" spans="1:15" x14ac:dyDescent="0.2">
      <c r="A106" s="214"/>
      <c r="B106" s="217"/>
      <c r="C106" s="203"/>
      <c r="D106" s="203"/>
      <c r="E106" s="206"/>
      <c r="F106" s="209"/>
      <c r="G106" s="100" t="s">
        <v>18</v>
      </c>
      <c r="H106" s="206"/>
      <c r="I106" s="206"/>
      <c r="J106" s="206"/>
      <c r="K106" s="96">
        <v>15984.81</v>
      </c>
      <c r="L106" s="96">
        <v>9228</v>
      </c>
      <c r="M106" s="96">
        <v>9228</v>
      </c>
      <c r="N106" s="96">
        <f t="shared" si="13"/>
        <v>-2471.1900000000005</v>
      </c>
      <c r="O106" s="96"/>
    </row>
    <row r="107" spans="1:15" x14ac:dyDescent="0.2">
      <c r="A107" s="214"/>
      <c r="B107" s="217"/>
      <c r="C107" s="203"/>
      <c r="D107" s="203"/>
      <c r="E107" s="206"/>
      <c r="F107" s="209"/>
      <c r="G107" s="100" t="s">
        <v>19</v>
      </c>
      <c r="H107" s="206"/>
      <c r="I107" s="206"/>
      <c r="J107" s="206"/>
      <c r="K107" s="96">
        <v>15984.81</v>
      </c>
      <c r="L107" s="96">
        <v>8228</v>
      </c>
      <c r="M107" s="96">
        <v>8228</v>
      </c>
      <c r="N107" s="96">
        <f t="shared" si="13"/>
        <v>-471.19000000000051</v>
      </c>
      <c r="O107" s="96"/>
    </row>
    <row r="108" spans="1:15" x14ac:dyDescent="0.2">
      <c r="A108" s="215"/>
      <c r="B108" s="218"/>
      <c r="C108" s="204"/>
      <c r="D108" s="204"/>
      <c r="E108" s="207"/>
      <c r="F108" s="210"/>
      <c r="G108" s="101" t="s">
        <v>15</v>
      </c>
      <c r="H108" s="207"/>
      <c r="I108" s="207"/>
      <c r="J108" s="207"/>
      <c r="K108" s="99">
        <f>SUM(K104:K107)</f>
        <v>63939.24</v>
      </c>
      <c r="L108" s="99">
        <f>SUM(L104:L107)</f>
        <v>35462</v>
      </c>
      <c r="M108" s="99">
        <f>SUM(M104:M107)</f>
        <v>35462</v>
      </c>
      <c r="N108" s="99">
        <f t="shared" si="13"/>
        <v>-6984.760000000002</v>
      </c>
      <c r="O108" s="96"/>
    </row>
    <row r="109" spans="1:15" x14ac:dyDescent="0.2">
      <c r="A109" s="213">
        <v>21</v>
      </c>
      <c r="B109" s="216" t="s">
        <v>25</v>
      </c>
      <c r="C109" s="202" t="s">
        <v>80</v>
      </c>
      <c r="D109" s="202" t="s">
        <v>166</v>
      </c>
      <c r="E109" s="205" t="s">
        <v>82</v>
      </c>
      <c r="F109" s="208">
        <v>186.4</v>
      </c>
      <c r="G109" s="100" t="s">
        <v>16</v>
      </c>
      <c r="H109" s="205">
        <v>22.42</v>
      </c>
      <c r="I109" s="211">
        <v>42272</v>
      </c>
      <c r="J109" s="211">
        <v>44099</v>
      </c>
      <c r="K109" s="103">
        <v>12540</v>
      </c>
      <c r="L109" s="96">
        <v>22500</v>
      </c>
      <c r="M109" s="96">
        <v>22500</v>
      </c>
      <c r="N109" s="96">
        <f t="shared" si="13"/>
        <v>-32460</v>
      </c>
      <c r="O109" s="96"/>
    </row>
    <row r="110" spans="1:15" x14ac:dyDescent="0.2">
      <c r="A110" s="214"/>
      <c r="B110" s="217"/>
      <c r="C110" s="203"/>
      <c r="D110" s="203"/>
      <c r="E110" s="206"/>
      <c r="F110" s="209"/>
      <c r="G110" s="100" t="s">
        <v>17</v>
      </c>
      <c r="H110" s="206"/>
      <c r="I110" s="206"/>
      <c r="J110" s="206"/>
      <c r="K110" s="96">
        <v>12540</v>
      </c>
      <c r="L110" s="96">
        <v>0</v>
      </c>
      <c r="M110" s="96">
        <v>0</v>
      </c>
      <c r="N110" s="96">
        <f t="shared" si="13"/>
        <v>12540</v>
      </c>
      <c r="O110" s="96"/>
    </row>
    <row r="111" spans="1:15" x14ac:dyDescent="0.2">
      <c r="A111" s="214"/>
      <c r="B111" s="217"/>
      <c r="C111" s="203"/>
      <c r="D111" s="203"/>
      <c r="E111" s="206"/>
      <c r="F111" s="209"/>
      <c r="G111" s="100" t="s">
        <v>18</v>
      </c>
      <c r="H111" s="206"/>
      <c r="I111" s="206"/>
      <c r="J111" s="206"/>
      <c r="K111" s="96">
        <v>12540</v>
      </c>
      <c r="L111" s="96">
        <v>13250</v>
      </c>
      <c r="M111" s="96">
        <v>13250</v>
      </c>
      <c r="N111" s="96">
        <f t="shared" si="13"/>
        <v>-13960</v>
      </c>
      <c r="O111" s="96"/>
    </row>
    <row r="112" spans="1:15" x14ac:dyDescent="0.2">
      <c r="A112" s="214"/>
      <c r="B112" s="217"/>
      <c r="C112" s="203"/>
      <c r="D112" s="203"/>
      <c r="E112" s="206"/>
      <c r="F112" s="209"/>
      <c r="G112" s="100" t="s">
        <v>19</v>
      </c>
      <c r="H112" s="206"/>
      <c r="I112" s="206"/>
      <c r="J112" s="206"/>
      <c r="K112" s="96">
        <v>12540</v>
      </c>
      <c r="L112" s="96">
        <v>0</v>
      </c>
      <c r="M112" s="96">
        <v>0</v>
      </c>
      <c r="N112" s="96">
        <f t="shared" si="13"/>
        <v>12540</v>
      </c>
      <c r="O112" s="96"/>
    </row>
    <row r="113" spans="1:15" x14ac:dyDescent="0.2">
      <c r="A113" s="215"/>
      <c r="B113" s="218"/>
      <c r="C113" s="204"/>
      <c r="D113" s="204"/>
      <c r="E113" s="207"/>
      <c r="F113" s="210"/>
      <c r="G113" s="101" t="s">
        <v>15</v>
      </c>
      <c r="H113" s="207"/>
      <c r="I113" s="207"/>
      <c r="J113" s="207"/>
      <c r="K113" s="99">
        <f>SUM(K109:K112)</f>
        <v>50160</v>
      </c>
      <c r="L113" s="99">
        <f>SUM(L109:L112)</f>
        <v>35750</v>
      </c>
      <c r="M113" s="99">
        <f>SUM(M109:M112)</f>
        <v>35750</v>
      </c>
      <c r="N113" s="99">
        <f t="shared" si="13"/>
        <v>-21340</v>
      </c>
      <c r="O113" s="96"/>
    </row>
    <row r="114" spans="1:15" x14ac:dyDescent="0.2">
      <c r="A114" s="213">
        <v>22</v>
      </c>
      <c r="B114" s="216" t="s">
        <v>25</v>
      </c>
      <c r="C114" s="202" t="s">
        <v>83</v>
      </c>
      <c r="D114" s="202" t="s">
        <v>167</v>
      </c>
      <c r="E114" s="205" t="s">
        <v>84</v>
      </c>
      <c r="F114" s="208">
        <v>43.1</v>
      </c>
      <c r="G114" s="100" t="s">
        <v>16</v>
      </c>
      <c r="H114" s="205">
        <v>16.73</v>
      </c>
      <c r="I114" s="211">
        <v>42255</v>
      </c>
      <c r="J114" s="211">
        <v>44082</v>
      </c>
      <c r="K114" s="103">
        <v>2163.63</v>
      </c>
      <c r="L114" s="96">
        <v>1081.8</v>
      </c>
      <c r="M114" s="96">
        <v>1081.8</v>
      </c>
      <c r="N114" s="96">
        <f t="shared" ref="N114:N132" si="14">K114-L114-M114</f>
        <v>3.0000000000200089E-2</v>
      </c>
      <c r="O114" s="96"/>
    </row>
    <row r="115" spans="1:15" x14ac:dyDescent="0.2">
      <c r="A115" s="214"/>
      <c r="B115" s="217"/>
      <c r="C115" s="203"/>
      <c r="D115" s="203"/>
      <c r="E115" s="206"/>
      <c r="F115" s="209"/>
      <c r="G115" s="100" t="s">
        <v>17</v>
      </c>
      <c r="H115" s="206"/>
      <c r="I115" s="206"/>
      <c r="J115" s="206"/>
      <c r="K115" s="96">
        <v>2163.63</v>
      </c>
      <c r="L115" s="96">
        <v>1081.8</v>
      </c>
      <c r="M115" s="96">
        <v>1081.8</v>
      </c>
      <c r="N115" s="96">
        <f t="shared" si="14"/>
        <v>3.0000000000200089E-2</v>
      </c>
      <c r="O115" s="96"/>
    </row>
    <row r="116" spans="1:15" x14ac:dyDescent="0.2">
      <c r="A116" s="214"/>
      <c r="B116" s="217"/>
      <c r="C116" s="203"/>
      <c r="D116" s="203"/>
      <c r="E116" s="206"/>
      <c r="F116" s="209"/>
      <c r="G116" s="100" t="s">
        <v>18</v>
      </c>
      <c r="H116" s="206"/>
      <c r="I116" s="206"/>
      <c r="J116" s="206"/>
      <c r="K116" s="96">
        <v>2163.63</v>
      </c>
      <c r="L116" s="96">
        <v>1081.8</v>
      </c>
      <c r="M116" s="96">
        <v>1081.8</v>
      </c>
      <c r="N116" s="96">
        <f t="shared" si="14"/>
        <v>3.0000000000200089E-2</v>
      </c>
      <c r="O116" s="96"/>
    </row>
    <row r="117" spans="1:15" x14ac:dyDescent="0.2">
      <c r="A117" s="214"/>
      <c r="B117" s="217"/>
      <c r="C117" s="203"/>
      <c r="D117" s="203"/>
      <c r="E117" s="206"/>
      <c r="F117" s="209"/>
      <c r="G117" s="100" t="s">
        <v>19</v>
      </c>
      <c r="H117" s="206"/>
      <c r="I117" s="206"/>
      <c r="J117" s="206"/>
      <c r="K117" s="96">
        <v>2163.63</v>
      </c>
      <c r="L117" s="96">
        <v>1081.8</v>
      </c>
      <c r="M117" s="96">
        <v>1081.8</v>
      </c>
      <c r="N117" s="96">
        <f t="shared" si="14"/>
        <v>3.0000000000200089E-2</v>
      </c>
      <c r="O117" s="96"/>
    </row>
    <row r="118" spans="1:15" x14ac:dyDescent="0.2">
      <c r="A118" s="215"/>
      <c r="B118" s="218"/>
      <c r="C118" s="204"/>
      <c r="D118" s="204"/>
      <c r="E118" s="207"/>
      <c r="F118" s="210"/>
      <c r="G118" s="101" t="s">
        <v>15</v>
      </c>
      <c r="H118" s="207"/>
      <c r="I118" s="207"/>
      <c r="J118" s="207"/>
      <c r="K118" s="99">
        <f>SUM(K114:K117)</f>
        <v>8654.52</v>
      </c>
      <c r="L118" s="99">
        <f>SUM(L114:L117)</f>
        <v>4327.2</v>
      </c>
      <c r="M118" s="99">
        <f>SUM(M114:M117)</f>
        <v>4327.2</v>
      </c>
      <c r="N118" s="99">
        <f t="shared" si="14"/>
        <v>0.12000000000080036</v>
      </c>
      <c r="O118" s="96"/>
    </row>
    <row r="119" spans="1:15" x14ac:dyDescent="0.2">
      <c r="A119" s="213">
        <v>23</v>
      </c>
      <c r="B119" s="216" t="s">
        <v>25</v>
      </c>
      <c r="C119" s="202" t="s">
        <v>86</v>
      </c>
      <c r="D119" s="202" t="s">
        <v>168</v>
      </c>
      <c r="E119" s="205" t="s">
        <v>33</v>
      </c>
      <c r="F119" s="208">
        <v>45.4</v>
      </c>
      <c r="G119" s="100" t="s">
        <v>16</v>
      </c>
      <c r="H119" s="205">
        <v>28.67</v>
      </c>
      <c r="I119" s="211">
        <v>42444</v>
      </c>
      <c r="J119" s="211">
        <v>44270</v>
      </c>
      <c r="K119" s="103">
        <v>3904.41</v>
      </c>
      <c r="L119" s="96">
        <v>2503.2199999999998</v>
      </c>
      <c r="M119" s="96">
        <v>2503.2199999999998</v>
      </c>
      <c r="N119" s="96">
        <f t="shared" si="14"/>
        <v>-1102.0299999999997</v>
      </c>
      <c r="O119" s="96"/>
    </row>
    <row r="120" spans="1:15" x14ac:dyDescent="0.2">
      <c r="A120" s="214"/>
      <c r="B120" s="217"/>
      <c r="C120" s="203"/>
      <c r="D120" s="203"/>
      <c r="E120" s="206"/>
      <c r="F120" s="209"/>
      <c r="G120" s="100" t="s">
        <v>17</v>
      </c>
      <c r="H120" s="206"/>
      <c r="I120" s="206"/>
      <c r="J120" s="206"/>
      <c r="K120" s="96">
        <v>3904.41</v>
      </c>
      <c r="L120" s="96">
        <v>1952.22</v>
      </c>
      <c r="M120" s="96">
        <v>1952.22</v>
      </c>
      <c r="N120" s="96">
        <f t="shared" si="14"/>
        <v>-3.0000000000200089E-2</v>
      </c>
      <c r="O120" s="96"/>
    </row>
    <row r="121" spans="1:15" x14ac:dyDescent="0.2">
      <c r="A121" s="214"/>
      <c r="B121" s="217"/>
      <c r="C121" s="203"/>
      <c r="D121" s="203"/>
      <c r="E121" s="206"/>
      <c r="F121" s="209"/>
      <c r="G121" s="100" t="s">
        <v>18</v>
      </c>
      <c r="H121" s="206"/>
      <c r="I121" s="206"/>
      <c r="J121" s="206"/>
      <c r="K121" s="96">
        <v>3904.41</v>
      </c>
      <c r="L121" s="96">
        <v>2010.7</v>
      </c>
      <c r="M121" s="96">
        <v>2010.71</v>
      </c>
      <c r="N121" s="96">
        <f t="shared" si="14"/>
        <v>-117.00000000000023</v>
      </c>
      <c r="O121" s="96"/>
    </row>
    <row r="122" spans="1:15" x14ac:dyDescent="0.2">
      <c r="A122" s="214"/>
      <c r="B122" s="217"/>
      <c r="C122" s="203"/>
      <c r="D122" s="203"/>
      <c r="E122" s="206"/>
      <c r="F122" s="209"/>
      <c r="G122" s="100" t="s">
        <v>19</v>
      </c>
      <c r="H122" s="206"/>
      <c r="I122" s="206"/>
      <c r="J122" s="206"/>
      <c r="K122" s="96">
        <v>3904.41</v>
      </c>
      <c r="L122" s="96">
        <v>2602.94</v>
      </c>
      <c r="M122" s="96">
        <v>2602.94</v>
      </c>
      <c r="N122" s="96">
        <f t="shared" si="14"/>
        <v>-1301.4700000000003</v>
      </c>
      <c r="O122" s="96"/>
    </row>
    <row r="123" spans="1:15" x14ac:dyDescent="0.2">
      <c r="A123" s="215"/>
      <c r="B123" s="218"/>
      <c r="C123" s="204"/>
      <c r="D123" s="204"/>
      <c r="E123" s="207"/>
      <c r="F123" s="210"/>
      <c r="G123" s="101" t="s">
        <v>15</v>
      </c>
      <c r="H123" s="207"/>
      <c r="I123" s="207"/>
      <c r="J123" s="207"/>
      <c r="K123" s="99">
        <f>SUM(K119:K122)</f>
        <v>15617.64</v>
      </c>
      <c r="L123" s="99">
        <f>SUM(L119:L122)</f>
        <v>9069.08</v>
      </c>
      <c r="M123" s="99">
        <f>SUM(M119:M122)</f>
        <v>9069.09</v>
      </c>
      <c r="N123" s="99">
        <f t="shared" si="14"/>
        <v>-2520.5300000000007</v>
      </c>
      <c r="O123" s="96"/>
    </row>
    <row r="124" spans="1:15" x14ac:dyDescent="0.2">
      <c r="A124" s="214">
        <v>24</v>
      </c>
      <c r="B124" s="217" t="s">
        <v>25</v>
      </c>
      <c r="C124" s="203" t="s">
        <v>88</v>
      </c>
      <c r="D124" s="203" t="s">
        <v>169</v>
      </c>
      <c r="E124" s="206" t="s">
        <v>84</v>
      </c>
      <c r="F124" s="209">
        <v>10.1</v>
      </c>
      <c r="G124" s="107" t="s">
        <v>16</v>
      </c>
      <c r="H124" s="206">
        <v>21.06</v>
      </c>
      <c r="I124" s="222">
        <v>41627</v>
      </c>
      <c r="J124" s="222">
        <v>43453</v>
      </c>
      <c r="K124" s="108">
        <v>638.30999999999995</v>
      </c>
      <c r="L124" s="108">
        <v>212.5</v>
      </c>
      <c r="M124" s="108">
        <v>212.5</v>
      </c>
      <c r="N124" s="108">
        <f t="shared" si="14"/>
        <v>213.30999999999995</v>
      </c>
      <c r="O124" s="108"/>
    </row>
    <row r="125" spans="1:15" x14ac:dyDescent="0.2">
      <c r="A125" s="214"/>
      <c r="B125" s="217"/>
      <c r="C125" s="203"/>
      <c r="D125" s="203"/>
      <c r="E125" s="206"/>
      <c r="F125" s="209"/>
      <c r="G125" s="100" t="s">
        <v>17</v>
      </c>
      <c r="H125" s="206"/>
      <c r="I125" s="206"/>
      <c r="J125" s="206"/>
      <c r="K125" s="96">
        <v>638.30999999999995</v>
      </c>
      <c r="L125" s="96">
        <v>319.5</v>
      </c>
      <c r="M125" s="96">
        <v>319.5</v>
      </c>
      <c r="N125" s="96">
        <f t="shared" si="14"/>
        <v>-0.69000000000005457</v>
      </c>
      <c r="O125" s="96"/>
    </row>
    <row r="126" spans="1:15" x14ac:dyDescent="0.2">
      <c r="A126" s="214"/>
      <c r="B126" s="217"/>
      <c r="C126" s="203"/>
      <c r="D126" s="203"/>
      <c r="E126" s="206"/>
      <c r="F126" s="209"/>
      <c r="G126" s="100" t="s">
        <v>18</v>
      </c>
      <c r="H126" s="206"/>
      <c r="I126" s="206"/>
      <c r="J126" s="206"/>
      <c r="K126" s="96">
        <v>638.30999999999995</v>
      </c>
      <c r="L126" s="96">
        <v>319.5</v>
      </c>
      <c r="M126" s="96">
        <v>319.5</v>
      </c>
      <c r="N126" s="96">
        <f t="shared" si="14"/>
        <v>-0.69000000000005457</v>
      </c>
      <c r="O126" s="96"/>
    </row>
    <row r="127" spans="1:15" x14ac:dyDescent="0.2">
      <c r="A127" s="214"/>
      <c r="B127" s="217"/>
      <c r="C127" s="203"/>
      <c r="D127" s="203"/>
      <c r="E127" s="206"/>
      <c r="F127" s="209"/>
      <c r="G127" s="100" t="s">
        <v>19</v>
      </c>
      <c r="H127" s="206"/>
      <c r="I127" s="206"/>
      <c r="J127" s="206"/>
      <c r="K127" s="96">
        <v>638.30999999999995</v>
      </c>
      <c r="L127" s="96">
        <v>426</v>
      </c>
      <c r="M127" s="96">
        <v>426</v>
      </c>
      <c r="N127" s="96">
        <f t="shared" si="14"/>
        <v>-213.69000000000005</v>
      </c>
      <c r="O127" s="96"/>
    </row>
    <row r="128" spans="1:15" ht="15.75" customHeight="1" x14ac:dyDescent="0.2">
      <c r="A128" s="214"/>
      <c r="B128" s="217"/>
      <c r="C128" s="203"/>
      <c r="D128" s="203"/>
      <c r="E128" s="206"/>
      <c r="F128" s="209"/>
      <c r="G128" s="104" t="s">
        <v>15</v>
      </c>
      <c r="H128" s="206"/>
      <c r="I128" s="206"/>
      <c r="J128" s="206"/>
      <c r="K128" s="105">
        <f>SUM(K124:K127)</f>
        <v>2553.2399999999998</v>
      </c>
      <c r="L128" s="105">
        <f>SUM(L124:L127)</f>
        <v>1277.5</v>
      </c>
      <c r="M128" s="105">
        <f>SUM(M124:M127)</f>
        <v>1277.5</v>
      </c>
      <c r="N128" s="99">
        <f t="shared" si="14"/>
        <v>-1.7600000000002183</v>
      </c>
      <c r="O128" s="106"/>
    </row>
    <row r="129" spans="1:15" x14ac:dyDescent="0.2">
      <c r="A129" s="213">
        <v>25</v>
      </c>
      <c r="B129" s="216" t="s">
        <v>25</v>
      </c>
      <c r="C129" s="202" t="s">
        <v>90</v>
      </c>
      <c r="D129" s="202" t="s">
        <v>91</v>
      </c>
      <c r="E129" s="205" t="s">
        <v>40</v>
      </c>
      <c r="F129" s="208">
        <v>91</v>
      </c>
      <c r="G129" s="100" t="s">
        <v>16</v>
      </c>
      <c r="H129" s="205">
        <v>27.27</v>
      </c>
      <c r="I129" s="211">
        <v>43248</v>
      </c>
      <c r="J129" s="211">
        <v>43583</v>
      </c>
      <c r="K129" s="96">
        <v>7443.81</v>
      </c>
      <c r="L129" s="96">
        <v>2481.27</v>
      </c>
      <c r="M129" s="96">
        <v>2481.27</v>
      </c>
      <c r="N129" s="96">
        <f t="shared" si="14"/>
        <v>2481.2700000000009</v>
      </c>
      <c r="O129" s="96"/>
    </row>
    <row r="130" spans="1:15" x14ac:dyDescent="0.2">
      <c r="A130" s="214"/>
      <c r="B130" s="217"/>
      <c r="C130" s="203"/>
      <c r="D130" s="203"/>
      <c r="E130" s="206"/>
      <c r="F130" s="209"/>
      <c r="G130" s="100" t="s">
        <v>17</v>
      </c>
      <c r="H130" s="206"/>
      <c r="I130" s="206"/>
      <c r="J130" s="206"/>
      <c r="K130" s="96">
        <v>9216.7800000000007</v>
      </c>
      <c r="L130" s="96">
        <v>5849.03</v>
      </c>
      <c r="M130" s="96">
        <v>5849.03</v>
      </c>
      <c r="N130" s="96">
        <f t="shared" si="14"/>
        <v>-2481.2799999999988</v>
      </c>
      <c r="O130" s="96">
        <v>708.32</v>
      </c>
    </row>
    <row r="131" spans="1:15" x14ac:dyDescent="0.2">
      <c r="A131" s="214"/>
      <c r="B131" s="217"/>
      <c r="C131" s="203"/>
      <c r="D131" s="203"/>
      <c r="E131" s="206"/>
      <c r="F131" s="209"/>
      <c r="G131" s="100" t="s">
        <v>18</v>
      </c>
      <c r="H131" s="206"/>
      <c r="I131" s="206"/>
      <c r="J131" s="206"/>
      <c r="K131" s="96">
        <v>12154.86</v>
      </c>
      <c r="L131" s="96">
        <v>4577.43</v>
      </c>
      <c r="M131" s="96">
        <v>4577.43</v>
      </c>
      <c r="N131" s="96">
        <f t="shared" si="14"/>
        <v>3000</v>
      </c>
      <c r="O131" s="96"/>
    </row>
    <row r="132" spans="1:15" x14ac:dyDescent="0.2">
      <c r="A132" s="214"/>
      <c r="B132" s="217"/>
      <c r="C132" s="203"/>
      <c r="D132" s="203"/>
      <c r="E132" s="206"/>
      <c r="F132" s="209"/>
      <c r="G132" s="100" t="s">
        <v>19</v>
      </c>
      <c r="H132" s="206"/>
      <c r="I132" s="206"/>
      <c r="J132" s="206"/>
      <c r="K132" s="96">
        <v>12154.86</v>
      </c>
      <c r="L132" s="96">
        <v>7577.43</v>
      </c>
      <c r="M132" s="96">
        <v>7577.43</v>
      </c>
      <c r="N132" s="96">
        <f t="shared" si="14"/>
        <v>-3000</v>
      </c>
      <c r="O132" s="96"/>
    </row>
    <row r="133" spans="1:15" ht="15.75" customHeight="1" x14ac:dyDescent="0.2">
      <c r="A133" s="215"/>
      <c r="B133" s="218"/>
      <c r="C133" s="204"/>
      <c r="D133" s="204"/>
      <c r="E133" s="207"/>
      <c r="F133" s="210"/>
      <c r="G133" s="101" t="s">
        <v>15</v>
      </c>
      <c r="H133" s="207"/>
      <c r="I133" s="207"/>
      <c r="J133" s="207"/>
      <c r="K133" s="99">
        <f>SUM(K129:K132)</f>
        <v>40970.31</v>
      </c>
      <c r="L133" s="99">
        <f>SUM(L129:L132)</f>
        <v>20485.16</v>
      </c>
      <c r="M133" s="99">
        <f>SUM(M129:M132)</f>
        <v>20485.16</v>
      </c>
      <c r="N133" s="96">
        <f t="shared" ref="N133" si="15">K133-L133-M133</f>
        <v>-1.0000000002037268E-2</v>
      </c>
      <c r="O133" s="96"/>
    </row>
    <row r="134" spans="1:15" x14ac:dyDescent="0.2">
      <c r="A134" s="213">
        <v>26</v>
      </c>
      <c r="B134" s="216" t="s">
        <v>25</v>
      </c>
      <c r="C134" s="205" t="s">
        <v>92</v>
      </c>
      <c r="D134" s="202" t="s">
        <v>93</v>
      </c>
      <c r="E134" s="205" t="s">
        <v>40</v>
      </c>
      <c r="F134" s="208">
        <v>56.2</v>
      </c>
      <c r="G134" s="100" t="s">
        <v>16</v>
      </c>
      <c r="H134" s="205">
        <v>28.27</v>
      </c>
      <c r="I134" s="211">
        <v>41814</v>
      </c>
      <c r="J134" s="211">
        <v>43640</v>
      </c>
      <c r="K134" s="96">
        <v>2382.88</v>
      </c>
      <c r="L134" s="96">
        <v>794.3</v>
      </c>
      <c r="M134" s="96">
        <v>794.29</v>
      </c>
      <c r="N134" s="96">
        <f t="shared" ref="N134:N140" si="16">K134-L134-M134</f>
        <v>794.29000000000019</v>
      </c>
      <c r="O134" s="96"/>
    </row>
    <row r="135" spans="1:15" x14ac:dyDescent="0.2">
      <c r="A135" s="214"/>
      <c r="B135" s="217"/>
      <c r="C135" s="206"/>
      <c r="D135" s="203"/>
      <c r="E135" s="206"/>
      <c r="F135" s="209"/>
      <c r="G135" s="100" t="s">
        <v>17</v>
      </c>
      <c r="H135" s="206"/>
      <c r="I135" s="206"/>
      <c r="J135" s="206"/>
      <c r="K135" s="96">
        <v>0</v>
      </c>
      <c r="L135" s="96">
        <v>397.15</v>
      </c>
      <c r="M135" s="96">
        <v>397.15</v>
      </c>
      <c r="N135" s="96">
        <f t="shared" si="16"/>
        <v>-794.3</v>
      </c>
      <c r="O135" s="96"/>
    </row>
    <row r="136" spans="1:15" x14ac:dyDescent="0.2">
      <c r="A136" s="214"/>
      <c r="B136" s="217"/>
      <c r="C136" s="206"/>
      <c r="D136" s="203"/>
      <c r="E136" s="206"/>
      <c r="F136" s="209"/>
      <c r="G136" s="100" t="s">
        <v>18</v>
      </c>
      <c r="H136" s="206"/>
      <c r="I136" s="206"/>
      <c r="J136" s="206"/>
      <c r="K136" s="96">
        <v>0</v>
      </c>
      <c r="L136" s="96">
        <v>0</v>
      </c>
      <c r="M136" s="96">
        <v>0</v>
      </c>
      <c r="N136" s="96">
        <f t="shared" si="16"/>
        <v>0</v>
      </c>
      <c r="O136" s="96"/>
    </row>
    <row r="137" spans="1:15" x14ac:dyDescent="0.2">
      <c r="A137" s="214"/>
      <c r="B137" s="217"/>
      <c r="C137" s="206"/>
      <c r="D137" s="203"/>
      <c r="E137" s="206"/>
      <c r="F137" s="209"/>
      <c r="G137" s="100" t="s">
        <v>19</v>
      </c>
      <c r="H137" s="206"/>
      <c r="I137" s="206"/>
      <c r="J137" s="206"/>
      <c r="K137" s="102">
        <v>0</v>
      </c>
      <c r="L137" s="96">
        <v>0</v>
      </c>
      <c r="M137" s="96">
        <v>0</v>
      </c>
      <c r="N137" s="96">
        <f t="shared" si="16"/>
        <v>0</v>
      </c>
      <c r="O137" s="96"/>
    </row>
    <row r="138" spans="1:15" x14ac:dyDescent="0.2">
      <c r="A138" s="215"/>
      <c r="B138" s="218"/>
      <c r="C138" s="207"/>
      <c r="D138" s="204"/>
      <c r="E138" s="207"/>
      <c r="F138" s="210"/>
      <c r="G138" s="101" t="s">
        <v>15</v>
      </c>
      <c r="H138" s="207"/>
      <c r="I138" s="207"/>
      <c r="J138" s="207"/>
      <c r="K138" s="99">
        <f>SUM(K134:K137)</f>
        <v>2382.88</v>
      </c>
      <c r="L138" s="99">
        <f>SUM(L134:L137)</f>
        <v>1191.4499999999998</v>
      </c>
      <c r="M138" s="99">
        <f>SUM(M134:M137)</f>
        <v>1191.44</v>
      </c>
      <c r="N138" s="96">
        <f t="shared" si="16"/>
        <v>-9.9999999997635314E-3</v>
      </c>
      <c r="O138" s="96"/>
    </row>
    <row r="139" spans="1:15" x14ac:dyDescent="0.2">
      <c r="A139" s="213">
        <v>27</v>
      </c>
      <c r="B139" s="216" t="s">
        <v>25</v>
      </c>
      <c r="C139" s="205" t="s">
        <v>92</v>
      </c>
      <c r="D139" s="202" t="s">
        <v>170</v>
      </c>
      <c r="E139" s="205" t="s">
        <v>40</v>
      </c>
      <c r="F139" s="208">
        <v>46</v>
      </c>
      <c r="G139" s="100" t="s">
        <v>16</v>
      </c>
      <c r="H139" s="205">
        <v>31.6</v>
      </c>
      <c r="I139" s="211">
        <v>41814</v>
      </c>
      <c r="J139" s="211">
        <v>43640</v>
      </c>
      <c r="K139" s="96">
        <v>2180.4</v>
      </c>
      <c r="L139" s="96">
        <v>726.8</v>
      </c>
      <c r="M139" s="96">
        <v>726.8</v>
      </c>
      <c r="N139" s="96">
        <f t="shared" si="16"/>
        <v>726.80000000000018</v>
      </c>
      <c r="O139" s="96"/>
    </row>
    <row r="140" spans="1:15" ht="12.75" customHeight="1" x14ac:dyDescent="0.2">
      <c r="A140" s="214"/>
      <c r="B140" s="217"/>
      <c r="C140" s="206"/>
      <c r="D140" s="203"/>
      <c r="E140" s="206"/>
      <c r="F140" s="209"/>
      <c r="G140" s="100" t="s">
        <v>17</v>
      </c>
      <c r="H140" s="206"/>
      <c r="I140" s="206"/>
      <c r="J140" s="206"/>
      <c r="K140" s="96">
        <v>0</v>
      </c>
      <c r="L140" s="96">
        <v>363.4</v>
      </c>
      <c r="M140" s="96">
        <v>363.4</v>
      </c>
      <c r="N140" s="96">
        <f t="shared" si="16"/>
        <v>-726.8</v>
      </c>
      <c r="O140" s="96"/>
    </row>
    <row r="141" spans="1:15" x14ac:dyDescent="0.2">
      <c r="A141" s="214"/>
      <c r="B141" s="217"/>
      <c r="C141" s="206"/>
      <c r="D141" s="203"/>
      <c r="E141" s="206"/>
      <c r="F141" s="209"/>
      <c r="G141" s="100" t="s">
        <v>18</v>
      </c>
      <c r="H141" s="206"/>
      <c r="I141" s="206"/>
      <c r="J141" s="206"/>
      <c r="K141" s="96">
        <v>0</v>
      </c>
      <c r="L141" s="96">
        <v>0</v>
      </c>
      <c r="M141" s="96">
        <v>0</v>
      </c>
      <c r="N141" s="96">
        <v>0</v>
      </c>
      <c r="O141" s="96"/>
    </row>
    <row r="142" spans="1:15" x14ac:dyDescent="0.2">
      <c r="A142" s="214"/>
      <c r="B142" s="217"/>
      <c r="C142" s="206"/>
      <c r="D142" s="203"/>
      <c r="E142" s="206"/>
      <c r="F142" s="209"/>
      <c r="G142" s="100" t="s">
        <v>19</v>
      </c>
      <c r="H142" s="206"/>
      <c r="I142" s="206"/>
      <c r="J142" s="206"/>
      <c r="K142" s="96">
        <v>0</v>
      </c>
      <c r="L142" s="96">
        <v>0</v>
      </c>
      <c r="M142" s="96">
        <v>0</v>
      </c>
      <c r="N142" s="96">
        <v>0</v>
      </c>
      <c r="O142" s="96"/>
    </row>
    <row r="143" spans="1:15" ht="19.5" customHeight="1" x14ac:dyDescent="0.2">
      <c r="A143" s="215"/>
      <c r="B143" s="218"/>
      <c r="C143" s="207"/>
      <c r="D143" s="204"/>
      <c r="E143" s="207"/>
      <c r="F143" s="210"/>
      <c r="G143" s="101" t="s">
        <v>15</v>
      </c>
      <c r="H143" s="207"/>
      <c r="I143" s="207"/>
      <c r="J143" s="207"/>
      <c r="K143" s="99">
        <f>SUM(K139:K142)</f>
        <v>2180.4</v>
      </c>
      <c r="L143" s="99">
        <f>SUM(L139:L142)</f>
        <v>1090.1999999999998</v>
      </c>
      <c r="M143" s="99">
        <f>SUM(M139:M142)</f>
        <v>1090.1999999999998</v>
      </c>
      <c r="N143" s="99">
        <f t="shared" ref="N143" si="17">SUM(N139:N142)</f>
        <v>2.2737367544323206E-13</v>
      </c>
      <c r="O143" s="96"/>
    </row>
    <row r="144" spans="1:15" x14ac:dyDescent="0.2">
      <c r="A144" s="213">
        <v>28</v>
      </c>
      <c r="B144" s="216" t="s">
        <v>25</v>
      </c>
      <c r="C144" s="205" t="s">
        <v>95</v>
      </c>
      <c r="D144" s="202" t="s">
        <v>96</v>
      </c>
      <c r="E144" s="205" t="s">
        <v>33</v>
      </c>
      <c r="F144" s="208">
        <v>13.1</v>
      </c>
      <c r="G144" s="100" t="s">
        <v>16</v>
      </c>
      <c r="H144" s="205">
        <v>25.87</v>
      </c>
      <c r="I144" s="211">
        <v>42861</v>
      </c>
      <c r="J144" s="211">
        <v>43196</v>
      </c>
      <c r="K144" s="96">
        <v>1846.32</v>
      </c>
      <c r="L144" s="96">
        <v>923.16</v>
      </c>
      <c r="M144" s="96">
        <v>923.16</v>
      </c>
      <c r="N144" s="96">
        <f t="shared" ref="N144:N149" si="18">K144-L144-M144</f>
        <v>0</v>
      </c>
      <c r="O144" s="96"/>
    </row>
    <row r="145" spans="1:15" x14ac:dyDescent="0.2">
      <c r="A145" s="214"/>
      <c r="B145" s="217"/>
      <c r="C145" s="206"/>
      <c r="D145" s="203"/>
      <c r="E145" s="206"/>
      <c r="F145" s="209"/>
      <c r="G145" s="100" t="s">
        <v>17</v>
      </c>
      <c r="H145" s="206"/>
      <c r="I145" s="206"/>
      <c r="J145" s="206"/>
      <c r="K145" s="96">
        <v>1846.32</v>
      </c>
      <c r="L145" s="96">
        <v>923.16</v>
      </c>
      <c r="M145" s="96">
        <v>923.16</v>
      </c>
      <c r="N145" s="96">
        <f t="shared" si="18"/>
        <v>0</v>
      </c>
      <c r="O145" s="96"/>
    </row>
    <row r="146" spans="1:15" x14ac:dyDescent="0.2">
      <c r="A146" s="214"/>
      <c r="B146" s="217"/>
      <c r="C146" s="206"/>
      <c r="D146" s="203"/>
      <c r="E146" s="206"/>
      <c r="F146" s="209"/>
      <c r="G146" s="100" t="s">
        <v>18</v>
      </c>
      <c r="H146" s="206"/>
      <c r="I146" s="206"/>
      <c r="J146" s="206"/>
      <c r="K146" s="96">
        <v>1955.71</v>
      </c>
      <c r="L146" s="96">
        <v>977.85</v>
      </c>
      <c r="M146" s="96">
        <v>977.86</v>
      </c>
      <c r="N146" s="96">
        <f t="shared" si="18"/>
        <v>0</v>
      </c>
      <c r="O146" s="96"/>
    </row>
    <row r="147" spans="1:15" x14ac:dyDescent="0.2">
      <c r="A147" s="214"/>
      <c r="B147" s="217"/>
      <c r="C147" s="206"/>
      <c r="D147" s="203"/>
      <c r="E147" s="206"/>
      <c r="F147" s="209"/>
      <c r="G147" s="100" t="s">
        <v>19</v>
      </c>
      <c r="H147" s="206"/>
      <c r="I147" s="206"/>
      <c r="J147" s="206"/>
      <c r="K147" s="96">
        <v>1276.3699999999999</v>
      </c>
      <c r="L147" s="96">
        <v>957.34</v>
      </c>
      <c r="M147" s="96">
        <v>957.35</v>
      </c>
      <c r="N147" s="96">
        <f t="shared" si="18"/>
        <v>-638.32000000000016</v>
      </c>
      <c r="O147" s="96"/>
    </row>
    <row r="148" spans="1:15" x14ac:dyDescent="0.2">
      <c r="A148" s="215"/>
      <c r="B148" s="218"/>
      <c r="C148" s="207"/>
      <c r="D148" s="204"/>
      <c r="E148" s="207"/>
      <c r="F148" s="210"/>
      <c r="G148" s="101" t="s">
        <v>15</v>
      </c>
      <c r="H148" s="207"/>
      <c r="I148" s="207"/>
      <c r="J148" s="207"/>
      <c r="K148" s="99">
        <f>SUM(K144:K147)</f>
        <v>6924.72</v>
      </c>
      <c r="L148" s="99">
        <f t="shared" ref="L148:M148" si="19">SUM(L144:L147)</f>
        <v>3781.51</v>
      </c>
      <c r="M148" s="99">
        <f t="shared" si="19"/>
        <v>3781.5299999999997</v>
      </c>
      <c r="N148" s="99">
        <f t="shared" si="18"/>
        <v>-638.31999999999971</v>
      </c>
      <c r="O148" s="96"/>
    </row>
    <row r="149" spans="1:15" x14ac:dyDescent="0.2">
      <c r="A149" s="213">
        <v>29</v>
      </c>
      <c r="B149" s="216" t="s">
        <v>25</v>
      </c>
      <c r="C149" s="202" t="s">
        <v>99</v>
      </c>
      <c r="D149" s="202" t="s">
        <v>171</v>
      </c>
      <c r="E149" s="205" t="s">
        <v>101</v>
      </c>
      <c r="F149" s="208">
        <v>116.5</v>
      </c>
      <c r="G149" s="100" t="s">
        <v>16</v>
      </c>
      <c r="H149" s="205">
        <v>18.2</v>
      </c>
      <c r="I149" s="211">
        <v>41814</v>
      </c>
      <c r="J149" s="211">
        <v>43640</v>
      </c>
      <c r="K149" s="96">
        <v>1299.54</v>
      </c>
      <c r="L149" s="96">
        <v>250</v>
      </c>
      <c r="M149" s="96">
        <v>250</v>
      </c>
      <c r="N149" s="96">
        <f t="shared" si="18"/>
        <v>799.54</v>
      </c>
      <c r="O149" s="96"/>
    </row>
    <row r="150" spans="1:15" x14ac:dyDescent="0.2">
      <c r="A150" s="214"/>
      <c r="B150" s="217"/>
      <c r="C150" s="203"/>
      <c r="D150" s="203"/>
      <c r="E150" s="206"/>
      <c r="F150" s="209"/>
      <c r="G150" s="100" t="s">
        <v>17</v>
      </c>
      <c r="H150" s="206"/>
      <c r="I150" s="206"/>
      <c r="J150" s="206"/>
      <c r="K150" s="96">
        <v>0</v>
      </c>
      <c r="L150" s="96">
        <v>0</v>
      </c>
      <c r="M150" s="96">
        <v>0</v>
      </c>
      <c r="N150" s="96">
        <v>0</v>
      </c>
      <c r="O150" s="96" t="s">
        <v>155</v>
      </c>
    </row>
    <row r="151" spans="1:15" x14ac:dyDescent="0.2">
      <c r="A151" s="214"/>
      <c r="B151" s="217"/>
      <c r="C151" s="203"/>
      <c r="D151" s="203"/>
      <c r="E151" s="206"/>
      <c r="F151" s="209"/>
      <c r="G151" s="100" t="s">
        <v>18</v>
      </c>
      <c r="H151" s="206"/>
      <c r="I151" s="206"/>
      <c r="J151" s="206"/>
      <c r="K151" s="96">
        <v>0</v>
      </c>
      <c r="L151" s="96">
        <v>0</v>
      </c>
      <c r="M151" s="96">
        <v>0</v>
      </c>
      <c r="N151" s="96">
        <v>0</v>
      </c>
      <c r="O151" s="96"/>
    </row>
    <row r="152" spans="1:15" x14ac:dyDescent="0.2">
      <c r="A152" s="214"/>
      <c r="B152" s="217"/>
      <c r="C152" s="203"/>
      <c r="D152" s="203"/>
      <c r="E152" s="206"/>
      <c r="F152" s="209"/>
      <c r="G152" s="100" t="s">
        <v>19</v>
      </c>
      <c r="H152" s="206"/>
      <c r="I152" s="206"/>
      <c r="J152" s="206"/>
      <c r="K152" s="96">
        <v>0</v>
      </c>
      <c r="L152" s="96">
        <v>0</v>
      </c>
      <c r="M152" s="96">
        <v>0</v>
      </c>
      <c r="N152" s="96">
        <v>0</v>
      </c>
      <c r="O152" s="96"/>
    </row>
    <row r="153" spans="1:15" ht="16.5" customHeight="1" x14ac:dyDescent="0.2">
      <c r="A153" s="215"/>
      <c r="B153" s="218"/>
      <c r="C153" s="204"/>
      <c r="D153" s="204"/>
      <c r="E153" s="207"/>
      <c r="F153" s="210"/>
      <c r="G153" s="101" t="s">
        <v>15</v>
      </c>
      <c r="H153" s="207"/>
      <c r="I153" s="207"/>
      <c r="J153" s="207"/>
      <c r="K153" s="99">
        <f>SUM(K149:K152)</f>
        <v>1299.54</v>
      </c>
      <c r="L153" s="99">
        <f>SUM(L149:L152)</f>
        <v>250</v>
      </c>
      <c r="M153" s="99">
        <f>SUM(M149:M152)</f>
        <v>250</v>
      </c>
      <c r="N153" s="99">
        <f>SUM(N149:N152)</f>
        <v>799.54</v>
      </c>
      <c r="O153" s="96"/>
    </row>
    <row r="154" spans="1:15" x14ac:dyDescent="0.2">
      <c r="A154" s="213">
        <v>30</v>
      </c>
      <c r="B154" s="216" t="s">
        <v>25</v>
      </c>
      <c r="C154" s="202" t="s">
        <v>102</v>
      </c>
      <c r="D154" s="202" t="s">
        <v>172</v>
      </c>
      <c r="E154" s="205" t="s">
        <v>104</v>
      </c>
      <c r="F154" s="208">
        <v>4.5999999999999996</v>
      </c>
      <c r="G154" s="100" t="s">
        <v>16</v>
      </c>
      <c r="H154" s="205">
        <v>27.53</v>
      </c>
      <c r="I154" s="211">
        <v>41796</v>
      </c>
      <c r="J154" s="211">
        <v>43471</v>
      </c>
      <c r="K154" s="96">
        <v>379.95</v>
      </c>
      <c r="L154" s="96">
        <v>253.08</v>
      </c>
      <c r="M154" s="96">
        <v>253.07</v>
      </c>
      <c r="N154" s="96">
        <f t="shared" ref="N154:N162" si="20">K154-L154-M154</f>
        <v>-126.20000000000002</v>
      </c>
      <c r="O154" s="96"/>
    </row>
    <row r="155" spans="1:15" x14ac:dyDescent="0.2">
      <c r="A155" s="214"/>
      <c r="B155" s="217"/>
      <c r="C155" s="203"/>
      <c r="D155" s="203"/>
      <c r="E155" s="206"/>
      <c r="F155" s="209"/>
      <c r="G155" s="100" t="s">
        <v>17</v>
      </c>
      <c r="H155" s="206"/>
      <c r="I155" s="206"/>
      <c r="J155" s="206"/>
      <c r="K155" s="96">
        <v>379.95</v>
      </c>
      <c r="L155" s="96">
        <v>189.75</v>
      </c>
      <c r="M155" s="96">
        <v>189.75</v>
      </c>
      <c r="N155" s="96">
        <f t="shared" si="20"/>
        <v>0.44999999999998863</v>
      </c>
      <c r="O155" s="96"/>
    </row>
    <row r="156" spans="1:15" x14ac:dyDescent="0.2">
      <c r="A156" s="214"/>
      <c r="B156" s="217"/>
      <c r="C156" s="203"/>
      <c r="D156" s="203"/>
      <c r="E156" s="206"/>
      <c r="F156" s="209"/>
      <c r="G156" s="100" t="s">
        <v>18</v>
      </c>
      <c r="H156" s="206"/>
      <c r="I156" s="206"/>
      <c r="J156" s="206"/>
      <c r="K156" s="96">
        <v>379.95</v>
      </c>
      <c r="L156" s="96">
        <v>189.75</v>
      </c>
      <c r="M156" s="96">
        <v>189.75</v>
      </c>
      <c r="N156" s="96">
        <f t="shared" si="20"/>
        <v>0.44999999999998863</v>
      </c>
      <c r="O156" s="96"/>
    </row>
    <row r="157" spans="1:15" x14ac:dyDescent="0.2">
      <c r="A157" s="214"/>
      <c r="B157" s="217"/>
      <c r="C157" s="203"/>
      <c r="D157" s="203"/>
      <c r="E157" s="206"/>
      <c r="F157" s="209"/>
      <c r="G157" s="100" t="s">
        <v>19</v>
      </c>
      <c r="H157" s="206"/>
      <c r="I157" s="206"/>
      <c r="J157" s="206"/>
      <c r="K157" s="96">
        <v>379.95</v>
      </c>
      <c r="L157" s="96">
        <v>189.75</v>
      </c>
      <c r="M157" s="96">
        <v>189.75</v>
      </c>
      <c r="N157" s="96">
        <f t="shared" si="20"/>
        <v>0.44999999999998863</v>
      </c>
      <c r="O157" s="96"/>
    </row>
    <row r="158" spans="1:15" ht="18.75" customHeight="1" x14ac:dyDescent="0.2">
      <c r="A158" s="215"/>
      <c r="B158" s="218"/>
      <c r="C158" s="204"/>
      <c r="D158" s="204"/>
      <c r="E158" s="207"/>
      <c r="F158" s="210"/>
      <c r="G158" s="101" t="s">
        <v>15</v>
      </c>
      <c r="H158" s="207"/>
      <c r="I158" s="207"/>
      <c r="J158" s="207"/>
      <c r="K158" s="99">
        <f>SUM(K154:K157)</f>
        <v>1519.8</v>
      </c>
      <c r="L158" s="99">
        <f>SUM(L154:L157)</f>
        <v>822.33</v>
      </c>
      <c r="M158" s="99">
        <f>SUM(M154:M157)</f>
        <v>822.31999999999994</v>
      </c>
      <c r="N158" s="99">
        <f t="shared" si="20"/>
        <v>-124.85000000000002</v>
      </c>
      <c r="O158" s="96"/>
    </row>
    <row r="159" spans="1:15" x14ac:dyDescent="0.2">
      <c r="A159" s="214">
        <v>31</v>
      </c>
      <c r="B159" s="217" t="s">
        <v>25</v>
      </c>
      <c r="C159" s="203" t="s">
        <v>108</v>
      </c>
      <c r="D159" s="203" t="s">
        <v>173</v>
      </c>
      <c r="E159" s="206" t="s">
        <v>50</v>
      </c>
      <c r="F159" s="209">
        <v>48.7</v>
      </c>
      <c r="G159" s="107" t="s">
        <v>16</v>
      </c>
      <c r="H159" s="206">
        <v>23.53</v>
      </c>
      <c r="I159" s="222">
        <v>42164</v>
      </c>
      <c r="J159" s="222">
        <v>43260</v>
      </c>
      <c r="K159" s="108">
        <v>3438.21</v>
      </c>
      <c r="L159" s="108">
        <v>1719.11</v>
      </c>
      <c r="M159" s="108">
        <v>1719.1</v>
      </c>
      <c r="N159" s="108">
        <f t="shared" si="20"/>
        <v>0</v>
      </c>
      <c r="O159" s="108"/>
    </row>
    <row r="160" spans="1:15" x14ac:dyDescent="0.2">
      <c r="A160" s="214"/>
      <c r="B160" s="217"/>
      <c r="C160" s="203"/>
      <c r="D160" s="203"/>
      <c r="E160" s="206"/>
      <c r="F160" s="209"/>
      <c r="G160" s="100" t="s">
        <v>17</v>
      </c>
      <c r="H160" s="206"/>
      <c r="I160" s="206"/>
      <c r="J160" s="206"/>
      <c r="K160" s="96">
        <v>3407.08</v>
      </c>
      <c r="L160" s="96">
        <v>1719.1</v>
      </c>
      <c r="M160" s="96">
        <v>1719.11</v>
      </c>
      <c r="N160" s="96">
        <f t="shared" si="20"/>
        <v>-31.129999999999882</v>
      </c>
      <c r="O160" s="96">
        <v>353.07</v>
      </c>
    </row>
    <row r="161" spans="1:15" x14ac:dyDescent="0.2">
      <c r="A161" s="214"/>
      <c r="B161" s="217"/>
      <c r="C161" s="203"/>
      <c r="D161" s="203"/>
      <c r="E161" s="206"/>
      <c r="F161" s="209"/>
      <c r="G161" s="100" t="s">
        <v>18</v>
      </c>
      <c r="H161" s="206"/>
      <c r="I161" s="206"/>
      <c r="J161" s="206"/>
      <c r="K161" s="96">
        <v>3304.8</v>
      </c>
      <c r="L161" s="96">
        <v>1652.4</v>
      </c>
      <c r="M161" s="96">
        <v>1652.4</v>
      </c>
      <c r="N161" s="96">
        <f t="shared" si="20"/>
        <v>0</v>
      </c>
      <c r="O161" s="96"/>
    </row>
    <row r="162" spans="1:15" x14ac:dyDescent="0.2">
      <c r="A162" s="214"/>
      <c r="B162" s="217"/>
      <c r="C162" s="203"/>
      <c r="D162" s="203"/>
      <c r="E162" s="206"/>
      <c r="F162" s="209"/>
      <c r="G162" s="100" t="s">
        <v>19</v>
      </c>
      <c r="H162" s="206"/>
      <c r="I162" s="206"/>
      <c r="J162" s="206"/>
      <c r="K162" s="96">
        <v>3304.8</v>
      </c>
      <c r="L162" s="96">
        <v>1652.4</v>
      </c>
      <c r="M162" s="96">
        <v>1652.4</v>
      </c>
      <c r="N162" s="96">
        <f t="shared" si="20"/>
        <v>0</v>
      </c>
      <c r="O162" s="96"/>
    </row>
    <row r="163" spans="1:15" x14ac:dyDescent="0.2">
      <c r="A163" s="215"/>
      <c r="B163" s="218"/>
      <c r="C163" s="204"/>
      <c r="D163" s="204"/>
      <c r="E163" s="207"/>
      <c r="F163" s="210"/>
      <c r="G163" s="101" t="s">
        <v>15</v>
      </c>
      <c r="H163" s="207"/>
      <c r="I163" s="207"/>
      <c r="J163" s="207"/>
      <c r="K163" s="99">
        <f>SUM(K159:K162)</f>
        <v>13454.89</v>
      </c>
      <c r="L163" s="99">
        <f>SUM(L159:L162)</f>
        <v>6743.01</v>
      </c>
      <c r="M163" s="99">
        <f>SUM(M159:M162)</f>
        <v>6743.01</v>
      </c>
      <c r="N163" s="99">
        <v>0</v>
      </c>
      <c r="O163" s="96"/>
    </row>
    <row r="164" spans="1:15" x14ac:dyDescent="0.2">
      <c r="A164" s="213">
        <v>32</v>
      </c>
      <c r="B164" s="216" t="s">
        <v>25</v>
      </c>
      <c r="C164" s="202" t="s">
        <v>110</v>
      </c>
      <c r="D164" s="202" t="s">
        <v>111</v>
      </c>
      <c r="E164" s="205" t="s">
        <v>112</v>
      </c>
      <c r="F164" s="208">
        <v>40.1</v>
      </c>
      <c r="G164" s="100" t="s">
        <v>16</v>
      </c>
      <c r="H164" s="205">
        <v>19.95</v>
      </c>
      <c r="I164" s="211">
        <v>42309</v>
      </c>
      <c r="J164" s="211">
        <v>44136</v>
      </c>
      <c r="K164" s="96">
        <v>2400</v>
      </c>
      <c r="L164" s="96">
        <v>5990</v>
      </c>
      <c r="M164" s="96">
        <v>5990</v>
      </c>
      <c r="N164" s="96">
        <f t="shared" ref="N164:N175" si="21">K164-L164-M164</f>
        <v>-9580</v>
      </c>
      <c r="O164" s="96"/>
    </row>
    <row r="165" spans="1:15" x14ac:dyDescent="0.2">
      <c r="A165" s="214"/>
      <c r="B165" s="217"/>
      <c r="C165" s="203"/>
      <c r="D165" s="203"/>
      <c r="E165" s="206"/>
      <c r="F165" s="209"/>
      <c r="G165" s="100" t="s">
        <v>17</v>
      </c>
      <c r="H165" s="206"/>
      <c r="I165" s="206"/>
      <c r="J165" s="206"/>
      <c r="K165" s="96">
        <v>2400</v>
      </c>
      <c r="L165" s="96">
        <v>800</v>
      </c>
      <c r="M165" s="96">
        <v>800</v>
      </c>
      <c r="N165" s="96">
        <f t="shared" si="21"/>
        <v>800</v>
      </c>
      <c r="O165" s="96"/>
    </row>
    <row r="166" spans="1:15" x14ac:dyDescent="0.2">
      <c r="A166" s="214"/>
      <c r="B166" s="217"/>
      <c r="C166" s="203"/>
      <c r="D166" s="203"/>
      <c r="E166" s="206"/>
      <c r="F166" s="209"/>
      <c r="G166" s="100" t="s">
        <v>18</v>
      </c>
      <c r="H166" s="206"/>
      <c r="I166" s="206"/>
      <c r="J166" s="206"/>
      <c r="K166" s="96">
        <v>2400</v>
      </c>
      <c r="L166" s="96">
        <v>1200</v>
      </c>
      <c r="M166" s="96">
        <v>1200</v>
      </c>
      <c r="N166" s="96">
        <f t="shared" si="21"/>
        <v>0</v>
      </c>
      <c r="O166" s="96"/>
    </row>
    <row r="167" spans="1:15" x14ac:dyDescent="0.2">
      <c r="A167" s="214"/>
      <c r="B167" s="217"/>
      <c r="C167" s="203"/>
      <c r="D167" s="203"/>
      <c r="E167" s="206"/>
      <c r="F167" s="209"/>
      <c r="G167" s="100" t="s">
        <v>19</v>
      </c>
      <c r="H167" s="206"/>
      <c r="I167" s="206"/>
      <c r="J167" s="206"/>
      <c r="K167" s="96">
        <v>2400</v>
      </c>
      <c r="L167" s="96">
        <v>0</v>
      </c>
      <c r="M167" s="96">
        <v>0</v>
      </c>
      <c r="N167" s="96">
        <f t="shared" si="21"/>
        <v>2400</v>
      </c>
      <c r="O167" s="96"/>
    </row>
    <row r="168" spans="1:15" ht="10.5" customHeight="1" x14ac:dyDescent="0.2">
      <c r="A168" s="215"/>
      <c r="B168" s="218"/>
      <c r="C168" s="204"/>
      <c r="D168" s="204"/>
      <c r="E168" s="207"/>
      <c r="F168" s="210"/>
      <c r="G168" s="101" t="s">
        <v>15</v>
      </c>
      <c r="H168" s="207"/>
      <c r="I168" s="207"/>
      <c r="J168" s="207"/>
      <c r="K168" s="99">
        <f>SUM(K164:K167)</f>
        <v>9600</v>
      </c>
      <c r="L168" s="99">
        <f>SUM(L164:L167)</f>
        <v>7990</v>
      </c>
      <c r="M168" s="99">
        <f>SUM(M164:M167)</f>
        <v>7990</v>
      </c>
      <c r="N168" s="99">
        <f t="shared" si="21"/>
        <v>-6380</v>
      </c>
      <c r="O168" s="96"/>
    </row>
    <row r="169" spans="1:15" x14ac:dyDescent="0.2">
      <c r="A169" s="213">
        <v>33</v>
      </c>
      <c r="B169" s="216" t="s">
        <v>25</v>
      </c>
      <c r="C169" s="205" t="s">
        <v>115</v>
      </c>
      <c r="D169" s="202" t="s">
        <v>116</v>
      </c>
      <c r="E169" s="205" t="s">
        <v>76</v>
      </c>
      <c r="F169" s="208">
        <v>46.2</v>
      </c>
      <c r="G169" s="100" t="s">
        <v>16</v>
      </c>
      <c r="H169" s="205">
        <v>32.47</v>
      </c>
      <c r="I169" s="211">
        <v>42338</v>
      </c>
      <c r="J169" s="211">
        <v>43434</v>
      </c>
      <c r="K169" s="96">
        <v>4500</v>
      </c>
      <c r="L169" s="96">
        <v>2250</v>
      </c>
      <c r="M169" s="96">
        <v>2250</v>
      </c>
      <c r="N169" s="96">
        <f t="shared" si="21"/>
        <v>0</v>
      </c>
      <c r="O169" s="96"/>
    </row>
    <row r="170" spans="1:15" x14ac:dyDescent="0.2">
      <c r="A170" s="214"/>
      <c r="B170" s="217"/>
      <c r="C170" s="206"/>
      <c r="D170" s="203"/>
      <c r="E170" s="206"/>
      <c r="F170" s="209"/>
      <c r="G170" s="100" t="s">
        <v>17</v>
      </c>
      <c r="H170" s="206"/>
      <c r="I170" s="206"/>
      <c r="J170" s="206"/>
      <c r="K170" s="96">
        <v>4500</v>
      </c>
      <c r="L170" s="96">
        <v>2250</v>
      </c>
      <c r="M170" s="96">
        <v>2250</v>
      </c>
      <c r="N170" s="96">
        <f t="shared" si="21"/>
        <v>0</v>
      </c>
      <c r="O170" s="96"/>
    </row>
    <row r="171" spans="1:15" x14ac:dyDescent="0.2">
      <c r="A171" s="214"/>
      <c r="B171" s="217"/>
      <c r="C171" s="206"/>
      <c r="D171" s="203"/>
      <c r="E171" s="206"/>
      <c r="F171" s="209"/>
      <c r="G171" s="100" t="s">
        <v>18</v>
      </c>
      <c r="H171" s="206"/>
      <c r="I171" s="206"/>
      <c r="J171" s="206"/>
      <c r="K171" s="96">
        <v>4500</v>
      </c>
      <c r="L171" s="96">
        <v>2250</v>
      </c>
      <c r="M171" s="96">
        <v>2250</v>
      </c>
      <c r="N171" s="96">
        <f t="shared" si="21"/>
        <v>0</v>
      </c>
      <c r="O171" s="96"/>
    </row>
    <row r="172" spans="1:15" x14ac:dyDescent="0.2">
      <c r="A172" s="214"/>
      <c r="B172" s="217"/>
      <c r="C172" s="206"/>
      <c r="D172" s="203"/>
      <c r="E172" s="206"/>
      <c r="F172" s="209"/>
      <c r="G172" s="100" t="s">
        <v>19</v>
      </c>
      <c r="H172" s="206"/>
      <c r="I172" s="206"/>
      <c r="J172" s="206"/>
      <c r="K172" s="96">
        <v>4500</v>
      </c>
      <c r="L172" s="96">
        <v>2250</v>
      </c>
      <c r="M172" s="96">
        <v>2250</v>
      </c>
      <c r="N172" s="96">
        <f t="shared" si="21"/>
        <v>0</v>
      </c>
      <c r="O172" s="96"/>
    </row>
    <row r="173" spans="1:15" ht="13.5" customHeight="1" x14ac:dyDescent="0.2">
      <c r="A173" s="215"/>
      <c r="B173" s="218"/>
      <c r="C173" s="207"/>
      <c r="D173" s="204"/>
      <c r="E173" s="207"/>
      <c r="F173" s="210"/>
      <c r="G173" s="101" t="s">
        <v>15</v>
      </c>
      <c r="H173" s="207"/>
      <c r="I173" s="207"/>
      <c r="J173" s="207"/>
      <c r="K173" s="99">
        <f>SUM(K169:K172)</f>
        <v>18000</v>
      </c>
      <c r="L173" s="99">
        <f>SUM(L169:L172)</f>
        <v>9000</v>
      </c>
      <c r="M173" s="99">
        <f>SUM(M169:M172)</f>
        <v>9000</v>
      </c>
      <c r="N173" s="99">
        <f t="shared" si="21"/>
        <v>0</v>
      </c>
      <c r="O173" s="96"/>
    </row>
    <row r="174" spans="1:15" ht="12.75" customHeight="1" x14ac:dyDescent="0.2">
      <c r="A174" s="213">
        <v>34</v>
      </c>
      <c r="B174" s="216" t="s">
        <v>25</v>
      </c>
      <c r="C174" s="205" t="s">
        <v>115</v>
      </c>
      <c r="D174" s="202" t="s">
        <v>193</v>
      </c>
      <c r="E174" s="205" t="s">
        <v>210</v>
      </c>
      <c r="F174" s="208">
        <v>147.5</v>
      </c>
      <c r="G174" s="101" t="s">
        <v>16</v>
      </c>
      <c r="H174" s="205">
        <v>20.420000000000002</v>
      </c>
      <c r="I174" s="211">
        <v>43040</v>
      </c>
      <c r="J174" s="211">
        <v>43374</v>
      </c>
      <c r="K174" s="96">
        <v>9034.08</v>
      </c>
      <c r="L174" s="96">
        <v>4517.04</v>
      </c>
      <c r="M174" s="96">
        <v>4517.04</v>
      </c>
      <c r="N174" s="96">
        <f t="shared" si="21"/>
        <v>0</v>
      </c>
      <c r="O174" s="96"/>
    </row>
    <row r="175" spans="1:15" x14ac:dyDescent="0.2">
      <c r="A175" s="214"/>
      <c r="B175" s="217"/>
      <c r="C175" s="206"/>
      <c r="D175" s="203"/>
      <c r="E175" s="206"/>
      <c r="F175" s="209"/>
      <c r="G175" s="101" t="s">
        <v>17</v>
      </c>
      <c r="H175" s="206"/>
      <c r="I175" s="206"/>
      <c r="J175" s="206"/>
      <c r="K175" s="96">
        <v>4565.6099999999997</v>
      </c>
      <c r="L175" s="96">
        <v>1505.68</v>
      </c>
      <c r="M175" s="96">
        <v>1505.68</v>
      </c>
      <c r="N175" s="96">
        <f t="shared" si="21"/>
        <v>1554.2499999999993</v>
      </c>
      <c r="O175" s="96"/>
    </row>
    <row r="176" spans="1:15" x14ac:dyDescent="0.2">
      <c r="A176" s="214"/>
      <c r="B176" s="217"/>
      <c r="C176" s="206"/>
      <c r="D176" s="203"/>
      <c r="E176" s="206"/>
      <c r="F176" s="209"/>
      <c r="G176" s="101" t="s">
        <v>18</v>
      </c>
      <c r="H176" s="206"/>
      <c r="I176" s="206"/>
      <c r="J176" s="206"/>
      <c r="K176" s="96">
        <v>0</v>
      </c>
      <c r="L176" s="96">
        <v>0</v>
      </c>
      <c r="M176" s="96">
        <v>0</v>
      </c>
      <c r="N176" s="96">
        <v>0</v>
      </c>
      <c r="O176" s="96"/>
    </row>
    <row r="177" spans="1:15" x14ac:dyDescent="0.2">
      <c r="A177" s="214"/>
      <c r="B177" s="217"/>
      <c r="C177" s="206"/>
      <c r="D177" s="203"/>
      <c r="E177" s="206"/>
      <c r="F177" s="209"/>
      <c r="G177" s="101" t="s">
        <v>192</v>
      </c>
      <c r="H177" s="206"/>
      <c r="I177" s="206"/>
      <c r="J177" s="206"/>
      <c r="K177" s="96">
        <v>0</v>
      </c>
      <c r="L177" s="96">
        <v>0</v>
      </c>
      <c r="M177" s="96">
        <v>0</v>
      </c>
      <c r="N177" s="96">
        <v>0</v>
      </c>
      <c r="O177" s="96"/>
    </row>
    <row r="178" spans="1:15" ht="13.5" customHeight="1" x14ac:dyDescent="0.2">
      <c r="A178" s="215"/>
      <c r="B178" s="218"/>
      <c r="C178" s="207"/>
      <c r="D178" s="204"/>
      <c r="E178" s="207"/>
      <c r="F178" s="210"/>
      <c r="G178" s="101" t="s">
        <v>15</v>
      </c>
      <c r="H178" s="207"/>
      <c r="I178" s="207"/>
      <c r="J178" s="207"/>
      <c r="K178" s="99">
        <f>SUM(K174:K177)</f>
        <v>13599.689999999999</v>
      </c>
      <c r="L178" s="99">
        <f t="shared" ref="L178:N178" si="22">SUM(L174:L177)</f>
        <v>6022.72</v>
      </c>
      <c r="M178" s="99">
        <f t="shared" si="22"/>
        <v>6022.72</v>
      </c>
      <c r="N178" s="99">
        <f t="shared" si="22"/>
        <v>1554.2499999999993</v>
      </c>
      <c r="O178" s="96"/>
    </row>
    <row r="179" spans="1:15" x14ac:dyDescent="0.2">
      <c r="A179" s="213">
        <v>35</v>
      </c>
      <c r="B179" s="205" t="s">
        <v>25</v>
      </c>
      <c r="C179" s="205" t="s">
        <v>121</v>
      </c>
      <c r="D179" s="205" t="s">
        <v>179</v>
      </c>
      <c r="E179" s="205" t="s">
        <v>39</v>
      </c>
      <c r="F179" s="230">
        <v>40.700000000000003</v>
      </c>
      <c r="G179" s="95" t="s">
        <v>16</v>
      </c>
      <c r="H179" s="205">
        <v>47.32</v>
      </c>
      <c r="I179" s="211">
        <v>42460</v>
      </c>
      <c r="J179" s="211">
        <v>44286</v>
      </c>
      <c r="K179" s="96">
        <v>0</v>
      </c>
      <c r="L179" s="96">
        <v>927.5</v>
      </c>
      <c r="M179" s="96">
        <v>927.5</v>
      </c>
      <c r="N179" s="96">
        <f>K179-L179-M179</f>
        <v>-1855</v>
      </c>
      <c r="O179" s="96"/>
    </row>
    <row r="180" spans="1:15" x14ac:dyDescent="0.2">
      <c r="A180" s="214"/>
      <c r="B180" s="206"/>
      <c r="C180" s="206"/>
      <c r="D180" s="206"/>
      <c r="E180" s="206"/>
      <c r="F180" s="231"/>
      <c r="G180" s="95" t="s">
        <v>17</v>
      </c>
      <c r="H180" s="206"/>
      <c r="I180" s="206"/>
      <c r="J180" s="206"/>
      <c r="K180" s="96">
        <v>0</v>
      </c>
      <c r="L180" s="96">
        <v>0</v>
      </c>
      <c r="M180" s="96">
        <v>0</v>
      </c>
      <c r="N180" s="96">
        <v>0</v>
      </c>
      <c r="O180" s="96"/>
    </row>
    <row r="181" spans="1:15" x14ac:dyDescent="0.2">
      <c r="A181" s="214"/>
      <c r="B181" s="206"/>
      <c r="C181" s="206"/>
      <c r="D181" s="206"/>
      <c r="E181" s="206"/>
      <c r="F181" s="231"/>
      <c r="G181" s="95" t="s">
        <v>18</v>
      </c>
      <c r="H181" s="206"/>
      <c r="I181" s="206"/>
      <c r="J181" s="206"/>
      <c r="K181" s="96">
        <v>0</v>
      </c>
      <c r="L181" s="96">
        <v>0</v>
      </c>
      <c r="M181" s="96">
        <v>0</v>
      </c>
      <c r="N181" s="96">
        <v>0</v>
      </c>
      <c r="O181" s="96"/>
    </row>
    <row r="182" spans="1:15" x14ac:dyDescent="0.2">
      <c r="A182" s="214"/>
      <c r="B182" s="206"/>
      <c r="C182" s="206"/>
      <c r="D182" s="206"/>
      <c r="E182" s="206"/>
      <c r="F182" s="231"/>
      <c r="G182" s="95" t="s">
        <v>19</v>
      </c>
      <c r="H182" s="206"/>
      <c r="I182" s="206"/>
      <c r="J182" s="206"/>
      <c r="K182" s="96">
        <v>0</v>
      </c>
      <c r="L182" s="96">
        <v>0</v>
      </c>
      <c r="M182" s="96">
        <v>0</v>
      </c>
      <c r="N182" s="96">
        <v>0</v>
      </c>
      <c r="O182" s="96"/>
    </row>
    <row r="183" spans="1:15" ht="22.5" customHeight="1" x14ac:dyDescent="0.2">
      <c r="A183" s="215"/>
      <c r="B183" s="207"/>
      <c r="C183" s="207"/>
      <c r="D183" s="207"/>
      <c r="E183" s="207"/>
      <c r="F183" s="232"/>
      <c r="G183" s="109" t="s">
        <v>15</v>
      </c>
      <c r="H183" s="207"/>
      <c r="I183" s="207"/>
      <c r="J183" s="207"/>
      <c r="K183" s="99">
        <f>SUM(K179:K182)</f>
        <v>0</v>
      </c>
      <c r="L183" s="99">
        <f t="shared" ref="L183:M183" si="23">SUM(L179:L182)</f>
        <v>927.5</v>
      </c>
      <c r="M183" s="110">
        <f t="shared" si="23"/>
        <v>927.5</v>
      </c>
      <c r="N183" s="99">
        <v>0</v>
      </c>
      <c r="O183" s="96"/>
    </row>
    <row r="184" spans="1:15" x14ac:dyDescent="0.2">
      <c r="A184" s="213">
        <v>36</v>
      </c>
      <c r="B184" s="216" t="s">
        <v>25</v>
      </c>
      <c r="C184" s="202" t="s">
        <v>145</v>
      </c>
      <c r="D184" s="202" t="s">
        <v>182</v>
      </c>
      <c r="E184" s="205" t="s">
        <v>147</v>
      </c>
      <c r="F184" s="208">
        <v>5.0999999999999996</v>
      </c>
      <c r="G184" s="100" t="s">
        <v>16</v>
      </c>
      <c r="H184" s="205">
        <v>27.84</v>
      </c>
      <c r="I184" s="211">
        <v>42837</v>
      </c>
      <c r="J184" s="211">
        <v>43171</v>
      </c>
      <c r="K184" s="96">
        <v>425.94</v>
      </c>
      <c r="L184" s="96">
        <v>125</v>
      </c>
      <c r="M184" s="96">
        <v>125</v>
      </c>
      <c r="N184" s="96">
        <f>K184-L184-M184</f>
        <v>175.94</v>
      </c>
      <c r="O184" s="96"/>
    </row>
    <row r="185" spans="1:15" x14ac:dyDescent="0.2">
      <c r="A185" s="214"/>
      <c r="B185" s="217"/>
      <c r="C185" s="203"/>
      <c r="D185" s="203"/>
      <c r="E185" s="206"/>
      <c r="F185" s="209"/>
      <c r="G185" s="100" t="s">
        <v>17</v>
      </c>
      <c r="H185" s="206"/>
      <c r="I185" s="222"/>
      <c r="J185" s="222"/>
      <c r="K185" s="96">
        <v>425.94</v>
      </c>
      <c r="L185" s="96">
        <v>250</v>
      </c>
      <c r="M185" s="111">
        <v>250</v>
      </c>
      <c r="N185" s="96">
        <f>K185-L185-M185</f>
        <v>-74.06</v>
      </c>
      <c r="O185" s="96"/>
    </row>
    <row r="186" spans="1:15" x14ac:dyDescent="0.2">
      <c r="A186" s="214"/>
      <c r="B186" s="217"/>
      <c r="C186" s="203"/>
      <c r="D186" s="203"/>
      <c r="E186" s="206"/>
      <c r="F186" s="209"/>
      <c r="G186" s="100" t="s">
        <v>18</v>
      </c>
      <c r="H186" s="206"/>
      <c r="I186" s="222"/>
      <c r="J186" s="222"/>
      <c r="K186" s="96">
        <v>169.46</v>
      </c>
      <c r="L186" s="96">
        <v>0</v>
      </c>
      <c r="M186" s="96">
        <v>0</v>
      </c>
      <c r="N186" s="96">
        <f>K186-L186-M186</f>
        <v>169.46</v>
      </c>
      <c r="O186" s="96"/>
    </row>
    <row r="187" spans="1:15" x14ac:dyDescent="0.2">
      <c r="A187" s="214"/>
      <c r="B187" s="217"/>
      <c r="C187" s="203"/>
      <c r="D187" s="203"/>
      <c r="E187" s="206"/>
      <c r="F187" s="209"/>
      <c r="G187" s="100" t="s">
        <v>19</v>
      </c>
      <c r="H187" s="206"/>
      <c r="I187" s="222"/>
      <c r="J187" s="222"/>
      <c r="K187" s="96">
        <v>0</v>
      </c>
      <c r="L187" s="96">
        <v>0</v>
      </c>
      <c r="M187" s="96">
        <v>0</v>
      </c>
      <c r="N187" s="96">
        <v>0</v>
      </c>
      <c r="O187" s="96"/>
    </row>
    <row r="188" spans="1:15" ht="14.25" customHeight="1" x14ac:dyDescent="0.2">
      <c r="A188" s="215"/>
      <c r="B188" s="218"/>
      <c r="C188" s="204"/>
      <c r="D188" s="204"/>
      <c r="E188" s="207"/>
      <c r="F188" s="210"/>
      <c r="G188" s="101" t="s">
        <v>15</v>
      </c>
      <c r="H188" s="207"/>
      <c r="I188" s="223"/>
      <c r="J188" s="223"/>
      <c r="K188" s="99">
        <f>SUM(K184:K187)</f>
        <v>1021.34</v>
      </c>
      <c r="L188" s="99">
        <f t="shared" ref="L188:N188" si="24">SUM(L184:L187)</f>
        <v>375</v>
      </c>
      <c r="M188" s="110">
        <f t="shared" si="24"/>
        <v>375</v>
      </c>
      <c r="N188" s="99">
        <f t="shared" si="24"/>
        <v>271.34000000000003</v>
      </c>
      <c r="O188" s="96"/>
    </row>
    <row r="189" spans="1:15" ht="14.25" customHeight="1" x14ac:dyDescent="0.2">
      <c r="A189" s="213">
        <v>37</v>
      </c>
      <c r="B189" s="216" t="s">
        <v>25</v>
      </c>
      <c r="C189" s="202" t="s">
        <v>125</v>
      </c>
      <c r="D189" s="202" t="s">
        <v>138</v>
      </c>
      <c r="E189" s="205" t="s">
        <v>128</v>
      </c>
      <c r="F189" s="208">
        <v>10.8</v>
      </c>
      <c r="G189" s="100" t="s">
        <v>16</v>
      </c>
      <c r="H189" s="205">
        <v>21.81</v>
      </c>
      <c r="I189" s="211">
        <v>42461</v>
      </c>
      <c r="J189" s="211">
        <v>44287</v>
      </c>
      <c r="K189" s="96">
        <v>0</v>
      </c>
      <c r="L189" s="96">
        <v>11.26</v>
      </c>
      <c r="M189" s="96">
        <v>11.25</v>
      </c>
      <c r="N189" s="96">
        <v>0</v>
      </c>
      <c r="O189" s="96"/>
    </row>
    <row r="190" spans="1:15" ht="15.75" customHeight="1" x14ac:dyDescent="0.2">
      <c r="A190" s="214"/>
      <c r="B190" s="217"/>
      <c r="C190" s="203"/>
      <c r="D190" s="203"/>
      <c r="E190" s="206"/>
      <c r="F190" s="209"/>
      <c r="G190" s="100" t="s">
        <v>17</v>
      </c>
      <c r="H190" s="206"/>
      <c r="I190" s="206"/>
      <c r="J190" s="206"/>
      <c r="K190" s="96">
        <v>0</v>
      </c>
      <c r="L190" s="96">
        <v>0</v>
      </c>
      <c r="M190" s="96">
        <v>0</v>
      </c>
      <c r="N190" s="96">
        <v>0</v>
      </c>
      <c r="O190" s="112"/>
    </row>
    <row r="191" spans="1:15" ht="13.5" customHeight="1" x14ac:dyDescent="0.2">
      <c r="A191" s="214"/>
      <c r="B191" s="217"/>
      <c r="C191" s="203"/>
      <c r="D191" s="203"/>
      <c r="E191" s="206"/>
      <c r="F191" s="209"/>
      <c r="G191" s="100" t="s">
        <v>18</v>
      </c>
      <c r="H191" s="206"/>
      <c r="I191" s="206"/>
      <c r="J191" s="206"/>
      <c r="K191" s="96">
        <v>0</v>
      </c>
      <c r="L191" s="96">
        <v>0</v>
      </c>
      <c r="M191" s="96">
        <v>0</v>
      </c>
      <c r="N191" s="96">
        <v>0</v>
      </c>
      <c r="O191" s="113"/>
    </row>
    <row r="192" spans="1:15" ht="13.5" customHeight="1" x14ac:dyDescent="0.2">
      <c r="A192" s="214"/>
      <c r="B192" s="217"/>
      <c r="C192" s="203"/>
      <c r="D192" s="203"/>
      <c r="E192" s="206"/>
      <c r="F192" s="209"/>
      <c r="G192" s="100" t="s">
        <v>19</v>
      </c>
      <c r="H192" s="206"/>
      <c r="I192" s="206"/>
      <c r="J192" s="206"/>
      <c r="K192" s="96">
        <v>0</v>
      </c>
      <c r="L192" s="96">
        <v>0</v>
      </c>
      <c r="M192" s="96">
        <v>0</v>
      </c>
      <c r="N192" s="96">
        <v>0</v>
      </c>
      <c r="O192" s="96"/>
    </row>
    <row r="193" spans="1:15" ht="20.25" customHeight="1" x14ac:dyDescent="0.2">
      <c r="A193" s="215"/>
      <c r="B193" s="218"/>
      <c r="C193" s="204"/>
      <c r="D193" s="204"/>
      <c r="E193" s="207"/>
      <c r="F193" s="210"/>
      <c r="G193" s="101" t="s">
        <v>15</v>
      </c>
      <c r="H193" s="207"/>
      <c r="I193" s="207"/>
      <c r="J193" s="207"/>
      <c r="K193" s="99">
        <f>SUM(K189:K192)</f>
        <v>0</v>
      </c>
      <c r="L193" s="99">
        <f t="shared" ref="L193:N193" si="25">SUM(L189:L192)</f>
        <v>11.26</v>
      </c>
      <c r="M193" s="110">
        <f t="shared" si="25"/>
        <v>11.25</v>
      </c>
      <c r="N193" s="99">
        <f t="shared" si="25"/>
        <v>0</v>
      </c>
      <c r="O193" s="96"/>
    </row>
    <row r="194" spans="1:15" x14ac:dyDescent="0.2">
      <c r="A194" s="213">
        <v>38</v>
      </c>
      <c r="B194" s="216" t="s">
        <v>25</v>
      </c>
      <c r="C194" s="205" t="s">
        <v>126</v>
      </c>
      <c r="D194" s="202" t="s">
        <v>183</v>
      </c>
      <c r="E194" s="205" t="s">
        <v>60</v>
      </c>
      <c r="F194" s="227">
        <v>23.3</v>
      </c>
      <c r="G194" s="100" t="s">
        <v>16</v>
      </c>
      <c r="H194" s="205">
        <v>13.3</v>
      </c>
      <c r="I194" s="211">
        <v>42461</v>
      </c>
      <c r="J194" s="211">
        <v>44287</v>
      </c>
      <c r="K194" s="96">
        <v>930</v>
      </c>
      <c r="L194" s="96">
        <v>629.5</v>
      </c>
      <c r="M194" s="96">
        <v>629.5</v>
      </c>
      <c r="N194" s="96">
        <f>K194-L194-M194</f>
        <v>-329</v>
      </c>
      <c r="O194" s="224">
        <v>652.5</v>
      </c>
    </row>
    <row r="195" spans="1:15" x14ac:dyDescent="0.2">
      <c r="A195" s="214"/>
      <c r="B195" s="217"/>
      <c r="C195" s="206"/>
      <c r="D195" s="203"/>
      <c r="E195" s="206"/>
      <c r="F195" s="228"/>
      <c r="G195" s="100" t="s">
        <v>17</v>
      </c>
      <c r="H195" s="206"/>
      <c r="I195" s="206"/>
      <c r="J195" s="206"/>
      <c r="K195" s="96">
        <v>930</v>
      </c>
      <c r="L195" s="96">
        <v>465</v>
      </c>
      <c r="M195" s="96">
        <v>465</v>
      </c>
      <c r="N195" s="96">
        <f>K195-L195-M195</f>
        <v>0</v>
      </c>
      <c r="O195" s="225"/>
    </row>
    <row r="196" spans="1:15" x14ac:dyDescent="0.2">
      <c r="A196" s="214"/>
      <c r="B196" s="217"/>
      <c r="C196" s="206"/>
      <c r="D196" s="203"/>
      <c r="E196" s="206"/>
      <c r="F196" s="228"/>
      <c r="G196" s="100" t="s">
        <v>18</v>
      </c>
      <c r="H196" s="206"/>
      <c r="I196" s="206"/>
      <c r="J196" s="206"/>
      <c r="K196" s="96">
        <v>930</v>
      </c>
      <c r="L196" s="96">
        <v>465</v>
      </c>
      <c r="M196" s="96">
        <v>465</v>
      </c>
      <c r="N196" s="96">
        <f>K196-L196-M196</f>
        <v>0</v>
      </c>
      <c r="O196" s="225"/>
    </row>
    <row r="197" spans="1:15" x14ac:dyDescent="0.2">
      <c r="A197" s="214"/>
      <c r="B197" s="217"/>
      <c r="C197" s="206"/>
      <c r="D197" s="203"/>
      <c r="E197" s="206"/>
      <c r="F197" s="228"/>
      <c r="G197" s="100" t="s">
        <v>19</v>
      </c>
      <c r="H197" s="206"/>
      <c r="I197" s="206"/>
      <c r="J197" s="206"/>
      <c r="K197" s="96">
        <v>930</v>
      </c>
      <c r="L197" s="96">
        <v>465</v>
      </c>
      <c r="M197" s="96">
        <v>465</v>
      </c>
      <c r="N197" s="96">
        <f>K197-L197-M197</f>
        <v>0</v>
      </c>
      <c r="O197" s="225"/>
    </row>
    <row r="198" spans="1:15" x14ac:dyDescent="0.2">
      <c r="A198" s="215"/>
      <c r="B198" s="218"/>
      <c r="C198" s="207"/>
      <c r="D198" s="204"/>
      <c r="E198" s="207"/>
      <c r="F198" s="229"/>
      <c r="G198" s="101" t="s">
        <v>15</v>
      </c>
      <c r="H198" s="207"/>
      <c r="I198" s="207"/>
      <c r="J198" s="207"/>
      <c r="K198" s="99">
        <f>SUM(K194:K197)</f>
        <v>3720</v>
      </c>
      <c r="L198" s="99">
        <f>SUM(L194:L197)</f>
        <v>2024.5</v>
      </c>
      <c r="M198" s="110">
        <f>SUM(M194:M197)</f>
        <v>2024.5</v>
      </c>
      <c r="N198" s="99">
        <f>SUM(N194:N197)</f>
        <v>-329</v>
      </c>
      <c r="O198" s="225"/>
    </row>
    <row r="199" spans="1:15" ht="12.75" customHeight="1" x14ac:dyDescent="0.2">
      <c r="A199" s="213">
        <v>39</v>
      </c>
      <c r="B199" s="216" t="s">
        <v>25</v>
      </c>
      <c r="C199" s="205" t="s">
        <v>126</v>
      </c>
      <c r="D199" s="202" t="s">
        <v>184</v>
      </c>
      <c r="E199" s="205" t="s">
        <v>60</v>
      </c>
      <c r="F199" s="227">
        <v>45</v>
      </c>
      <c r="G199" s="100" t="s">
        <v>16</v>
      </c>
      <c r="H199" s="205">
        <v>34.799999999999997</v>
      </c>
      <c r="I199" s="211">
        <v>43186</v>
      </c>
      <c r="J199" s="211">
        <v>43523</v>
      </c>
      <c r="K199" s="96">
        <v>4698</v>
      </c>
      <c r="L199" s="96">
        <v>2349</v>
      </c>
      <c r="M199" s="96">
        <v>2349</v>
      </c>
      <c r="N199" s="96">
        <f>K199-L199-M199</f>
        <v>0</v>
      </c>
      <c r="O199" s="225"/>
    </row>
    <row r="200" spans="1:15" x14ac:dyDescent="0.2">
      <c r="A200" s="214"/>
      <c r="B200" s="217"/>
      <c r="C200" s="206"/>
      <c r="D200" s="203"/>
      <c r="E200" s="206"/>
      <c r="F200" s="228"/>
      <c r="G200" s="100" t="s">
        <v>17</v>
      </c>
      <c r="H200" s="206"/>
      <c r="I200" s="206"/>
      <c r="J200" s="206"/>
      <c r="K200" s="96">
        <v>4831.63</v>
      </c>
      <c r="L200" s="96">
        <v>2447.3200000000002</v>
      </c>
      <c r="M200" s="96">
        <v>2447.3200000000002</v>
      </c>
      <c r="N200" s="96">
        <f>K200-L200-M200</f>
        <v>-63.010000000000218</v>
      </c>
      <c r="O200" s="225"/>
    </row>
    <row r="201" spans="1:15" x14ac:dyDescent="0.2">
      <c r="A201" s="214"/>
      <c r="B201" s="217"/>
      <c r="C201" s="206"/>
      <c r="D201" s="203"/>
      <c r="E201" s="206"/>
      <c r="F201" s="228"/>
      <c r="G201" s="100" t="s">
        <v>18</v>
      </c>
      <c r="H201" s="206"/>
      <c r="I201" s="206"/>
      <c r="J201" s="206"/>
      <c r="K201" s="96">
        <v>4885.92</v>
      </c>
      <c r="L201" s="96">
        <v>2442.96</v>
      </c>
      <c r="M201" s="96">
        <v>2442.96</v>
      </c>
      <c r="N201" s="96">
        <f>K201-L201-M201</f>
        <v>0</v>
      </c>
      <c r="O201" s="225"/>
    </row>
    <row r="202" spans="1:15" x14ac:dyDescent="0.2">
      <c r="A202" s="214"/>
      <c r="B202" s="217"/>
      <c r="C202" s="206"/>
      <c r="D202" s="203"/>
      <c r="E202" s="206"/>
      <c r="F202" s="228"/>
      <c r="G202" s="100" t="s">
        <v>19</v>
      </c>
      <c r="H202" s="206"/>
      <c r="I202" s="206"/>
      <c r="J202" s="206"/>
      <c r="K202" s="96">
        <v>4885.92</v>
      </c>
      <c r="L202" s="96">
        <v>2442.96</v>
      </c>
      <c r="M202" s="96">
        <v>2442.96</v>
      </c>
      <c r="N202" s="96">
        <f>K202-L202-M202</f>
        <v>0</v>
      </c>
      <c r="O202" s="225"/>
    </row>
    <row r="203" spans="1:15" ht="10.5" customHeight="1" x14ac:dyDescent="0.2">
      <c r="A203" s="215"/>
      <c r="B203" s="218"/>
      <c r="C203" s="207"/>
      <c r="D203" s="204"/>
      <c r="E203" s="207"/>
      <c r="F203" s="229"/>
      <c r="G203" s="101" t="s">
        <v>15</v>
      </c>
      <c r="H203" s="207"/>
      <c r="I203" s="207"/>
      <c r="J203" s="207"/>
      <c r="K203" s="99">
        <f>SUM(K199:K202)</f>
        <v>19301.47</v>
      </c>
      <c r="L203" s="99">
        <f>SUM(L199:L202)</f>
        <v>9682.24</v>
      </c>
      <c r="M203" s="110">
        <f>SUM(M199:M202)</f>
        <v>9682.24</v>
      </c>
      <c r="N203" s="99">
        <f>SUM(N199:N202)</f>
        <v>-63.010000000000218</v>
      </c>
      <c r="O203" s="226"/>
    </row>
    <row r="204" spans="1:15" ht="14.25" customHeight="1" x14ac:dyDescent="0.2">
      <c r="A204" s="213">
        <v>40</v>
      </c>
      <c r="B204" s="216" t="s">
        <v>25</v>
      </c>
      <c r="C204" s="202" t="s">
        <v>143</v>
      </c>
      <c r="D204" s="202" t="s">
        <v>185</v>
      </c>
      <c r="E204" s="114"/>
      <c r="F204" s="208">
        <v>13.4</v>
      </c>
      <c r="G204" s="100" t="s">
        <v>16</v>
      </c>
      <c r="H204" s="115"/>
      <c r="I204" s="211">
        <v>43207</v>
      </c>
      <c r="J204" s="211">
        <v>43541</v>
      </c>
      <c r="K204" s="96">
        <v>1231.08</v>
      </c>
      <c r="L204" s="96">
        <v>615</v>
      </c>
      <c r="M204" s="111">
        <v>615</v>
      </c>
      <c r="N204" s="96">
        <f>K204-L204-M204</f>
        <v>1.0799999999999272</v>
      </c>
      <c r="O204" s="96"/>
    </row>
    <row r="205" spans="1:15" x14ac:dyDescent="0.2">
      <c r="A205" s="214"/>
      <c r="B205" s="217"/>
      <c r="C205" s="203"/>
      <c r="D205" s="203"/>
      <c r="E205" s="206" t="s">
        <v>104</v>
      </c>
      <c r="F205" s="209"/>
      <c r="G205" s="100" t="s">
        <v>17</v>
      </c>
      <c r="H205" s="114"/>
      <c r="I205" s="222"/>
      <c r="J205" s="222"/>
      <c r="K205" s="96">
        <v>978.03</v>
      </c>
      <c r="L205" s="96">
        <v>708.88</v>
      </c>
      <c r="M205" s="111">
        <v>708.89</v>
      </c>
      <c r="N205" s="96">
        <f>K205-L205-M205</f>
        <v>-439.74</v>
      </c>
      <c r="O205" s="96"/>
    </row>
    <row r="206" spans="1:15" x14ac:dyDescent="0.2">
      <c r="A206" s="214"/>
      <c r="B206" s="217"/>
      <c r="C206" s="203"/>
      <c r="D206" s="203"/>
      <c r="E206" s="206"/>
      <c r="F206" s="209"/>
      <c r="G206" s="100" t="s">
        <v>18</v>
      </c>
      <c r="H206" s="114">
        <v>30.62</v>
      </c>
      <c r="I206" s="222"/>
      <c r="J206" s="222"/>
      <c r="K206" s="96">
        <v>923.31</v>
      </c>
      <c r="L206" s="96">
        <v>461.65</v>
      </c>
      <c r="M206" s="96">
        <v>461.66</v>
      </c>
      <c r="N206" s="96">
        <f>K206-L206-M206</f>
        <v>0</v>
      </c>
      <c r="O206" s="96"/>
    </row>
    <row r="207" spans="1:15" x14ac:dyDescent="0.2">
      <c r="A207" s="214"/>
      <c r="B207" s="217"/>
      <c r="C207" s="203"/>
      <c r="D207" s="203"/>
      <c r="E207" s="206"/>
      <c r="F207" s="209"/>
      <c r="G207" s="100" t="s">
        <v>19</v>
      </c>
      <c r="H207" s="114"/>
      <c r="I207" s="222"/>
      <c r="J207" s="222"/>
      <c r="K207" s="96">
        <v>923.31</v>
      </c>
      <c r="L207" s="96">
        <v>461.65</v>
      </c>
      <c r="M207" s="96">
        <v>461.66</v>
      </c>
      <c r="N207" s="96">
        <f>K207-L207-M207</f>
        <v>0</v>
      </c>
      <c r="O207" s="96"/>
    </row>
    <row r="208" spans="1:15" x14ac:dyDescent="0.2">
      <c r="A208" s="215"/>
      <c r="B208" s="218"/>
      <c r="C208" s="204"/>
      <c r="D208" s="204"/>
      <c r="E208" s="207"/>
      <c r="F208" s="210"/>
      <c r="G208" s="101" t="s">
        <v>15</v>
      </c>
      <c r="H208" s="116"/>
      <c r="I208" s="223"/>
      <c r="J208" s="223"/>
      <c r="K208" s="99">
        <f>SUM(K204:K207)</f>
        <v>4055.7299999999996</v>
      </c>
      <c r="L208" s="99">
        <f t="shared" ref="L208:N208" si="26">SUM(L204:L207)</f>
        <v>2247.1800000000003</v>
      </c>
      <c r="M208" s="110">
        <f t="shared" si="26"/>
        <v>2247.21</v>
      </c>
      <c r="N208" s="99">
        <f t="shared" si="26"/>
        <v>-438.66000000000008</v>
      </c>
      <c r="O208" s="96"/>
    </row>
    <row r="209" spans="1:15" x14ac:dyDescent="0.2">
      <c r="A209" s="213">
        <v>41</v>
      </c>
      <c r="B209" s="216" t="s">
        <v>25</v>
      </c>
      <c r="C209" s="202" t="s">
        <v>156</v>
      </c>
      <c r="D209" s="202" t="s">
        <v>158</v>
      </c>
      <c r="E209" s="205" t="s">
        <v>50</v>
      </c>
      <c r="F209" s="208">
        <v>40.200000000000003</v>
      </c>
      <c r="G209" s="100" t="s">
        <v>16</v>
      </c>
      <c r="H209" s="205">
        <v>12.44</v>
      </c>
      <c r="I209" s="211">
        <v>40728</v>
      </c>
      <c r="J209" s="211">
        <v>42525</v>
      </c>
      <c r="K209" s="96">
        <v>0</v>
      </c>
      <c r="L209" s="96">
        <v>6651.39</v>
      </c>
      <c r="M209" s="96">
        <v>6651.38</v>
      </c>
      <c r="N209" s="96">
        <v>0</v>
      </c>
      <c r="O209" s="96"/>
    </row>
    <row r="210" spans="1:15" x14ac:dyDescent="0.2">
      <c r="A210" s="214"/>
      <c r="B210" s="217"/>
      <c r="C210" s="203"/>
      <c r="D210" s="203"/>
      <c r="E210" s="206"/>
      <c r="F210" s="209"/>
      <c r="G210" s="100" t="s">
        <v>17</v>
      </c>
      <c r="H210" s="206"/>
      <c r="I210" s="222"/>
      <c r="J210" s="222"/>
      <c r="K210" s="96">
        <v>0</v>
      </c>
      <c r="L210" s="96">
        <v>0</v>
      </c>
      <c r="M210" s="96">
        <v>0</v>
      </c>
      <c r="N210" s="96">
        <v>0</v>
      </c>
      <c r="O210" s="96"/>
    </row>
    <row r="211" spans="1:15" x14ac:dyDescent="0.2">
      <c r="A211" s="214"/>
      <c r="B211" s="217"/>
      <c r="C211" s="203"/>
      <c r="D211" s="203"/>
      <c r="E211" s="206"/>
      <c r="F211" s="209"/>
      <c r="G211" s="100" t="s">
        <v>18</v>
      </c>
      <c r="H211" s="206"/>
      <c r="I211" s="222"/>
      <c r="J211" s="222"/>
      <c r="K211" s="96">
        <v>0</v>
      </c>
      <c r="L211" s="96">
        <v>0</v>
      </c>
      <c r="M211" s="96">
        <v>0</v>
      </c>
      <c r="N211" s="96">
        <v>0</v>
      </c>
      <c r="O211" s="96"/>
    </row>
    <row r="212" spans="1:15" x14ac:dyDescent="0.2">
      <c r="A212" s="214"/>
      <c r="B212" s="217"/>
      <c r="C212" s="203"/>
      <c r="D212" s="203"/>
      <c r="E212" s="206"/>
      <c r="F212" s="209"/>
      <c r="G212" s="100" t="s">
        <v>19</v>
      </c>
      <c r="H212" s="206"/>
      <c r="I212" s="222"/>
      <c r="J212" s="222"/>
      <c r="K212" s="96">
        <v>0</v>
      </c>
      <c r="L212" s="96">
        <v>0</v>
      </c>
      <c r="M212" s="96">
        <v>0</v>
      </c>
      <c r="N212" s="96">
        <v>0</v>
      </c>
      <c r="O212" s="96"/>
    </row>
    <row r="213" spans="1:15" x14ac:dyDescent="0.2">
      <c r="A213" s="215"/>
      <c r="B213" s="218"/>
      <c r="C213" s="204"/>
      <c r="D213" s="204"/>
      <c r="E213" s="207"/>
      <c r="F213" s="210"/>
      <c r="G213" s="101" t="s">
        <v>15</v>
      </c>
      <c r="H213" s="207"/>
      <c r="I213" s="223"/>
      <c r="J213" s="223"/>
      <c r="K213" s="99">
        <f>SUM(K209:K212)</f>
        <v>0</v>
      </c>
      <c r="L213" s="99">
        <f>SUM(L209:L212)</f>
        <v>6651.39</v>
      </c>
      <c r="M213" s="99">
        <f>SUM(M209:M212)</f>
        <v>6651.38</v>
      </c>
      <c r="N213" s="99">
        <v>0</v>
      </c>
      <c r="O213" s="96"/>
    </row>
    <row r="214" spans="1:15" ht="12.75" customHeight="1" x14ac:dyDescent="0.2">
      <c r="A214" s="213">
        <v>42</v>
      </c>
      <c r="B214" s="216" t="s">
        <v>25</v>
      </c>
      <c r="C214" s="202" t="s">
        <v>129</v>
      </c>
      <c r="D214" s="202" t="s">
        <v>186</v>
      </c>
      <c r="E214" s="205" t="s">
        <v>130</v>
      </c>
      <c r="F214" s="208">
        <v>12.6</v>
      </c>
      <c r="G214" s="100" t="s">
        <v>16</v>
      </c>
      <c r="H214" s="205">
        <v>15.18</v>
      </c>
      <c r="I214" s="211">
        <v>42461</v>
      </c>
      <c r="J214" s="211">
        <v>44287</v>
      </c>
      <c r="K214" s="96">
        <v>0</v>
      </c>
      <c r="L214" s="96">
        <v>9.57</v>
      </c>
      <c r="M214" s="96">
        <v>9.56</v>
      </c>
      <c r="N214" s="96">
        <v>0</v>
      </c>
      <c r="O214" s="112"/>
    </row>
    <row r="215" spans="1:15" x14ac:dyDescent="0.2">
      <c r="A215" s="214"/>
      <c r="B215" s="217"/>
      <c r="C215" s="203"/>
      <c r="D215" s="203"/>
      <c r="E215" s="206"/>
      <c r="F215" s="209"/>
      <c r="G215" s="100" t="s">
        <v>17</v>
      </c>
      <c r="H215" s="206"/>
      <c r="I215" s="206"/>
      <c r="J215" s="206"/>
      <c r="K215" s="96">
        <v>0</v>
      </c>
      <c r="L215" s="96">
        <v>0</v>
      </c>
      <c r="M215" s="96">
        <v>0</v>
      </c>
      <c r="N215" s="96">
        <v>0</v>
      </c>
      <c r="O215" s="112"/>
    </row>
    <row r="216" spans="1:15" x14ac:dyDescent="0.2">
      <c r="A216" s="214"/>
      <c r="B216" s="217"/>
      <c r="C216" s="203"/>
      <c r="D216" s="203"/>
      <c r="E216" s="206"/>
      <c r="F216" s="209"/>
      <c r="G216" s="100" t="s">
        <v>18</v>
      </c>
      <c r="H216" s="206"/>
      <c r="I216" s="206"/>
      <c r="J216" s="206"/>
      <c r="K216" s="96">
        <v>0</v>
      </c>
      <c r="L216" s="96">
        <v>0</v>
      </c>
      <c r="M216" s="96">
        <v>0</v>
      </c>
      <c r="N216" s="96">
        <v>0</v>
      </c>
      <c r="O216" s="96"/>
    </row>
    <row r="217" spans="1:15" x14ac:dyDescent="0.2">
      <c r="A217" s="214"/>
      <c r="B217" s="217"/>
      <c r="C217" s="203"/>
      <c r="D217" s="203"/>
      <c r="E217" s="206"/>
      <c r="F217" s="209"/>
      <c r="G217" s="100" t="s">
        <v>19</v>
      </c>
      <c r="H217" s="206"/>
      <c r="I217" s="206"/>
      <c r="J217" s="206"/>
      <c r="K217" s="96">
        <v>0</v>
      </c>
      <c r="L217" s="96">
        <v>0</v>
      </c>
      <c r="M217" s="96">
        <v>0</v>
      </c>
      <c r="N217" s="96">
        <v>0</v>
      </c>
      <c r="O217" s="96"/>
    </row>
    <row r="218" spans="1:15" ht="19.5" customHeight="1" x14ac:dyDescent="0.2">
      <c r="A218" s="215"/>
      <c r="B218" s="218"/>
      <c r="C218" s="204"/>
      <c r="D218" s="204"/>
      <c r="E218" s="207"/>
      <c r="F218" s="210"/>
      <c r="G218" s="101" t="s">
        <v>15</v>
      </c>
      <c r="H218" s="207"/>
      <c r="I218" s="207"/>
      <c r="J218" s="207"/>
      <c r="K218" s="99">
        <f>SUM(K214:K217)</f>
        <v>0</v>
      </c>
      <c r="L218" s="99">
        <f>SUM(L214:L217)</f>
        <v>9.57</v>
      </c>
      <c r="M218" s="110">
        <f>SUM(M214:M217)</f>
        <v>9.56</v>
      </c>
      <c r="N218" s="99">
        <f>SUM(N209:N217)</f>
        <v>0</v>
      </c>
      <c r="O218" s="96"/>
    </row>
    <row r="219" spans="1:15" x14ac:dyDescent="0.2">
      <c r="A219" s="213">
        <v>43</v>
      </c>
      <c r="B219" s="216" t="s">
        <v>25</v>
      </c>
      <c r="C219" s="202" t="s">
        <v>194</v>
      </c>
      <c r="D219" s="202" t="s">
        <v>213</v>
      </c>
      <c r="E219" s="205" t="s">
        <v>104</v>
      </c>
      <c r="F219" s="208">
        <v>12.7</v>
      </c>
      <c r="G219" s="117" t="s">
        <v>16</v>
      </c>
      <c r="H219" s="205">
        <v>11.32</v>
      </c>
      <c r="I219" s="211">
        <v>43089</v>
      </c>
      <c r="J219" s="211">
        <v>43424</v>
      </c>
      <c r="K219" s="96">
        <v>1113.75</v>
      </c>
      <c r="L219" s="96">
        <v>443.11</v>
      </c>
      <c r="M219" s="111">
        <v>443.1</v>
      </c>
      <c r="N219" s="96">
        <f t="shared" ref="N219:N262" si="27">K219-L219-M219</f>
        <v>227.53999999999996</v>
      </c>
      <c r="O219" s="96"/>
    </row>
    <row r="220" spans="1:15" x14ac:dyDescent="0.2">
      <c r="A220" s="214"/>
      <c r="B220" s="217"/>
      <c r="C220" s="203"/>
      <c r="D220" s="203"/>
      <c r="E220" s="206"/>
      <c r="F220" s="209"/>
      <c r="G220" s="117" t="s">
        <v>17</v>
      </c>
      <c r="H220" s="206"/>
      <c r="I220" s="206"/>
      <c r="J220" s="206"/>
      <c r="K220" s="96">
        <v>1113.75</v>
      </c>
      <c r="L220" s="96">
        <v>556.87</v>
      </c>
      <c r="M220" s="111">
        <v>556.88</v>
      </c>
      <c r="N220" s="96">
        <f t="shared" si="27"/>
        <v>0</v>
      </c>
      <c r="O220" s="96"/>
    </row>
    <row r="221" spans="1:15" x14ac:dyDescent="0.2">
      <c r="A221" s="214"/>
      <c r="B221" s="217"/>
      <c r="C221" s="203"/>
      <c r="D221" s="203"/>
      <c r="E221" s="206"/>
      <c r="F221" s="209"/>
      <c r="G221" s="117" t="s">
        <v>18</v>
      </c>
      <c r="H221" s="206"/>
      <c r="I221" s="206"/>
      <c r="J221" s="206"/>
      <c r="K221" s="96">
        <v>1113.75</v>
      </c>
      <c r="L221" s="96">
        <v>556.87</v>
      </c>
      <c r="M221" s="111">
        <v>556.88</v>
      </c>
      <c r="N221" s="96">
        <f t="shared" si="27"/>
        <v>0</v>
      </c>
      <c r="O221" s="96"/>
    </row>
    <row r="222" spans="1:15" x14ac:dyDescent="0.2">
      <c r="A222" s="214"/>
      <c r="B222" s="217"/>
      <c r="C222" s="203"/>
      <c r="D222" s="203"/>
      <c r="E222" s="206"/>
      <c r="F222" s="209"/>
      <c r="G222" s="117" t="s">
        <v>19</v>
      </c>
      <c r="H222" s="206"/>
      <c r="I222" s="206"/>
      <c r="J222" s="206"/>
      <c r="K222" s="96">
        <v>1113.75</v>
      </c>
      <c r="L222" s="96">
        <v>556.88</v>
      </c>
      <c r="M222" s="111">
        <v>556.87</v>
      </c>
      <c r="N222" s="96">
        <f t="shared" si="27"/>
        <v>0</v>
      </c>
      <c r="O222" s="96"/>
    </row>
    <row r="223" spans="1:15" ht="12" customHeight="1" x14ac:dyDescent="0.2">
      <c r="A223" s="215"/>
      <c r="B223" s="218"/>
      <c r="C223" s="204"/>
      <c r="D223" s="204"/>
      <c r="E223" s="207"/>
      <c r="F223" s="210"/>
      <c r="G223" s="101" t="s">
        <v>15</v>
      </c>
      <c r="H223" s="207"/>
      <c r="I223" s="207"/>
      <c r="J223" s="207"/>
      <c r="K223" s="99">
        <f>SUM(K219:K222)</f>
        <v>4455</v>
      </c>
      <c r="L223" s="99">
        <f t="shared" ref="L223:M223" si="28">SUM(L219:L222)</f>
        <v>2113.73</v>
      </c>
      <c r="M223" s="99">
        <f t="shared" si="28"/>
        <v>2113.73</v>
      </c>
      <c r="N223" s="96">
        <f t="shared" si="27"/>
        <v>227.53999999999996</v>
      </c>
      <c r="O223" s="96"/>
    </row>
    <row r="224" spans="1:15" ht="12" customHeight="1" x14ac:dyDescent="0.2">
      <c r="A224" s="213">
        <v>44</v>
      </c>
      <c r="B224" s="216" t="s">
        <v>25</v>
      </c>
      <c r="C224" s="205" t="s">
        <v>241</v>
      </c>
      <c r="D224" s="202" t="s">
        <v>197</v>
      </c>
      <c r="E224" s="205" t="s">
        <v>40</v>
      </c>
      <c r="F224" s="208">
        <v>44.4</v>
      </c>
      <c r="G224" s="117" t="s">
        <v>16</v>
      </c>
      <c r="H224" s="205">
        <v>56.14</v>
      </c>
      <c r="I224" s="211">
        <v>43040</v>
      </c>
      <c r="J224" s="211">
        <v>43374</v>
      </c>
      <c r="K224" s="96">
        <v>7478.37</v>
      </c>
      <c r="L224" s="96">
        <v>3738.9</v>
      </c>
      <c r="M224" s="96">
        <v>3738.89</v>
      </c>
      <c r="N224" s="96">
        <f t="shared" si="27"/>
        <v>0.57999999999992724</v>
      </c>
      <c r="O224" s="96"/>
    </row>
    <row r="225" spans="1:15" ht="12" customHeight="1" x14ac:dyDescent="0.2">
      <c r="A225" s="214"/>
      <c r="B225" s="217"/>
      <c r="C225" s="206"/>
      <c r="D225" s="203"/>
      <c r="E225" s="206"/>
      <c r="F225" s="209"/>
      <c r="G225" s="117" t="s">
        <v>17</v>
      </c>
      <c r="H225" s="206"/>
      <c r="I225" s="206"/>
      <c r="J225" s="206"/>
      <c r="K225" s="96">
        <v>7478.37</v>
      </c>
      <c r="L225" s="96">
        <v>1246.3900000000001</v>
      </c>
      <c r="M225" s="96">
        <v>1246.4000000000001</v>
      </c>
      <c r="N225" s="96">
        <f t="shared" si="27"/>
        <v>4985.58</v>
      </c>
      <c r="O225" s="96"/>
    </row>
    <row r="226" spans="1:15" ht="12" customHeight="1" x14ac:dyDescent="0.2">
      <c r="A226" s="214"/>
      <c r="B226" s="217"/>
      <c r="C226" s="206"/>
      <c r="D226" s="203"/>
      <c r="E226" s="206"/>
      <c r="F226" s="209"/>
      <c r="G226" s="117" t="s">
        <v>18</v>
      </c>
      <c r="H226" s="206"/>
      <c r="I226" s="206"/>
      <c r="J226" s="206"/>
      <c r="K226" s="96">
        <v>7478.37</v>
      </c>
      <c r="L226" s="96">
        <v>6231.97</v>
      </c>
      <c r="M226" s="96">
        <v>6231.98</v>
      </c>
      <c r="N226" s="96">
        <f t="shared" si="27"/>
        <v>-4985.58</v>
      </c>
      <c r="O226" s="96">
        <v>643.79999999999995</v>
      </c>
    </row>
    <row r="227" spans="1:15" ht="12" customHeight="1" x14ac:dyDescent="0.2">
      <c r="A227" s="214"/>
      <c r="B227" s="217"/>
      <c r="C227" s="206"/>
      <c r="D227" s="203"/>
      <c r="E227" s="206"/>
      <c r="F227" s="209"/>
      <c r="G227" s="117" t="s">
        <v>19</v>
      </c>
      <c r="H227" s="206"/>
      <c r="I227" s="206"/>
      <c r="J227" s="206"/>
      <c r="K227" s="96">
        <v>10122.51</v>
      </c>
      <c r="L227" s="96">
        <v>1285.3399999999999</v>
      </c>
      <c r="M227" s="96">
        <v>1285.3499999999999</v>
      </c>
      <c r="N227" s="96">
        <f t="shared" si="27"/>
        <v>7551.82</v>
      </c>
      <c r="O227" s="96"/>
    </row>
    <row r="228" spans="1:15" ht="12" customHeight="1" x14ac:dyDescent="0.2">
      <c r="A228" s="215"/>
      <c r="B228" s="218"/>
      <c r="C228" s="207"/>
      <c r="D228" s="204"/>
      <c r="E228" s="207"/>
      <c r="F228" s="210"/>
      <c r="G228" s="101" t="s">
        <v>15</v>
      </c>
      <c r="H228" s="207"/>
      <c r="I228" s="207"/>
      <c r="J228" s="207"/>
      <c r="K228" s="99">
        <f>SUM(K224:K227)</f>
        <v>32557.620000000003</v>
      </c>
      <c r="L228" s="99">
        <f>SUM(L224:L227)</f>
        <v>12502.6</v>
      </c>
      <c r="M228" s="99">
        <f>SUM(M224:M227)</f>
        <v>12502.62</v>
      </c>
      <c r="N228" s="99">
        <f t="shared" si="27"/>
        <v>7552.4000000000033</v>
      </c>
      <c r="O228" s="96"/>
    </row>
    <row r="229" spans="1:15" ht="12.75" customHeight="1" x14ac:dyDescent="0.2">
      <c r="A229" s="213">
        <v>45</v>
      </c>
      <c r="B229" s="216" t="s">
        <v>25</v>
      </c>
      <c r="C229" s="205" t="s">
        <v>242</v>
      </c>
      <c r="D229" s="202" t="s">
        <v>200</v>
      </c>
      <c r="E229" s="205" t="s">
        <v>208</v>
      </c>
      <c r="F229" s="208">
        <v>128.6</v>
      </c>
      <c r="G229" s="117" t="s">
        <v>16</v>
      </c>
      <c r="H229" s="205">
        <v>28.07</v>
      </c>
      <c r="I229" s="211">
        <v>43039</v>
      </c>
      <c r="J229" s="211">
        <v>43373</v>
      </c>
      <c r="K229" s="96">
        <v>10830.18</v>
      </c>
      <c r="L229" s="96">
        <v>9083.3700000000008</v>
      </c>
      <c r="M229" s="96">
        <v>9083.3799999999992</v>
      </c>
      <c r="N229" s="96">
        <f t="shared" si="27"/>
        <v>-7336.57</v>
      </c>
      <c r="O229" s="96"/>
    </row>
    <row r="230" spans="1:15" ht="12.75" customHeight="1" x14ac:dyDescent="0.2">
      <c r="A230" s="214"/>
      <c r="B230" s="217"/>
      <c r="C230" s="206"/>
      <c r="D230" s="203"/>
      <c r="E230" s="206"/>
      <c r="F230" s="209"/>
      <c r="G230" s="117" t="s">
        <v>17</v>
      </c>
      <c r="H230" s="206"/>
      <c r="I230" s="206"/>
      <c r="J230" s="206"/>
      <c r="K230" s="96">
        <v>10830.18</v>
      </c>
      <c r="L230" s="96">
        <v>5415.09</v>
      </c>
      <c r="M230" s="96">
        <v>5415.09</v>
      </c>
      <c r="N230" s="96">
        <f t="shared" si="27"/>
        <v>0</v>
      </c>
      <c r="O230" s="96"/>
    </row>
    <row r="231" spans="1:15" ht="13.5" customHeight="1" x14ac:dyDescent="0.2">
      <c r="A231" s="214"/>
      <c r="B231" s="217"/>
      <c r="C231" s="206"/>
      <c r="D231" s="203"/>
      <c r="E231" s="206"/>
      <c r="F231" s="209"/>
      <c r="G231" s="117" t="s">
        <v>18</v>
      </c>
      <c r="H231" s="206"/>
      <c r="I231" s="206"/>
      <c r="J231" s="206"/>
      <c r="K231" s="96">
        <v>10830.18</v>
      </c>
      <c r="L231" s="96">
        <v>6765.09</v>
      </c>
      <c r="M231" s="96">
        <v>6765.09</v>
      </c>
      <c r="N231" s="96">
        <f t="shared" si="27"/>
        <v>-2700</v>
      </c>
      <c r="O231" s="96">
        <v>1864.7</v>
      </c>
    </row>
    <row r="232" spans="1:15" ht="14.25" customHeight="1" x14ac:dyDescent="0.2">
      <c r="A232" s="214"/>
      <c r="B232" s="217"/>
      <c r="C232" s="206"/>
      <c r="D232" s="203"/>
      <c r="E232" s="206"/>
      <c r="F232" s="209"/>
      <c r="G232" s="117" t="s">
        <v>19</v>
      </c>
      <c r="H232" s="206"/>
      <c r="I232" s="206"/>
      <c r="J232" s="206"/>
      <c r="K232" s="96">
        <v>12183.96</v>
      </c>
      <c r="L232" s="96">
        <v>6091.98</v>
      </c>
      <c r="M232" s="96">
        <v>6091.98</v>
      </c>
      <c r="N232" s="96">
        <f t="shared" si="27"/>
        <v>0</v>
      </c>
      <c r="O232" s="96"/>
    </row>
    <row r="233" spans="1:15" ht="15" customHeight="1" x14ac:dyDescent="0.2">
      <c r="A233" s="215"/>
      <c r="B233" s="218"/>
      <c r="C233" s="207"/>
      <c r="D233" s="204"/>
      <c r="E233" s="207"/>
      <c r="F233" s="210"/>
      <c r="G233" s="101" t="s">
        <v>15</v>
      </c>
      <c r="H233" s="207"/>
      <c r="I233" s="207"/>
      <c r="J233" s="207"/>
      <c r="K233" s="99">
        <f>SUM(K229:K232)</f>
        <v>44674.5</v>
      </c>
      <c r="L233" s="99">
        <f t="shared" ref="L233:M233" si="29">SUM(L229:L232)</f>
        <v>27355.530000000002</v>
      </c>
      <c r="M233" s="99">
        <f t="shared" si="29"/>
        <v>27355.539999999997</v>
      </c>
      <c r="N233" s="99">
        <f t="shared" si="27"/>
        <v>-10036.57</v>
      </c>
      <c r="O233" s="96"/>
    </row>
    <row r="234" spans="1:15" ht="14.25" customHeight="1" x14ac:dyDescent="0.2">
      <c r="A234" s="213">
        <v>46</v>
      </c>
      <c r="B234" s="216" t="s">
        <v>25</v>
      </c>
      <c r="C234" s="205" t="s">
        <v>202</v>
      </c>
      <c r="D234" s="202" t="s">
        <v>203</v>
      </c>
      <c r="E234" s="205" t="s">
        <v>67</v>
      </c>
      <c r="F234" s="208">
        <v>255.8</v>
      </c>
      <c r="G234" s="101" t="s">
        <v>204</v>
      </c>
      <c r="H234" s="205">
        <v>7.66</v>
      </c>
      <c r="I234" s="211">
        <v>43011</v>
      </c>
      <c r="J234" s="211">
        <v>43346</v>
      </c>
      <c r="K234" s="96">
        <v>5875.2</v>
      </c>
      <c r="L234" s="96">
        <v>3000</v>
      </c>
      <c r="M234" s="96">
        <v>3000</v>
      </c>
      <c r="N234" s="96">
        <f t="shared" si="27"/>
        <v>-124.80000000000018</v>
      </c>
      <c r="O234" s="112"/>
    </row>
    <row r="235" spans="1:15" ht="12" customHeight="1" x14ac:dyDescent="0.2">
      <c r="A235" s="214"/>
      <c r="B235" s="217"/>
      <c r="C235" s="206"/>
      <c r="D235" s="203"/>
      <c r="E235" s="206"/>
      <c r="F235" s="209"/>
      <c r="G235" s="101" t="s">
        <v>205</v>
      </c>
      <c r="H235" s="206"/>
      <c r="I235" s="206"/>
      <c r="J235" s="206"/>
      <c r="K235" s="96">
        <v>5875.2</v>
      </c>
      <c r="L235" s="96">
        <v>1000</v>
      </c>
      <c r="M235" s="96">
        <v>1000</v>
      </c>
      <c r="N235" s="96">
        <f t="shared" si="27"/>
        <v>3875.2</v>
      </c>
      <c r="O235" s="112"/>
    </row>
    <row r="236" spans="1:15" ht="12.75" customHeight="1" x14ac:dyDescent="0.2">
      <c r="A236" s="214"/>
      <c r="B236" s="217"/>
      <c r="C236" s="206"/>
      <c r="D236" s="203"/>
      <c r="E236" s="206"/>
      <c r="F236" s="209"/>
      <c r="G236" s="101" t="s">
        <v>206</v>
      </c>
      <c r="H236" s="206"/>
      <c r="I236" s="206"/>
      <c r="J236" s="206"/>
      <c r="K236" s="96">
        <v>5875.2</v>
      </c>
      <c r="L236" s="96">
        <v>12696.44</v>
      </c>
      <c r="M236" s="96">
        <v>12696.44</v>
      </c>
      <c r="N236" s="96">
        <f t="shared" si="27"/>
        <v>-19517.68</v>
      </c>
      <c r="O236" s="94">
        <v>3709.1</v>
      </c>
    </row>
    <row r="237" spans="1:15" ht="14.25" customHeight="1" x14ac:dyDescent="0.2">
      <c r="A237" s="214"/>
      <c r="B237" s="217"/>
      <c r="C237" s="206"/>
      <c r="D237" s="203"/>
      <c r="E237" s="206"/>
      <c r="F237" s="209"/>
      <c r="G237" s="101" t="s">
        <v>207</v>
      </c>
      <c r="H237" s="206"/>
      <c r="I237" s="206"/>
      <c r="J237" s="206"/>
      <c r="K237" s="96">
        <v>6829.96</v>
      </c>
      <c r="L237" s="96">
        <v>3182.41</v>
      </c>
      <c r="M237" s="96">
        <v>3182.41</v>
      </c>
      <c r="N237" s="96">
        <f t="shared" si="27"/>
        <v>465.14000000000033</v>
      </c>
      <c r="O237" s="96"/>
    </row>
    <row r="238" spans="1:15" ht="14.25" customHeight="1" x14ac:dyDescent="0.2">
      <c r="A238" s="215"/>
      <c r="B238" s="218"/>
      <c r="C238" s="207"/>
      <c r="D238" s="204"/>
      <c r="E238" s="207"/>
      <c r="F238" s="210"/>
      <c r="G238" s="101" t="s">
        <v>15</v>
      </c>
      <c r="H238" s="207"/>
      <c r="I238" s="207"/>
      <c r="J238" s="207"/>
      <c r="K238" s="99">
        <f>SUM(K234:K237)</f>
        <v>24455.559999999998</v>
      </c>
      <c r="L238" s="99">
        <f t="shared" ref="L238:M238" si="30">SUM(L234:L237)</f>
        <v>19878.850000000002</v>
      </c>
      <c r="M238" s="99">
        <f t="shared" si="30"/>
        <v>19878.850000000002</v>
      </c>
      <c r="N238" s="99">
        <f t="shared" si="27"/>
        <v>-15302.140000000007</v>
      </c>
      <c r="O238" s="96"/>
    </row>
    <row r="239" spans="1:15" ht="14.25" customHeight="1" x14ac:dyDescent="0.2">
      <c r="A239" s="213">
        <v>47</v>
      </c>
      <c r="B239" s="216" t="s">
        <v>25</v>
      </c>
      <c r="C239" s="202" t="s">
        <v>231</v>
      </c>
      <c r="D239" s="202" t="s">
        <v>226</v>
      </c>
      <c r="E239" s="205" t="s">
        <v>40</v>
      </c>
      <c r="F239" s="208">
        <v>96.21</v>
      </c>
      <c r="G239" s="101" t="s">
        <v>216</v>
      </c>
      <c r="H239" s="205">
        <v>52.64</v>
      </c>
      <c r="I239" s="211">
        <v>43147</v>
      </c>
      <c r="J239" s="211">
        <v>43481</v>
      </c>
      <c r="K239" s="96">
        <v>7414.4</v>
      </c>
      <c r="L239" s="96">
        <v>1175.45</v>
      </c>
      <c r="M239" s="96">
        <v>1175.45</v>
      </c>
      <c r="N239" s="96">
        <f t="shared" si="27"/>
        <v>5063.5</v>
      </c>
      <c r="O239" s="96">
        <v>697.45</v>
      </c>
    </row>
    <row r="240" spans="1:15" ht="14.25" customHeight="1" x14ac:dyDescent="0.2">
      <c r="A240" s="214"/>
      <c r="B240" s="217"/>
      <c r="C240" s="203"/>
      <c r="D240" s="203"/>
      <c r="E240" s="206"/>
      <c r="F240" s="209"/>
      <c r="G240" s="101" t="s">
        <v>217</v>
      </c>
      <c r="H240" s="206"/>
      <c r="I240" s="206"/>
      <c r="J240" s="206"/>
      <c r="K240" s="96">
        <v>15190.47</v>
      </c>
      <c r="L240" s="96">
        <v>7595.49</v>
      </c>
      <c r="M240" s="96">
        <v>7595.49</v>
      </c>
      <c r="N240" s="96">
        <f t="shared" si="27"/>
        <v>-0.51000000000021828</v>
      </c>
      <c r="O240" s="96"/>
    </row>
    <row r="241" spans="1:15" ht="14.25" customHeight="1" x14ac:dyDescent="0.2">
      <c r="A241" s="214"/>
      <c r="B241" s="217"/>
      <c r="C241" s="203"/>
      <c r="D241" s="203"/>
      <c r="E241" s="206"/>
      <c r="F241" s="209"/>
      <c r="G241" s="101" t="s">
        <v>218</v>
      </c>
      <c r="H241" s="206"/>
      <c r="I241" s="206"/>
      <c r="J241" s="206"/>
      <c r="K241" s="96">
        <v>15190.47</v>
      </c>
      <c r="L241" s="96">
        <v>7595.23</v>
      </c>
      <c r="M241" s="96">
        <v>7595.24</v>
      </c>
      <c r="N241" s="96">
        <f t="shared" si="27"/>
        <v>0</v>
      </c>
      <c r="O241" s="96"/>
    </row>
    <row r="242" spans="1:15" ht="14.25" customHeight="1" x14ac:dyDescent="0.2">
      <c r="A242" s="214"/>
      <c r="B242" s="217"/>
      <c r="C242" s="203"/>
      <c r="D242" s="203"/>
      <c r="E242" s="206"/>
      <c r="F242" s="209"/>
      <c r="G242" s="101" t="s">
        <v>219</v>
      </c>
      <c r="H242" s="206"/>
      <c r="I242" s="206"/>
      <c r="J242" s="206"/>
      <c r="K242" s="96">
        <v>15190.47</v>
      </c>
      <c r="L242" s="96">
        <v>7595.24</v>
      </c>
      <c r="M242" s="96">
        <v>7595.23</v>
      </c>
      <c r="N242" s="96">
        <f t="shared" si="27"/>
        <v>0</v>
      </c>
      <c r="O242" s="96"/>
    </row>
    <row r="243" spans="1:15" ht="14.25" customHeight="1" x14ac:dyDescent="0.2">
      <c r="A243" s="215"/>
      <c r="B243" s="218"/>
      <c r="C243" s="204"/>
      <c r="D243" s="204"/>
      <c r="E243" s="207"/>
      <c r="F243" s="210"/>
      <c r="G243" s="101" t="s">
        <v>15</v>
      </c>
      <c r="H243" s="207"/>
      <c r="I243" s="207"/>
      <c r="J243" s="207"/>
      <c r="K243" s="99">
        <f>SUM(K239:K242)</f>
        <v>52985.81</v>
      </c>
      <c r="L243" s="99">
        <f t="shared" ref="L243:M243" si="31">SUM(L239:L242)</f>
        <v>23961.41</v>
      </c>
      <c r="M243" s="99">
        <f t="shared" si="31"/>
        <v>23961.41</v>
      </c>
      <c r="N243" s="99">
        <f t="shared" si="27"/>
        <v>5062.989999999998</v>
      </c>
      <c r="O243" s="96"/>
    </row>
    <row r="244" spans="1:15" ht="14.25" customHeight="1" x14ac:dyDescent="0.2">
      <c r="A244" s="213">
        <v>48</v>
      </c>
      <c r="B244" s="216" t="s">
        <v>25</v>
      </c>
      <c r="C244" s="202" t="s">
        <v>220</v>
      </c>
      <c r="D244" s="202" t="s">
        <v>229</v>
      </c>
      <c r="E244" s="205" t="s">
        <v>46</v>
      </c>
      <c r="F244" s="208">
        <v>7.4</v>
      </c>
      <c r="G244" s="101" t="s">
        <v>216</v>
      </c>
      <c r="H244" s="205">
        <v>27.84</v>
      </c>
      <c r="I244" s="211">
        <v>43136</v>
      </c>
      <c r="J244" s="211">
        <v>43470</v>
      </c>
      <c r="K244" s="96">
        <v>382.61</v>
      </c>
      <c r="L244" s="96">
        <v>88.3</v>
      </c>
      <c r="M244" s="96">
        <v>88.29</v>
      </c>
      <c r="N244" s="96">
        <f t="shared" si="27"/>
        <v>206.01999999999998</v>
      </c>
      <c r="O244" s="96">
        <v>145</v>
      </c>
    </row>
    <row r="245" spans="1:15" ht="14.25" customHeight="1" x14ac:dyDescent="0.2">
      <c r="A245" s="214"/>
      <c r="B245" s="217"/>
      <c r="C245" s="203"/>
      <c r="D245" s="203"/>
      <c r="E245" s="206"/>
      <c r="F245" s="209"/>
      <c r="G245" s="101" t="s">
        <v>217</v>
      </c>
      <c r="H245" s="206"/>
      <c r="I245" s="206"/>
      <c r="J245" s="206"/>
      <c r="K245" s="96">
        <v>618.05999999999995</v>
      </c>
      <c r="L245" s="96">
        <v>412.04</v>
      </c>
      <c r="M245" s="96">
        <v>412.04</v>
      </c>
      <c r="N245" s="96">
        <f t="shared" si="27"/>
        <v>-206.0200000000001</v>
      </c>
      <c r="O245" s="96"/>
    </row>
    <row r="246" spans="1:15" ht="14.25" customHeight="1" x14ac:dyDescent="0.2">
      <c r="A246" s="214"/>
      <c r="B246" s="217"/>
      <c r="C246" s="203"/>
      <c r="D246" s="203"/>
      <c r="E246" s="206"/>
      <c r="F246" s="209"/>
      <c r="G246" s="101" t="s">
        <v>218</v>
      </c>
      <c r="H246" s="206"/>
      <c r="I246" s="206"/>
      <c r="J246" s="206"/>
      <c r="K246" s="96">
        <v>618.05999999999995</v>
      </c>
      <c r="L246" s="96">
        <v>309.02999999999997</v>
      </c>
      <c r="M246" s="96">
        <v>309.02999999999997</v>
      </c>
      <c r="N246" s="96">
        <f t="shared" si="27"/>
        <v>0</v>
      </c>
      <c r="O246" s="96"/>
    </row>
    <row r="247" spans="1:15" ht="14.25" customHeight="1" x14ac:dyDescent="0.2">
      <c r="A247" s="214"/>
      <c r="B247" s="217"/>
      <c r="C247" s="203"/>
      <c r="D247" s="203"/>
      <c r="E247" s="206"/>
      <c r="F247" s="209"/>
      <c r="G247" s="101" t="s">
        <v>219</v>
      </c>
      <c r="H247" s="206"/>
      <c r="I247" s="206"/>
      <c r="J247" s="206"/>
      <c r="K247" s="96">
        <v>618.05999999999995</v>
      </c>
      <c r="L247" s="96">
        <v>309.02999999999997</v>
      </c>
      <c r="M247" s="96">
        <v>309.02999999999997</v>
      </c>
      <c r="N247" s="96">
        <f t="shared" si="27"/>
        <v>0</v>
      </c>
      <c r="O247" s="96"/>
    </row>
    <row r="248" spans="1:15" ht="14.25" customHeight="1" x14ac:dyDescent="0.2">
      <c r="A248" s="215"/>
      <c r="B248" s="218"/>
      <c r="C248" s="204"/>
      <c r="D248" s="204"/>
      <c r="E248" s="207"/>
      <c r="F248" s="210"/>
      <c r="G248" s="101" t="s">
        <v>15</v>
      </c>
      <c r="H248" s="207"/>
      <c r="I248" s="207"/>
      <c r="J248" s="207"/>
      <c r="K248" s="99">
        <f>SUM(K244:K247)</f>
        <v>2236.79</v>
      </c>
      <c r="L248" s="99">
        <f t="shared" ref="L248:M248" si="32">SUM(L244:L247)</f>
        <v>1118.4000000000001</v>
      </c>
      <c r="M248" s="99">
        <f t="shared" si="32"/>
        <v>1118.3899999999999</v>
      </c>
      <c r="N248" s="99">
        <f t="shared" si="27"/>
        <v>0</v>
      </c>
      <c r="O248" s="96"/>
    </row>
    <row r="249" spans="1:15" ht="14.25" customHeight="1" x14ac:dyDescent="0.2">
      <c r="A249" s="213">
        <v>49</v>
      </c>
      <c r="B249" s="216" t="s">
        <v>25</v>
      </c>
      <c r="C249" s="202" t="s">
        <v>221</v>
      </c>
      <c r="D249" s="202" t="s">
        <v>230</v>
      </c>
      <c r="E249" s="205" t="s">
        <v>30</v>
      </c>
      <c r="F249" s="208">
        <v>9</v>
      </c>
      <c r="G249" s="101" t="s">
        <v>216</v>
      </c>
      <c r="H249" s="205">
        <v>33.409999999999997</v>
      </c>
      <c r="I249" s="211">
        <v>43136</v>
      </c>
      <c r="J249" s="211">
        <v>43470</v>
      </c>
      <c r="K249" s="96">
        <v>558.39</v>
      </c>
      <c r="L249" s="96">
        <v>279.2</v>
      </c>
      <c r="M249" s="96">
        <v>279.19</v>
      </c>
      <c r="N249" s="96">
        <f t="shared" si="27"/>
        <v>0</v>
      </c>
      <c r="O249" s="96">
        <v>145</v>
      </c>
    </row>
    <row r="250" spans="1:15" ht="14.25" customHeight="1" x14ac:dyDescent="0.2">
      <c r="A250" s="214"/>
      <c r="B250" s="217"/>
      <c r="C250" s="203"/>
      <c r="D250" s="203"/>
      <c r="E250" s="206"/>
      <c r="F250" s="209"/>
      <c r="G250" s="101" t="s">
        <v>217</v>
      </c>
      <c r="H250" s="206"/>
      <c r="I250" s="206"/>
      <c r="J250" s="206"/>
      <c r="K250" s="96">
        <v>902.01</v>
      </c>
      <c r="L250" s="96">
        <v>451</v>
      </c>
      <c r="M250" s="96">
        <v>451.01</v>
      </c>
      <c r="N250" s="96">
        <f t="shared" si="27"/>
        <v>0</v>
      </c>
      <c r="O250" s="96"/>
    </row>
    <row r="251" spans="1:15" ht="14.25" customHeight="1" x14ac:dyDescent="0.2">
      <c r="A251" s="214"/>
      <c r="B251" s="217"/>
      <c r="C251" s="203"/>
      <c r="D251" s="203"/>
      <c r="E251" s="206"/>
      <c r="F251" s="209"/>
      <c r="G251" s="101" t="s">
        <v>218</v>
      </c>
      <c r="H251" s="206"/>
      <c r="I251" s="206"/>
      <c r="J251" s="206"/>
      <c r="K251" s="96">
        <v>902.01</v>
      </c>
      <c r="L251" s="96">
        <v>451.01</v>
      </c>
      <c r="M251" s="96">
        <v>451</v>
      </c>
      <c r="N251" s="96">
        <f t="shared" si="27"/>
        <v>0</v>
      </c>
      <c r="O251" s="96"/>
    </row>
    <row r="252" spans="1:15" ht="14.25" customHeight="1" x14ac:dyDescent="0.2">
      <c r="A252" s="214"/>
      <c r="B252" s="217"/>
      <c r="C252" s="203"/>
      <c r="D252" s="203"/>
      <c r="E252" s="206"/>
      <c r="F252" s="209"/>
      <c r="G252" s="101" t="s">
        <v>219</v>
      </c>
      <c r="H252" s="206"/>
      <c r="I252" s="206"/>
      <c r="J252" s="206"/>
      <c r="K252" s="96">
        <v>902.01</v>
      </c>
      <c r="L252" s="96">
        <v>451</v>
      </c>
      <c r="M252" s="96">
        <v>451.01</v>
      </c>
      <c r="N252" s="96">
        <f t="shared" si="27"/>
        <v>0</v>
      </c>
      <c r="O252" s="96"/>
    </row>
    <row r="253" spans="1:15" ht="14.25" customHeight="1" x14ac:dyDescent="0.2">
      <c r="A253" s="215"/>
      <c r="B253" s="218"/>
      <c r="C253" s="204"/>
      <c r="D253" s="204"/>
      <c r="E253" s="207"/>
      <c r="F253" s="210"/>
      <c r="G253" s="101" t="s">
        <v>15</v>
      </c>
      <c r="H253" s="207"/>
      <c r="I253" s="207"/>
      <c r="J253" s="207"/>
      <c r="K253" s="99">
        <f>SUM(K249:K252)</f>
        <v>3264.42</v>
      </c>
      <c r="L253" s="99">
        <f t="shared" ref="L253:M253" si="33">SUM(L249:L252)</f>
        <v>1632.21</v>
      </c>
      <c r="M253" s="99">
        <f t="shared" si="33"/>
        <v>1632.21</v>
      </c>
      <c r="N253" s="99">
        <f t="shared" si="27"/>
        <v>0</v>
      </c>
      <c r="O253" s="96"/>
    </row>
    <row r="254" spans="1:15" ht="14.25" customHeight="1" x14ac:dyDescent="0.2">
      <c r="A254" s="213">
        <v>50</v>
      </c>
      <c r="B254" s="216" t="s">
        <v>25</v>
      </c>
      <c r="C254" s="202" t="s">
        <v>222</v>
      </c>
      <c r="D254" s="202" t="s">
        <v>227</v>
      </c>
      <c r="E254" s="205" t="s">
        <v>67</v>
      </c>
      <c r="F254" s="208">
        <v>121.5</v>
      </c>
      <c r="G254" s="101" t="s">
        <v>216</v>
      </c>
      <c r="H254" s="205">
        <v>12.44</v>
      </c>
      <c r="I254" s="211">
        <v>43108</v>
      </c>
      <c r="J254" s="211">
        <v>43442</v>
      </c>
      <c r="K254" s="96">
        <v>4194.13</v>
      </c>
      <c r="L254" s="96">
        <v>1341.08</v>
      </c>
      <c r="M254" s="96">
        <v>1341.07</v>
      </c>
      <c r="N254" s="96">
        <f t="shared" si="27"/>
        <v>1511.9800000000002</v>
      </c>
      <c r="O254" s="96">
        <v>880.87</v>
      </c>
    </row>
    <row r="255" spans="1:15" ht="14.25" customHeight="1" x14ac:dyDescent="0.2">
      <c r="A255" s="214"/>
      <c r="B255" s="217"/>
      <c r="C255" s="203"/>
      <c r="D255" s="203"/>
      <c r="E255" s="206"/>
      <c r="F255" s="209"/>
      <c r="G255" s="101" t="s">
        <v>217</v>
      </c>
      <c r="H255" s="206"/>
      <c r="I255" s="206"/>
      <c r="J255" s="206"/>
      <c r="K255" s="96">
        <f>4534.74</f>
        <v>4534.74</v>
      </c>
      <c r="L255" s="96">
        <v>2267.37</v>
      </c>
      <c r="M255" s="96">
        <v>2267.37</v>
      </c>
      <c r="N255" s="96">
        <f t="shared" si="27"/>
        <v>0</v>
      </c>
      <c r="O255" s="96"/>
    </row>
    <row r="256" spans="1:15" ht="14.25" customHeight="1" x14ac:dyDescent="0.2">
      <c r="A256" s="214"/>
      <c r="B256" s="217"/>
      <c r="C256" s="203"/>
      <c r="D256" s="203"/>
      <c r="E256" s="206"/>
      <c r="F256" s="209"/>
      <c r="G256" s="101" t="s">
        <v>218</v>
      </c>
      <c r="H256" s="206"/>
      <c r="I256" s="206"/>
      <c r="J256" s="206"/>
      <c r="K256" s="96">
        <f>4534.74</f>
        <v>4534.74</v>
      </c>
      <c r="L256" s="96">
        <v>2267.37</v>
      </c>
      <c r="M256" s="96">
        <v>2267.37</v>
      </c>
      <c r="N256" s="96">
        <f t="shared" si="27"/>
        <v>0</v>
      </c>
      <c r="O256" s="96"/>
    </row>
    <row r="257" spans="1:15" ht="14.25" customHeight="1" x14ac:dyDescent="0.2">
      <c r="A257" s="214"/>
      <c r="B257" s="217"/>
      <c r="C257" s="203"/>
      <c r="D257" s="203"/>
      <c r="E257" s="206"/>
      <c r="F257" s="209"/>
      <c r="G257" s="101" t="s">
        <v>219</v>
      </c>
      <c r="H257" s="206"/>
      <c r="I257" s="206"/>
      <c r="J257" s="206"/>
      <c r="K257" s="96">
        <v>4534.74</v>
      </c>
      <c r="L257" s="96">
        <v>2267.37</v>
      </c>
      <c r="M257" s="96">
        <v>2267.37</v>
      </c>
      <c r="N257" s="96">
        <f t="shared" si="27"/>
        <v>0</v>
      </c>
      <c r="O257" s="96"/>
    </row>
    <row r="258" spans="1:15" ht="14.25" customHeight="1" x14ac:dyDescent="0.2">
      <c r="A258" s="215"/>
      <c r="B258" s="218"/>
      <c r="C258" s="204"/>
      <c r="D258" s="204"/>
      <c r="E258" s="207"/>
      <c r="F258" s="210"/>
      <c r="G258" s="101" t="s">
        <v>15</v>
      </c>
      <c r="H258" s="207"/>
      <c r="I258" s="207"/>
      <c r="J258" s="207"/>
      <c r="K258" s="99">
        <f>SUM(K254:K257)</f>
        <v>17798.349999999999</v>
      </c>
      <c r="L258" s="99">
        <f t="shared" ref="L258:M258" si="34">SUM(L254:L257)</f>
        <v>8143.19</v>
      </c>
      <c r="M258" s="99">
        <f t="shared" si="34"/>
        <v>8143.1799999999994</v>
      </c>
      <c r="N258" s="99">
        <f t="shared" si="27"/>
        <v>1511.9800000000005</v>
      </c>
      <c r="O258" s="96"/>
    </row>
    <row r="259" spans="1:15" ht="14.25" customHeight="1" x14ac:dyDescent="0.2">
      <c r="A259" s="213">
        <v>51</v>
      </c>
      <c r="B259" s="216" t="s">
        <v>25</v>
      </c>
      <c r="C259" s="202" t="s">
        <v>223</v>
      </c>
      <c r="D259" s="202" t="s">
        <v>228</v>
      </c>
      <c r="E259" s="205" t="s">
        <v>84</v>
      </c>
      <c r="F259" s="208">
        <v>48.7</v>
      </c>
      <c r="G259" s="101" t="s">
        <v>216</v>
      </c>
      <c r="H259" s="205">
        <v>31.38</v>
      </c>
      <c r="I259" s="211">
        <v>43132</v>
      </c>
      <c r="J259" s="211">
        <v>43465</v>
      </c>
      <c r="K259" s="96">
        <v>3056.82</v>
      </c>
      <c r="L259" s="96">
        <v>764.21</v>
      </c>
      <c r="M259" s="96">
        <v>764.2</v>
      </c>
      <c r="N259" s="96">
        <f t="shared" si="27"/>
        <v>1528.41</v>
      </c>
      <c r="O259" s="96">
        <v>353.07</v>
      </c>
    </row>
    <row r="260" spans="1:15" ht="14.25" customHeight="1" x14ac:dyDescent="0.2">
      <c r="A260" s="214"/>
      <c r="B260" s="217"/>
      <c r="C260" s="203"/>
      <c r="D260" s="203"/>
      <c r="E260" s="206"/>
      <c r="F260" s="209"/>
      <c r="G260" s="101" t="s">
        <v>217</v>
      </c>
      <c r="H260" s="206"/>
      <c r="I260" s="206"/>
      <c r="J260" s="206"/>
      <c r="K260" s="96">
        <v>4585.2299999999996</v>
      </c>
      <c r="L260" s="96">
        <v>1528.41</v>
      </c>
      <c r="M260" s="96">
        <v>1528.41</v>
      </c>
      <c r="N260" s="96">
        <f t="shared" si="27"/>
        <v>1528.4099999999996</v>
      </c>
      <c r="O260" s="96"/>
    </row>
    <row r="261" spans="1:15" ht="14.25" customHeight="1" x14ac:dyDescent="0.2">
      <c r="A261" s="214"/>
      <c r="B261" s="217"/>
      <c r="C261" s="203"/>
      <c r="D261" s="203"/>
      <c r="E261" s="206"/>
      <c r="F261" s="209"/>
      <c r="G261" s="101" t="s">
        <v>218</v>
      </c>
      <c r="H261" s="206"/>
      <c r="I261" s="206"/>
      <c r="J261" s="206"/>
      <c r="K261" s="96">
        <v>4585.2299999999996</v>
      </c>
      <c r="L261" s="96">
        <v>3056.82</v>
      </c>
      <c r="M261" s="96">
        <v>3056.82</v>
      </c>
      <c r="N261" s="96">
        <f t="shared" si="27"/>
        <v>-1528.4100000000008</v>
      </c>
      <c r="O261" s="96"/>
    </row>
    <row r="262" spans="1:15" ht="14.25" customHeight="1" x14ac:dyDescent="0.2">
      <c r="A262" s="214"/>
      <c r="B262" s="217"/>
      <c r="C262" s="203"/>
      <c r="D262" s="203"/>
      <c r="E262" s="206"/>
      <c r="F262" s="209"/>
      <c r="G262" s="101" t="s">
        <v>219</v>
      </c>
      <c r="H262" s="206"/>
      <c r="I262" s="206"/>
      <c r="J262" s="206"/>
      <c r="K262" s="96">
        <v>4585.2299999999996</v>
      </c>
      <c r="L262" s="96">
        <v>2380.61</v>
      </c>
      <c r="M262" s="96">
        <v>2380.62</v>
      </c>
      <c r="N262" s="96">
        <f t="shared" si="27"/>
        <v>-176.00000000000045</v>
      </c>
      <c r="O262" s="96"/>
    </row>
    <row r="263" spans="1:15" ht="14.25" customHeight="1" x14ac:dyDescent="0.2">
      <c r="A263" s="215"/>
      <c r="B263" s="218"/>
      <c r="C263" s="204"/>
      <c r="D263" s="204"/>
      <c r="E263" s="207"/>
      <c r="F263" s="210"/>
      <c r="G263" s="101" t="s">
        <v>15</v>
      </c>
      <c r="H263" s="207"/>
      <c r="I263" s="207"/>
      <c r="J263" s="207"/>
      <c r="K263" s="99">
        <f>SUM(K259:K262)</f>
        <v>16812.509999999998</v>
      </c>
      <c r="L263" s="99">
        <f t="shared" ref="L263:N263" si="35">SUM(L259:L262)</f>
        <v>7730.0500000000011</v>
      </c>
      <c r="M263" s="99">
        <f t="shared" si="35"/>
        <v>7730.05</v>
      </c>
      <c r="N263" s="99">
        <f t="shared" si="35"/>
        <v>1352.4099999999985</v>
      </c>
      <c r="O263" s="96"/>
    </row>
    <row r="264" spans="1:15" ht="14.25" customHeight="1" x14ac:dyDescent="0.2">
      <c r="A264" s="213">
        <v>52</v>
      </c>
      <c r="B264" s="216" t="s">
        <v>25</v>
      </c>
      <c r="C264" s="202" t="s">
        <v>233</v>
      </c>
      <c r="D264" s="202" t="s">
        <v>56</v>
      </c>
      <c r="E264" s="205" t="s">
        <v>210</v>
      </c>
      <c r="F264" s="208">
        <v>73.599999999999994</v>
      </c>
      <c r="G264" s="101" t="s">
        <v>16</v>
      </c>
      <c r="H264" s="205">
        <v>22.97</v>
      </c>
      <c r="I264" s="211">
        <v>43244</v>
      </c>
      <c r="J264" s="211">
        <v>43579</v>
      </c>
      <c r="K264" s="96">
        <v>0</v>
      </c>
      <c r="L264" s="96">
        <v>0</v>
      </c>
      <c r="M264" s="96">
        <v>0</v>
      </c>
      <c r="N264" s="96">
        <v>0</v>
      </c>
      <c r="O264" s="96"/>
    </row>
    <row r="265" spans="1:15" ht="14.25" customHeight="1" x14ac:dyDescent="0.2">
      <c r="A265" s="214"/>
      <c r="B265" s="217"/>
      <c r="C265" s="203"/>
      <c r="D265" s="203"/>
      <c r="E265" s="206"/>
      <c r="F265" s="209"/>
      <c r="G265" s="101" t="s">
        <v>17</v>
      </c>
      <c r="H265" s="206"/>
      <c r="I265" s="206"/>
      <c r="J265" s="206"/>
      <c r="K265" s="96">
        <v>2126.6799999999998</v>
      </c>
      <c r="L265" s="96">
        <v>0</v>
      </c>
      <c r="M265" s="96">
        <v>0</v>
      </c>
      <c r="N265" s="96">
        <f>K265-L265-M265</f>
        <v>2126.6799999999998</v>
      </c>
      <c r="O265" s="96">
        <v>533.6</v>
      </c>
    </row>
    <row r="266" spans="1:15" ht="14.25" customHeight="1" x14ac:dyDescent="0.2">
      <c r="A266" s="214"/>
      <c r="B266" s="217"/>
      <c r="C266" s="203"/>
      <c r="D266" s="203"/>
      <c r="E266" s="206"/>
      <c r="F266" s="209"/>
      <c r="G266" s="101" t="s">
        <v>18</v>
      </c>
      <c r="H266" s="206"/>
      <c r="I266" s="206"/>
      <c r="J266" s="206"/>
      <c r="K266" s="96">
        <v>5071.32</v>
      </c>
      <c r="L266" s="96">
        <v>2745.66</v>
      </c>
      <c r="M266" s="96">
        <v>2745.66</v>
      </c>
      <c r="N266" s="96">
        <f>K266-L266-M266</f>
        <v>-420</v>
      </c>
      <c r="O266" s="96"/>
    </row>
    <row r="267" spans="1:15" ht="14.25" customHeight="1" x14ac:dyDescent="0.2">
      <c r="A267" s="214"/>
      <c r="B267" s="217"/>
      <c r="C267" s="203"/>
      <c r="D267" s="203"/>
      <c r="E267" s="206"/>
      <c r="F267" s="209"/>
      <c r="G267" s="101" t="s">
        <v>19</v>
      </c>
      <c r="H267" s="206"/>
      <c r="I267" s="206"/>
      <c r="J267" s="206"/>
      <c r="K267" s="96">
        <v>5071.32</v>
      </c>
      <c r="L267" s="96">
        <v>2535.66</v>
      </c>
      <c r="M267" s="96">
        <v>2535.66</v>
      </c>
      <c r="N267" s="99">
        <f>K267-L267-M267</f>
        <v>0</v>
      </c>
      <c r="O267" s="96"/>
    </row>
    <row r="268" spans="1:15" ht="14.25" customHeight="1" x14ac:dyDescent="0.2">
      <c r="A268" s="215"/>
      <c r="B268" s="218"/>
      <c r="C268" s="204"/>
      <c r="D268" s="204"/>
      <c r="E268" s="207"/>
      <c r="F268" s="210"/>
      <c r="G268" s="101" t="s">
        <v>15</v>
      </c>
      <c r="H268" s="207"/>
      <c r="I268" s="207"/>
      <c r="J268" s="207"/>
      <c r="K268" s="99">
        <f>SUM(K264:K267)</f>
        <v>12269.32</v>
      </c>
      <c r="L268" s="99">
        <f t="shared" ref="L268:N268" si="36">SUM(L264:L267)</f>
        <v>5281.32</v>
      </c>
      <c r="M268" s="99">
        <f t="shared" si="36"/>
        <v>5281.32</v>
      </c>
      <c r="N268" s="99">
        <f t="shared" si="36"/>
        <v>1706.6799999999998</v>
      </c>
      <c r="O268" s="96"/>
    </row>
    <row r="269" spans="1:15" ht="14.25" customHeight="1" x14ac:dyDescent="0.2">
      <c r="A269" s="213">
        <v>53</v>
      </c>
      <c r="B269" s="216" t="s">
        <v>25</v>
      </c>
      <c r="C269" s="202" t="s">
        <v>235</v>
      </c>
      <c r="D269" s="202" t="s">
        <v>237</v>
      </c>
      <c r="E269" s="205" t="s">
        <v>238</v>
      </c>
      <c r="F269" s="208">
        <v>65.5</v>
      </c>
      <c r="G269" s="101" t="s">
        <v>16</v>
      </c>
      <c r="H269" s="205">
        <v>31.32</v>
      </c>
      <c r="I269" s="211">
        <v>43282</v>
      </c>
      <c r="J269" s="211">
        <v>43617</v>
      </c>
      <c r="K269" s="96">
        <v>0</v>
      </c>
      <c r="L269" s="96">
        <v>0</v>
      </c>
      <c r="M269" s="96">
        <v>0</v>
      </c>
      <c r="N269" s="96">
        <v>0</v>
      </c>
      <c r="O269" s="96"/>
    </row>
    <row r="270" spans="1:15" ht="14.25" customHeight="1" x14ac:dyDescent="0.2">
      <c r="A270" s="214"/>
      <c r="B270" s="217"/>
      <c r="C270" s="203"/>
      <c r="D270" s="203"/>
      <c r="E270" s="206"/>
      <c r="F270" s="209"/>
      <c r="G270" s="101" t="s">
        <v>17</v>
      </c>
      <c r="H270" s="206"/>
      <c r="I270" s="206"/>
      <c r="J270" s="206"/>
      <c r="K270" s="96">
        <v>0</v>
      </c>
      <c r="L270" s="96">
        <v>0</v>
      </c>
      <c r="M270" s="96">
        <v>0</v>
      </c>
      <c r="N270" s="96">
        <v>0</v>
      </c>
      <c r="O270" s="96"/>
    </row>
    <row r="271" spans="1:15" ht="14.25" customHeight="1" x14ac:dyDescent="0.2">
      <c r="A271" s="214"/>
      <c r="B271" s="217"/>
      <c r="C271" s="203"/>
      <c r="D271" s="203"/>
      <c r="E271" s="206"/>
      <c r="F271" s="209"/>
      <c r="G271" s="101" t="s">
        <v>18</v>
      </c>
      <c r="H271" s="206"/>
      <c r="I271" s="206"/>
      <c r="J271" s="206"/>
      <c r="K271" s="96">
        <v>6154.38</v>
      </c>
      <c r="L271" s="96">
        <v>1367.64</v>
      </c>
      <c r="M271" s="96">
        <v>1367.64</v>
      </c>
      <c r="N271" s="96">
        <f>K271-L271-M271</f>
        <v>3419.0999999999995</v>
      </c>
      <c r="O271" s="96"/>
    </row>
    <row r="272" spans="1:15" ht="14.25" customHeight="1" x14ac:dyDescent="0.2">
      <c r="A272" s="214"/>
      <c r="B272" s="217"/>
      <c r="C272" s="203"/>
      <c r="D272" s="203"/>
      <c r="E272" s="206"/>
      <c r="F272" s="209"/>
      <c r="G272" s="101" t="s">
        <v>19</v>
      </c>
      <c r="H272" s="206"/>
      <c r="I272" s="206"/>
      <c r="J272" s="206"/>
      <c r="K272" s="96">
        <v>6154.38</v>
      </c>
      <c r="L272" s="96">
        <v>0</v>
      </c>
      <c r="M272" s="96">
        <v>0</v>
      </c>
      <c r="N272" s="96">
        <f>K272-L272-M272</f>
        <v>6154.38</v>
      </c>
      <c r="O272" s="96"/>
    </row>
    <row r="273" spans="1:15" ht="14.25" customHeight="1" x14ac:dyDescent="0.2">
      <c r="A273" s="215"/>
      <c r="B273" s="218"/>
      <c r="C273" s="204"/>
      <c r="D273" s="204"/>
      <c r="E273" s="207"/>
      <c r="F273" s="210"/>
      <c r="G273" s="101" t="s">
        <v>15</v>
      </c>
      <c r="H273" s="207"/>
      <c r="I273" s="207"/>
      <c r="J273" s="207"/>
      <c r="K273" s="99">
        <f>SUM(K269:K272)</f>
        <v>12308.76</v>
      </c>
      <c r="L273" s="99">
        <f t="shared" ref="L273:N273" si="37">SUM(L269:L272)</f>
        <v>1367.64</v>
      </c>
      <c r="M273" s="99">
        <f t="shared" si="37"/>
        <v>1367.64</v>
      </c>
      <c r="N273" s="99">
        <f t="shared" si="37"/>
        <v>9573.48</v>
      </c>
      <c r="O273" s="96"/>
    </row>
    <row r="274" spans="1:15" ht="14.25" customHeight="1" x14ac:dyDescent="0.2">
      <c r="A274" s="213">
        <v>54</v>
      </c>
      <c r="B274" s="216" t="s">
        <v>25</v>
      </c>
      <c r="C274" s="202" t="s">
        <v>236</v>
      </c>
      <c r="D274" s="202" t="s">
        <v>182</v>
      </c>
      <c r="E274" s="205" t="s">
        <v>239</v>
      </c>
      <c r="F274" s="208">
        <v>5.0999999999999996</v>
      </c>
      <c r="G274" s="101" t="s">
        <v>16</v>
      </c>
      <c r="H274" s="205">
        <v>31.4</v>
      </c>
      <c r="I274" s="211">
        <v>42248</v>
      </c>
      <c r="J274" s="211">
        <v>42583</v>
      </c>
      <c r="K274" s="96">
        <v>0</v>
      </c>
      <c r="L274" s="96">
        <v>0</v>
      </c>
      <c r="M274" s="96">
        <v>0</v>
      </c>
      <c r="N274" s="96">
        <v>0</v>
      </c>
      <c r="O274" s="96"/>
    </row>
    <row r="275" spans="1:15" ht="14.25" customHeight="1" x14ac:dyDescent="0.2">
      <c r="A275" s="214"/>
      <c r="B275" s="217"/>
      <c r="C275" s="203"/>
      <c r="D275" s="203"/>
      <c r="E275" s="206"/>
      <c r="F275" s="209"/>
      <c r="G275" s="101" t="s">
        <v>17</v>
      </c>
      <c r="H275" s="206"/>
      <c r="I275" s="206"/>
      <c r="J275" s="206"/>
      <c r="K275" s="96">
        <v>0</v>
      </c>
      <c r="L275" s="96">
        <v>0</v>
      </c>
      <c r="M275" s="96">
        <v>0</v>
      </c>
      <c r="N275" s="96">
        <v>0</v>
      </c>
      <c r="O275" s="96"/>
    </row>
    <row r="276" spans="1:15" ht="14.25" customHeight="1" x14ac:dyDescent="0.2">
      <c r="A276" s="214"/>
      <c r="B276" s="217"/>
      <c r="C276" s="203"/>
      <c r="D276" s="203"/>
      <c r="E276" s="206"/>
      <c r="F276" s="209"/>
      <c r="G276" s="101" t="s">
        <v>18</v>
      </c>
      <c r="H276" s="206"/>
      <c r="I276" s="206"/>
      <c r="J276" s="206"/>
      <c r="K276" s="96">
        <v>0</v>
      </c>
      <c r="L276" s="96">
        <v>813.49</v>
      </c>
      <c r="M276" s="96">
        <v>813.49</v>
      </c>
      <c r="N276" s="96">
        <f>K276-L276-M276</f>
        <v>-1626.98</v>
      </c>
      <c r="O276" s="96"/>
    </row>
    <row r="277" spans="1:15" ht="14.25" customHeight="1" x14ac:dyDescent="0.2">
      <c r="A277" s="214"/>
      <c r="B277" s="217"/>
      <c r="C277" s="203"/>
      <c r="D277" s="203"/>
      <c r="E277" s="206"/>
      <c r="F277" s="209"/>
      <c r="G277" s="101" t="s">
        <v>19</v>
      </c>
      <c r="H277" s="206"/>
      <c r="I277" s="206"/>
      <c r="J277" s="206"/>
      <c r="K277" s="96">
        <v>0</v>
      </c>
      <c r="L277" s="96">
        <v>0</v>
      </c>
      <c r="M277" s="96">
        <v>0</v>
      </c>
      <c r="N277" s="96">
        <v>0</v>
      </c>
      <c r="O277" s="96"/>
    </row>
    <row r="278" spans="1:15" ht="14.25" customHeight="1" x14ac:dyDescent="0.2">
      <c r="A278" s="215"/>
      <c r="B278" s="218"/>
      <c r="C278" s="204"/>
      <c r="D278" s="204"/>
      <c r="E278" s="207"/>
      <c r="F278" s="210"/>
      <c r="G278" s="101" t="s">
        <v>15</v>
      </c>
      <c r="H278" s="207"/>
      <c r="I278" s="207"/>
      <c r="J278" s="207"/>
      <c r="K278" s="99">
        <f>SUM(K274:K277)</f>
        <v>0</v>
      </c>
      <c r="L278" s="99">
        <f t="shared" ref="L278:N278" si="38">SUM(L274:L277)</f>
        <v>813.49</v>
      </c>
      <c r="M278" s="99">
        <f t="shared" si="38"/>
        <v>813.49</v>
      </c>
      <c r="N278" s="99">
        <f t="shared" si="38"/>
        <v>-1626.98</v>
      </c>
      <c r="O278" s="96"/>
    </row>
    <row r="279" spans="1:15" ht="14.25" customHeight="1" x14ac:dyDescent="0.2">
      <c r="A279" s="213">
        <v>55</v>
      </c>
      <c r="B279" s="216" t="s">
        <v>25</v>
      </c>
      <c r="C279" s="202" t="s">
        <v>240</v>
      </c>
      <c r="D279" s="202" t="s">
        <v>243</v>
      </c>
      <c r="E279" s="205" t="s">
        <v>50</v>
      </c>
      <c r="F279" s="208">
        <v>77.099999999999994</v>
      </c>
      <c r="G279" s="101" t="s">
        <v>16</v>
      </c>
      <c r="H279" s="205">
        <v>17.39</v>
      </c>
      <c r="I279" s="211">
        <v>43424</v>
      </c>
      <c r="J279" s="211">
        <v>43758</v>
      </c>
      <c r="K279" s="96">
        <v>0</v>
      </c>
      <c r="L279" s="96">
        <v>0</v>
      </c>
      <c r="M279" s="96">
        <v>0</v>
      </c>
      <c r="N279" s="96">
        <v>0</v>
      </c>
      <c r="O279" s="96"/>
    </row>
    <row r="280" spans="1:15" ht="14.25" customHeight="1" x14ac:dyDescent="0.2">
      <c r="A280" s="214"/>
      <c r="B280" s="217"/>
      <c r="C280" s="203"/>
      <c r="D280" s="203"/>
      <c r="E280" s="206"/>
      <c r="F280" s="209"/>
      <c r="G280" s="101" t="s">
        <v>17</v>
      </c>
      <c r="H280" s="206"/>
      <c r="I280" s="206"/>
      <c r="J280" s="206"/>
      <c r="K280" s="96">
        <v>0</v>
      </c>
      <c r="L280" s="96">
        <v>0</v>
      </c>
      <c r="M280" s="96">
        <v>0</v>
      </c>
      <c r="N280" s="96">
        <v>0</v>
      </c>
      <c r="O280" s="96"/>
    </row>
    <row r="281" spans="1:15" ht="14.25" customHeight="1" x14ac:dyDescent="0.2">
      <c r="A281" s="214"/>
      <c r="B281" s="217"/>
      <c r="C281" s="203"/>
      <c r="D281" s="203"/>
      <c r="E281" s="206"/>
      <c r="F281" s="209"/>
      <c r="G281" s="101" t="s">
        <v>18</v>
      </c>
      <c r="H281" s="206"/>
      <c r="I281" s="206"/>
      <c r="J281" s="206"/>
      <c r="K281" s="96">
        <v>0</v>
      </c>
      <c r="L281" s="96">
        <v>0</v>
      </c>
      <c r="M281" s="96">
        <v>0</v>
      </c>
      <c r="N281" s="96">
        <v>0</v>
      </c>
      <c r="O281" s="96"/>
    </row>
    <row r="282" spans="1:15" ht="14.25" customHeight="1" x14ac:dyDescent="0.2">
      <c r="A282" s="214"/>
      <c r="B282" s="217"/>
      <c r="C282" s="203"/>
      <c r="D282" s="203"/>
      <c r="E282" s="206"/>
      <c r="F282" s="209"/>
      <c r="G282" s="101" t="s">
        <v>19</v>
      </c>
      <c r="H282" s="206"/>
      <c r="I282" s="206"/>
      <c r="J282" s="206"/>
      <c r="K282" s="96">
        <v>1833.44</v>
      </c>
      <c r="L282" s="96">
        <v>670.77</v>
      </c>
      <c r="M282" s="96">
        <v>670.77</v>
      </c>
      <c r="N282" s="96">
        <f>K282-L282-M282</f>
        <v>491.90000000000009</v>
      </c>
      <c r="O282" s="96"/>
    </row>
    <row r="283" spans="1:15" ht="14.25" customHeight="1" x14ac:dyDescent="0.2">
      <c r="A283" s="215"/>
      <c r="B283" s="218"/>
      <c r="C283" s="204"/>
      <c r="D283" s="204"/>
      <c r="E283" s="207"/>
      <c r="F283" s="210"/>
      <c r="G283" s="101" t="s">
        <v>15</v>
      </c>
      <c r="H283" s="207"/>
      <c r="I283" s="207"/>
      <c r="J283" s="207"/>
      <c r="K283" s="99">
        <f>SUM(K279:K282)</f>
        <v>1833.44</v>
      </c>
      <c r="L283" s="99">
        <f t="shared" ref="L283:N283" si="39">SUM(L279:L282)</f>
        <v>670.77</v>
      </c>
      <c r="M283" s="99">
        <f t="shared" si="39"/>
        <v>670.77</v>
      </c>
      <c r="N283" s="99">
        <f t="shared" si="39"/>
        <v>491.90000000000009</v>
      </c>
      <c r="O283" s="96"/>
    </row>
    <row r="284" spans="1:15" x14ac:dyDescent="0.2">
      <c r="A284" s="118"/>
      <c r="B284" s="119" t="s">
        <v>135</v>
      </c>
      <c r="C284" s="120"/>
      <c r="D284" s="121"/>
      <c r="E284" s="121"/>
      <c r="F284" s="121"/>
      <c r="G284" s="121"/>
      <c r="H284" s="121"/>
      <c r="I284" s="121"/>
      <c r="J284" s="122"/>
      <c r="K284" s="123">
        <f>SUM(K33+K38+K43+K48+K53+K58+K63+K68+K73+K78+K83+K88+K93+K98+K103+K108+K113+K118+K123+K128+K133+K138+K143+K148+K153+K158+K163+K168+K173+K178+K183+K188+K193+K198+K203+K208+K213+K218+K223+K228+K233+K238+K243+K248+K253+K258+K263+K13+K18+K23+K28+K268+K273+K278+K283)</f>
        <v>877192.29999999981</v>
      </c>
      <c r="L284" s="123">
        <f>SUM(L33+L38+L43+L48+L53+L58+L63+L68+L73+L78+L83+L88+L93+L98+L103+L108+L113+L118+L123+L128+L133+L138+L143+L148+L153+L158+L163+L168+L173+L178+L183+L188+L193+L198+L203+L208+L213+L218+L223+L228+L233+L238+L243+L248+L253+L258+L263+L28+L23+L18+L13+L268+L273+L278+L283)</f>
        <v>484145.19000000006</v>
      </c>
      <c r="M284" s="123">
        <f>SUM(M33+M38+M43+M48+M53+M58+M63+M68+M73+M78+M83+M88+M93+M98+M103+M108+M113+M118+M123+M128+M133+M138+M143+M148+M153+M158+M163+M168+M173+M178+M183+M188+M193+M198+M203+M208+M213+M218+M223+M228+M233+M238+M243+M248+M253+M258+M263+M28+M23+M18+M13+M268+M273+M278+M283)</f>
        <v>484145.11</v>
      </c>
      <c r="N284" s="123">
        <f>SUM(N33+N38+N43+N48+N53+N58+N63+N68+N73+N78+N83+N88+N93+N98+N103+N108+N113+N118+N128+N123+N133+N138+N143+N148+N153+N158+N163+N168+N173+N178+N183+N188+N193+N198+N203+N208+N213+N218+N223+N228+N233+N238+N243+N248+N253+N258+N263+N268+N273+N278+N283)</f>
        <v>-82140.220000000045</v>
      </c>
      <c r="O284" s="124">
        <f>SUM(O9:O278)</f>
        <v>11809.500000000002</v>
      </c>
    </row>
    <row r="285" spans="1:15" x14ac:dyDescent="0.2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1"/>
      <c r="L285" s="219"/>
      <c r="M285" s="220"/>
      <c r="N285" s="91"/>
      <c r="O285" s="91"/>
    </row>
    <row r="286" spans="1:15" ht="4.5" customHeight="1" x14ac:dyDescent="0.2">
      <c r="A286" s="90"/>
      <c r="B286" s="90"/>
      <c r="C286" s="1"/>
      <c r="D286" s="1"/>
      <c r="E286" s="1"/>
      <c r="F286" s="1"/>
      <c r="G286" s="1"/>
      <c r="H286" s="1"/>
      <c r="I286" s="125"/>
      <c r="J286" s="1"/>
      <c r="K286" s="78"/>
      <c r="L286" s="221"/>
      <c r="M286" s="221"/>
      <c r="N286" s="91"/>
      <c r="O286" s="91"/>
    </row>
    <row r="287" spans="1:15" hidden="1" x14ac:dyDescent="0.2">
      <c r="A287" s="90"/>
      <c r="B287" s="90"/>
      <c r="C287" s="1"/>
      <c r="D287" s="1"/>
      <c r="E287" s="1"/>
      <c r="F287" s="1"/>
      <c r="G287" s="1"/>
      <c r="H287" s="1"/>
      <c r="I287" s="126"/>
      <c r="J287" s="1"/>
      <c r="K287" s="78"/>
      <c r="L287" s="221"/>
      <c r="M287" s="221"/>
      <c r="N287" s="91"/>
      <c r="O287" s="91"/>
    </row>
    <row r="288" spans="1:15" x14ac:dyDescent="0.2">
      <c r="A288" s="90"/>
      <c r="B288" s="90"/>
      <c r="C288" s="90" t="s">
        <v>232</v>
      </c>
      <c r="D288" s="90"/>
      <c r="E288" s="90"/>
      <c r="F288" s="90"/>
      <c r="G288" s="90"/>
      <c r="H288" s="127"/>
      <c r="I288" s="90"/>
      <c r="J288" s="127"/>
      <c r="K288" s="91"/>
      <c r="L288" s="212"/>
      <c r="M288" s="221"/>
      <c r="N288" s="91"/>
      <c r="O288" s="91"/>
    </row>
    <row r="289" spans="1:15" x14ac:dyDescent="0.2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1"/>
      <c r="L289" s="212"/>
      <c r="M289" s="212"/>
      <c r="N289" s="91"/>
      <c r="O289" s="91"/>
    </row>
    <row r="290" spans="1:15" x14ac:dyDescent="0.2">
      <c r="A290" s="90"/>
      <c r="B290" s="90"/>
      <c r="C290" s="90" t="s">
        <v>234</v>
      </c>
      <c r="D290" s="90"/>
      <c r="E290" s="90"/>
      <c r="F290" s="90"/>
      <c r="G290" s="90"/>
      <c r="H290" s="90"/>
      <c r="I290" s="90"/>
      <c r="J290" s="127"/>
      <c r="K290" s="91"/>
      <c r="L290" s="212"/>
      <c r="M290" s="212"/>
      <c r="N290" s="91"/>
      <c r="O290" s="91"/>
    </row>
    <row r="291" spans="1:15" x14ac:dyDescent="0.2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1"/>
      <c r="L291" s="212"/>
      <c r="M291" s="212"/>
      <c r="N291" s="91"/>
      <c r="O291" s="91"/>
    </row>
    <row r="292" spans="1:15" x14ac:dyDescent="0.2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1"/>
      <c r="L292" s="91"/>
      <c r="M292" s="91"/>
      <c r="N292" s="91"/>
      <c r="O292" s="91"/>
    </row>
    <row r="293" spans="1:15" x14ac:dyDescent="0.2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1"/>
      <c r="L293" s="91"/>
      <c r="M293" s="91"/>
      <c r="N293" s="91"/>
      <c r="O293" s="91"/>
    </row>
    <row r="294" spans="1:15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51"/>
      <c r="L294" s="51"/>
      <c r="M294" s="51"/>
      <c r="N294" s="51"/>
      <c r="O294" s="51"/>
    </row>
    <row r="295" spans="1:15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51"/>
      <c r="L295" s="51"/>
      <c r="M295" s="51"/>
      <c r="N295" s="51"/>
      <c r="O295" s="51"/>
    </row>
    <row r="296" spans="1:15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51"/>
      <c r="L296" s="51"/>
      <c r="M296" s="51"/>
      <c r="N296" s="51"/>
      <c r="O296" s="51"/>
    </row>
    <row r="297" spans="1:15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51"/>
      <c r="L297" s="51"/>
      <c r="M297" s="51"/>
      <c r="N297" s="51"/>
      <c r="O297" s="51"/>
    </row>
    <row r="298" spans="1:15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51"/>
      <c r="L298" s="51"/>
      <c r="M298" s="51"/>
      <c r="N298" s="51"/>
      <c r="O298" s="51"/>
    </row>
  </sheetData>
  <mergeCells count="516">
    <mergeCell ref="O6:O7"/>
    <mergeCell ref="A9:A13"/>
    <mergeCell ref="B9:B13"/>
    <mergeCell ref="C9:C13"/>
    <mergeCell ref="D9:D13"/>
    <mergeCell ref="E9:E13"/>
    <mergeCell ref="F9:F13"/>
    <mergeCell ref="H9:H13"/>
    <mergeCell ref="I9:I13"/>
    <mergeCell ref="J9:J13"/>
    <mergeCell ref="G6:G7"/>
    <mergeCell ref="H6:H7"/>
    <mergeCell ref="I6:J6"/>
    <mergeCell ref="K6:K7"/>
    <mergeCell ref="L6:M6"/>
    <mergeCell ref="N6:N7"/>
    <mergeCell ref="A6:A7"/>
    <mergeCell ref="B6:B7"/>
    <mergeCell ref="C6:C7"/>
    <mergeCell ref="D6:D7"/>
    <mergeCell ref="E6:E7"/>
    <mergeCell ref="F6:F7"/>
    <mergeCell ref="H14:H18"/>
    <mergeCell ref="I14:I18"/>
    <mergeCell ref="J14:J18"/>
    <mergeCell ref="A19:A23"/>
    <mergeCell ref="B19:B23"/>
    <mergeCell ref="C19:C23"/>
    <mergeCell ref="D19:D23"/>
    <mergeCell ref="E19:E23"/>
    <mergeCell ref="F19:F23"/>
    <mergeCell ref="H19:H23"/>
    <mergeCell ref="A14:A18"/>
    <mergeCell ref="B14:B18"/>
    <mergeCell ref="C14:C18"/>
    <mergeCell ref="D14:D18"/>
    <mergeCell ref="E14:E18"/>
    <mergeCell ref="F14:F18"/>
    <mergeCell ref="I19:I23"/>
    <mergeCell ref="J19:J23"/>
    <mergeCell ref="A24:A28"/>
    <mergeCell ref="B24:B28"/>
    <mergeCell ref="C24:C28"/>
    <mergeCell ref="D24:D28"/>
    <mergeCell ref="E24:E28"/>
    <mergeCell ref="F24:F28"/>
    <mergeCell ref="H24:H28"/>
    <mergeCell ref="I24:I28"/>
    <mergeCell ref="J24:J28"/>
    <mergeCell ref="A29:A33"/>
    <mergeCell ref="B29:B33"/>
    <mergeCell ref="C29:C33"/>
    <mergeCell ref="D29:D33"/>
    <mergeCell ref="E29:E33"/>
    <mergeCell ref="F29:F33"/>
    <mergeCell ref="H29:H33"/>
    <mergeCell ref="I29:I33"/>
    <mergeCell ref="J29:J33"/>
    <mergeCell ref="H34:H38"/>
    <mergeCell ref="I34:I38"/>
    <mergeCell ref="J34:J38"/>
    <mergeCell ref="A39:A43"/>
    <mergeCell ref="B39:B43"/>
    <mergeCell ref="C39:C43"/>
    <mergeCell ref="D39:D43"/>
    <mergeCell ref="E39:E43"/>
    <mergeCell ref="F39:F43"/>
    <mergeCell ref="H39:H43"/>
    <mergeCell ref="A34:A38"/>
    <mergeCell ref="B34:B38"/>
    <mergeCell ref="C34:C38"/>
    <mergeCell ref="D34:D38"/>
    <mergeCell ref="E34:E38"/>
    <mergeCell ref="F34:F38"/>
    <mergeCell ref="I39:I43"/>
    <mergeCell ref="J39:J43"/>
    <mergeCell ref="O44:O53"/>
    <mergeCell ref="A49:A53"/>
    <mergeCell ref="B49:B53"/>
    <mergeCell ref="C49:C53"/>
    <mergeCell ref="D49:D53"/>
    <mergeCell ref="E49:E53"/>
    <mergeCell ref="F49:F53"/>
    <mergeCell ref="H49:H53"/>
    <mergeCell ref="I49:I53"/>
    <mergeCell ref="J49:J53"/>
    <mergeCell ref="A44:A48"/>
    <mergeCell ref="B44:B48"/>
    <mergeCell ref="C44:C48"/>
    <mergeCell ref="D44:D48"/>
    <mergeCell ref="E44:E48"/>
    <mergeCell ref="F44:F48"/>
    <mergeCell ref="H44:H48"/>
    <mergeCell ref="I44:I48"/>
    <mergeCell ref="J44:J48"/>
    <mergeCell ref="A54:A58"/>
    <mergeCell ref="B54:B58"/>
    <mergeCell ref="C54:C58"/>
    <mergeCell ref="D54:D58"/>
    <mergeCell ref="E54:E58"/>
    <mergeCell ref="F54:F58"/>
    <mergeCell ref="H54:H58"/>
    <mergeCell ref="I54:I58"/>
    <mergeCell ref="J54:J58"/>
    <mergeCell ref="H59:H63"/>
    <mergeCell ref="I59:I63"/>
    <mergeCell ref="J59:J63"/>
    <mergeCell ref="A64:A68"/>
    <mergeCell ref="B64:B68"/>
    <mergeCell ref="C64:C68"/>
    <mergeCell ref="D64:D68"/>
    <mergeCell ref="E64:E68"/>
    <mergeCell ref="F64:F68"/>
    <mergeCell ref="H64:H68"/>
    <mergeCell ref="A59:A63"/>
    <mergeCell ref="B59:B63"/>
    <mergeCell ref="C59:C63"/>
    <mergeCell ref="D59:D63"/>
    <mergeCell ref="E59:E63"/>
    <mergeCell ref="F59:F63"/>
    <mergeCell ref="I64:I68"/>
    <mergeCell ref="J64:J68"/>
    <mergeCell ref="A69:A73"/>
    <mergeCell ref="B69:B73"/>
    <mergeCell ref="C69:C73"/>
    <mergeCell ref="D69:D73"/>
    <mergeCell ref="E69:E73"/>
    <mergeCell ref="F69:F73"/>
    <mergeCell ref="H69:H73"/>
    <mergeCell ref="I69:I73"/>
    <mergeCell ref="J69:J73"/>
    <mergeCell ref="A74:A78"/>
    <mergeCell ref="B74:B78"/>
    <mergeCell ref="C74:C78"/>
    <mergeCell ref="D74:D78"/>
    <mergeCell ref="E74:E78"/>
    <mergeCell ref="F74:F78"/>
    <mergeCell ref="H74:H78"/>
    <mergeCell ref="I74:I78"/>
    <mergeCell ref="J74:J78"/>
    <mergeCell ref="H79:H83"/>
    <mergeCell ref="I79:I83"/>
    <mergeCell ref="J79:J83"/>
    <mergeCell ref="A84:A88"/>
    <mergeCell ref="B84:B88"/>
    <mergeCell ref="C84:C88"/>
    <mergeCell ref="D84:D88"/>
    <mergeCell ref="E84:E88"/>
    <mergeCell ref="F84:F88"/>
    <mergeCell ref="H84:H88"/>
    <mergeCell ref="A79:A83"/>
    <mergeCell ref="B79:B83"/>
    <mergeCell ref="C79:C83"/>
    <mergeCell ref="D79:D83"/>
    <mergeCell ref="E79:E83"/>
    <mergeCell ref="F79:F83"/>
    <mergeCell ref="I84:I88"/>
    <mergeCell ref="J84:J88"/>
    <mergeCell ref="A89:A93"/>
    <mergeCell ref="B89:B93"/>
    <mergeCell ref="C89:C93"/>
    <mergeCell ref="D89:D93"/>
    <mergeCell ref="E89:E93"/>
    <mergeCell ref="F89:F93"/>
    <mergeCell ref="H89:H93"/>
    <mergeCell ref="I89:I93"/>
    <mergeCell ref="J89:J93"/>
    <mergeCell ref="A94:A98"/>
    <mergeCell ref="B94:B98"/>
    <mergeCell ref="C94:C98"/>
    <mergeCell ref="D94:D98"/>
    <mergeCell ref="E94:E98"/>
    <mergeCell ref="F94:F98"/>
    <mergeCell ref="H94:H98"/>
    <mergeCell ref="I94:I98"/>
    <mergeCell ref="J94:J98"/>
    <mergeCell ref="H99:H103"/>
    <mergeCell ref="I99:I103"/>
    <mergeCell ref="J99:J103"/>
    <mergeCell ref="A104:A108"/>
    <mergeCell ref="B104:B108"/>
    <mergeCell ref="C104:C108"/>
    <mergeCell ref="D104:D108"/>
    <mergeCell ref="E104:E108"/>
    <mergeCell ref="F104:F108"/>
    <mergeCell ref="H104:H108"/>
    <mergeCell ref="A99:A103"/>
    <mergeCell ref="B99:B103"/>
    <mergeCell ref="C99:C103"/>
    <mergeCell ref="D99:D103"/>
    <mergeCell ref="E99:E103"/>
    <mergeCell ref="F99:F103"/>
    <mergeCell ref="I104:I108"/>
    <mergeCell ref="J104:J108"/>
    <mergeCell ref="A109:A113"/>
    <mergeCell ref="B109:B113"/>
    <mergeCell ref="C109:C113"/>
    <mergeCell ref="D109:D113"/>
    <mergeCell ref="E109:E113"/>
    <mergeCell ref="F109:F113"/>
    <mergeCell ref="H109:H113"/>
    <mergeCell ref="I109:I113"/>
    <mergeCell ref="J109:J113"/>
    <mergeCell ref="A114:A118"/>
    <mergeCell ref="B114:B118"/>
    <mergeCell ref="C114:C118"/>
    <mergeCell ref="D114:D118"/>
    <mergeCell ref="E114:E118"/>
    <mergeCell ref="F114:F118"/>
    <mergeCell ref="H114:H118"/>
    <mergeCell ref="I114:I118"/>
    <mergeCell ref="J114:J118"/>
    <mergeCell ref="H119:H123"/>
    <mergeCell ref="I119:I123"/>
    <mergeCell ref="J119:J123"/>
    <mergeCell ref="A124:A128"/>
    <mergeCell ref="B124:B128"/>
    <mergeCell ref="C124:C128"/>
    <mergeCell ref="D124:D128"/>
    <mergeCell ref="E124:E128"/>
    <mergeCell ref="F124:F128"/>
    <mergeCell ref="H124:H128"/>
    <mergeCell ref="A119:A123"/>
    <mergeCell ref="B119:B123"/>
    <mergeCell ref="C119:C123"/>
    <mergeCell ref="D119:D123"/>
    <mergeCell ref="E119:E123"/>
    <mergeCell ref="F119:F123"/>
    <mergeCell ref="I124:I128"/>
    <mergeCell ref="J124:J128"/>
    <mergeCell ref="A129:A133"/>
    <mergeCell ref="B129:B133"/>
    <mergeCell ref="C129:C133"/>
    <mergeCell ref="D129:D133"/>
    <mergeCell ref="E129:E133"/>
    <mergeCell ref="F129:F133"/>
    <mergeCell ref="H129:H133"/>
    <mergeCell ref="I129:I133"/>
    <mergeCell ref="J129:J133"/>
    <mergeCell ref="A134:A138"/>
    <mergeCell ref="B134:B138"/>
    <mergeCell ref="C134:C138"/>
    <mergeCell ref="D134:D138"/>
    <mergeCell ref="E134:E138"/>
    <mergeCell ref="F134:F138"/>
    <mergeCell ref="H134:H138"/>
    <mergeCell ref="I134:I138"/>
    <mergeCell ref="J134:J138"/>
    <mergeCell ref="H139:H143"/>
    <mergeCell ref="I139:I143"/>
    <mergeCell ref="J139:J143"/>
    <mergeCell ref="A144:A148"/>
    <mergeCell ref="B144:B148"/>
    <mergeCell ref="C144:C148"/>
    <mergeCell ref="D144:D148"/>
    <mergeCell ref="E144:E148"/>
    <mergeCell ref="F144:F148"/>
    <mergeCell ref="H144:H148"/>
    <mergeCell ref="A139:A143"/>
    <mergeCell ref="B139:B143"/>
    <mergeCell ref="C139:C143"/>
    <mergeCell ref="D139:D143"/>
    <mergeCell ref="E139:E143"/>
    <mergeCell ref="F139:F143"/>
    <mergeCell ref="I144:I148"/>
    <mergeCell ref="J144:J148"/>
    <mergeCell ref="A149:A153"/>
    <mergeCell ref="B149:B153"/>
    <mergeCell ref="C149:C153"/>
    <mergeCell ref="D149:D153"/>
    <mergeCell ref="E149:E153"/>
    <mergeCell ref="F149:F153"/>
    <mergeCell ref="H149:H153"/>
    <mergeCell ref="I149:I153"/>
    <mergeCell ref="J149:J153"/>
    <mergeCell ref="A154:A158"/>
    <mergeCell ref="B154:B158"/>
    <mergeCell ref="C154:C158"/>
    <mergeCell ref="D154:D158"/>
    <mergeCell ref="E154:E158"/>
    <mergeCell ref="F154:F158"/>
    <mergeCell ref="H154:H158"/>
    <mergeCell ref="I154:I158"/>
    <mergeCell ref="J154:J158"/>
    <mergeCell ref="H159:H163"/>
    <mergeCell ref="I159:I163"/>
    <mergeCell ref="J159:J163"/>
    <mergeCell ref="A164:A168"/>
    <mergeCell ref="B164:B168"/>
    <mergeCell ref="C164:C168"/>
    <mergeCell ref="D164:D168"/>
    <mergeCell ref="E164:E168"/>
    <mergeCell ref="F164:F168"/>
    <mergeCell ref="H164:H168"/>
    <mergeCell ref="A159:A163"/>
    <mergeCell ref="B159:B163"/>
    <mergeCell ref="C159:C163"/>
    <mergeCell ref="D159:D163"/>
    <mergeCell ref="E159:E163"/>
    <mergeCell ref="F159:F163"/>
    <mergeCell ref="I164:I168"/>
    <mergeCell ref="J164:J168"/>
    <mergeCell ref="A169:A173"/>
    <mergeCell ref="B169:B173"/>
    <mergeCell ref="C169:C173"/>
    <mergeCell ref="D169:D173"/>
    <mergeCell ref="E169:E173"/>
    <mergeCell ref="F169:F173"/>
    <mergeCell ref="H169:H173"/>
    <mergeCell ref="I169:I173"/>
    <mergeCell ref="J169:J173"/>
    <mergeCell ref="A174:A178"/>
    <mergeCell ref="B174:B178"/>
    <mergeCell ref="C174:C178"/>
    <mergeCell ref="D174:D178"/>
    <mergeCell ref="E174:E178"/>
    <mergeCell ref="F174:F178"/>
    <mergeCell ref="H174:H178"/>
    <mergeCell ref="I174:I178"/>
    <mergeCell ref="J174:J178"/>
    <mergeCell ref="H179:H183"/>
    <mergeCell ref="I179:I183"/>
    <mergeCell ref="J179:J183"/>
    <mergeCell ref="A184:A188"/>
    <mergeCell ref="B184:B188"/>
    <mergeCell ref="C184:C188"/>
    <mergeCell ref="D184:D188"/>
    <mergeCell ref="E184:E188"/>
    <mergeCell ref="F184:F188"/>
    <mergeCell ref="H184:H188"/>
    <mergeCell ref="A179:A183"/>
    <mergeCell ref="B179:B183"/>
    <mergeCell ref="C179:C183"/>
    <mergeCell ref="D179:D183"/>
    <mergeCell ref="E179:E183"/>
    <mergeCell ref="F179:F183"/>
    <mergeCell ref="I184:I188"/>
    <mergeCell ref="J184:J188"/>
    <mergeCell ref="A189:A193"/>
    <mergeCell ref="B189:B193"/>
    <mergeCell ref="C189:C193"/>
    <mergeCell ref="D189:D193"/>
    <mergeCell ref="E189:E193"/>
    <mergeCell ref="F189:F193"/>
    <mergeCell ref="H189:H193"/>
    <mergeCell ref="I189:I193"/>
    <mergeCell ref="J189:J193"/>
    <mergeCell ref="O194:O203"/>
    <mergeCell ref="A199:A203"/>
    <mergeCell ref="B199:B203"/>
    <mergeCell ref="C199:C203"/>
    <mergeCell ref="D199:D203"/>
    <mergeCell ref="E199:E203"/>
    <mergeCell ref="F199:F203"/>
    <mergeCell ref="H199:H203"/>
    <mergeCell ref="I199:I203"/>
    <mergeCell ref="J199:J203"/>
    <mergeCell ref="A194:A198"/>
    <mergeCell ref="B194:B198"/>
    <mergeCell ref="C194:C198"/>
    <mergeCell ref="D194:D198"/>
    <mergeCell ref="E194:E198"/>
    <mergeCell ref="F194:F198"/>
    <mergeCell ref="H194:H198"/>
    <mergeCell ref="I194:I198"/>
    <mergeCell ref="J194:J198"/>
    <mergeCell ref="J204:J208"/>
    <mergeCell ref="E205:E208"/>
    <mergeCell ref="A209:A213"/>
    <mergeCell ref="B209:B213"/>
    <mergeCell ref="C209:C213"/>
    <mergeCell ref="D209:D213"/>
    <mergeCell ref="E209:E213"/>
    <mergeCell ref="F209:F213"/>
    <mergeCell ref="H209:H213"/>
    <mergeCell ref="I209:I213"/>
    <mergeCell ref="A204:A208"/>
    <mergeCell ref="B204:B208"/>
    <mergeCell ref="C204:C208"/>
    <mergeCell ref="D204:D208"/>
    <mergeCell ref="F204:F208"/>
    <mergeCell ref="I204:I208"/>
    <mergeCell ref="J209:J213"/>
    <mergeCell ref="A214:A218"/>
    <mergeCell ref="B214:B218"/>
    <mergeCell ref="C214:C218"/>
    <mergeCell ref="D214:D218"/>
    <mergeCell ref="E214:E218"/>
    <mergeCell ref="F214:F218"/>
    <mergeCell ref="H214:H218"/>
    <mergeCell ref="I214:I218"/>
    <mergeCell ref="J214:J218"/>
    <mergeCell ref="H219:H223"/>
    <mergeCell ref="I219:I223"/>
    <mergeCell ref="J219:J223"/>
    <mergeCell ref="A224:A228"/>
    <mergeCell ref="B224:B228"/>
    <mergeCell ref="C224:C228"/>
    <mergeCell ref="D224:D228"/>
    <mergeCell ref="E224:E228"/>
    <mergeCell ref="F224:F228"/>
    <mergeCell ref="H224:H228"/>
    <mergeCell ref="A219:A223"/>
    <mergeCell ref="B219:B223"/>
    <mergeCell ref="C219:C223"/>
    <mergeCell ref="D219:D223"/>
    <mergeCell ref="E219:E223"/>
    <mergeCell ref="F219:F223"/>
    <mergeCell ref="I224:I228"/>
    <mergeCell ref="J224:J228"/>
    <mergeCell ref="A229:A233"/>
    <mergeCell ref="B229:B233"/>
    <mergeCell ref="C229:C233"/>
    <mergeCell ref="D229:D233"/>
    <mergeCell ref="E229:E233"/>
    <mergeCell ref="F229:F233"/>
    <mergeCell ref="H229:H233"/>
    <mergeCell ref="I229:I233"/>
    <mergeCell ref="J229:J233"/>
    <mergeCell ref="A234:A238"/>
    <mergeCell ref="B234:B238"/>
    <mergeCell ref="C234:C238"/>
    <mergeCell ref="D234:D238"/>
    <mergeCell ref="E234:E238"/>
    <mergeCell ref="F234:F238"/>
    <mergeCell ref="H234:H238"/>
    <mergeCell ref="I234:I238"/>
    <mergeCell ref="J234:J238"/>
    <mergeCell ref="H239:H243"/>
    <mergeCell ref="I239:I243"/>
    <mergeCell ref="J239:J243"/>
    <mergeCell ref="A244:A248"/>
    <mergeCell ref="B244:B248"/>
    <mergeCell ref="C244:C248"/>
    <mergeCell ref="D244:D248"/>
    <mergeCell ref="E244:E248"/>
    <mergeCell ref="F244:F248"/>
    <mergeCell ref="H244:H248"/>
    <mergeCell ref="A239:A243"/>
    <mergeCell ref="B239:B243"/>
    <mergeCell ref="C239:C243"/>
    <mergeCell ref="D239:D243"/>
    <mergeCell ref="E239:E243"/>
    <mergeCell ref="F239:F243"/>
    <mergeCell ref="I244:I248"/>
    <mergeCell ref="J244:J248"/>
    <mergeCell ref="A249:A253"/>
    <mergeCell ref="B249:B253"/>
    <mergeCell ref="C249:C253"/>
    <mergeCell ref="D249:D253"/>
    <mergeCell ref="E249:E253"/>
    <mergeCell ref="F249:F253"/>
    <mergeCell ref="H249:H253"/>
    <mergeCell ref="I249:I253"/>
    <mergeCell ref="J249:J253"/>
    <mergeCell ref="A254:A258"/>
    <mergeCell ref="B254:B258"/>
    <mergeCell ref="C254:C258"/>
    <mergeCell ref="D254:D258"/>
    <mergeCell ref="E254:E258"/>
    <mergeCell ref="F254:F258"/>
    <mergeCell ref="H254:H258"/>
    <mergeCell ref="I254:I258"/>
    <mergeCell ref="J254:J258"/>
    <mergeCell ref="H259:H263"/>
    <mergeCell ref="I259:I263"/>
    <mergeCell ref="J259:J263"/>
    <mergeCell ref="H274:H278"/>
    <mergeCell ref="I274:I278"/>
    <mergeCell ref="J274:J278"/>
    <mergeCell ref="A264:A268"/>
    <mergeCell ref="B264:B268"/>
    <mergeCell ref="C264:C268"/>
    <mergeCell ref="D264:D268"/>
    <mergeCell ref="E264:E268"/>
    <mergeCell ref="F264:F268"/>
    <mergeCell ref="H264:H268"/>
    <mergeCell ref="A259:A263"/>
    <mergeCell ref="B259:B263"/>
    <mergeCell ref="C259:C263"/>
    <mergeCell ref="D259:D263"/>
    <mergeCell ref="E259:E263"/>
    <mergeCell ref="F259:F263"/>
    <mergeCell ref="A279:A283"/>
    <mergeCell ref="B279:B283"/>
    <mergeCell ref="C279:C283"/>
    <mergeCell ref="I264:I268"/>
    <mergeCell ref="J264:J268"/>
    <mergeCell ref="L285:M285"/>
    <mergeCell ref="L286:M286"/>
    <mergeCell ref="L287:M287"/>
    <mergeCell ref="L288:M288"/>
    <mergeCell ref="I269:I273"/>
    <mergeCell ref="J269:J273"/>
    <mergeCell ref="A269:A273"/>
    <mergeCell ref="B269:B273"/>
    <mergeCell ref="C269:C273"/>
    <mergeCell ref="D269:D273"/>
    <mergeCell ref="E269:E273"/>
    <mergeCell ref="F269:F273"/>
    <mergeCell ref="H269:H273"/>
    <mergeCell ref="C274:C278"/>
    <mergeCell ref="B274:B278"/>
    <mergeCell ref="A274:A278"/>
    <mergeCell ref="D274:D278"/>
    <mergeCell ref="E274:E278"/>
    <mergeCell ref="F274:F278"/>
    <mergeCell ref="D279:D283"/>
    <mergeCell ref="E279:E283"/>
    <mergeCell ref="F279:F283"/>
    <mergeCell ref="H279:H283"/>
    <mergeCell ref="I279:I283"/>
    <mergeCell ref="J279:J283"/>
    <mergeCell ref="L289:M289"/>
    <mergeCell ref="L290:M290"/>
    <mergeCell ref="L291:M291"/>
  </mergeCells>
  <pageMargins left="0" right="0" top="0" bottom="0" header="0" footer="0"/>
  <pageSetup paperSize="9" orientation="landscape" verticalDpi="300" r:id="rId1"/>
  <ignoredErrors>
    <ignoredError sqref="K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Лист1</vt:lpstr>
      <vt:lpstr>1 квартал 2017г.</vt:lpstr>
      <vt:lpstr>полугодие 2017 г.</vt:lpstr>
      <vt:lpstr>3 квартал 2017 г.</vt:lpstr>
      <vt:lpstr>4 квартал 2017 г.</vt:lpstr>
      <vt:lpstr>1 квартал 2018 г.</vt:lpstr>
      <vt:lpstr>Лист2</vt:lpstr>
      <vt:lpstr>2 квартал 2018 г.</vt:lpstr>
      <vt:lpstr>3 и 4 квартал 2018 г.</vt:lpstr>
      <vt:lpstr>  2020 г.</vt:lpstr>
      <vt:lpstr>'  2020 г.'!Область_печати</vt:lpstr>
      <vt:lpstr>'1 квартал 2018 г.'!Область_печати</vt:lpstr>
      <vt:lpstr>'2 квартал 2018 г.'!Область_печати</vt:lpstr>
      <vt:lpstr>'3 и 4 квартал 2018 г.'!Область_печати</vt:lpstr>
      <vt:lpstr>'3 квартал 2017 г.'!Область_печати</vt:lpstr>
      <vt:lpstr>'4 квартал 2017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2021-01-20T11:39:53Z</cp:lastPrinted>
  <dcterms:created xsi:type="dcterms:W3CDTF">1996-10-08T23:32:33Z</dcterms:created>
  <dcterms:modified xsi:type="dcterms:W3CDTF">2021-03-19T08:02:31Z</dcterms:modified>
</cp:coreProperties>
</file>