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6485" windowHeight="81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Лист1!$A$1:$K$46</definedName>
  </definedNames>
  <calcPr calcId="145621"/>
</workbook>
</file>

<file path=xl/calcChain.xml><?xml version="1.0" encoding="utf-8"?>
<calcChain xmlns="http://schemas.openxmlformats.org/spreadsheetml/2006/main">
  <c r="K56" i="1" l="1"/>
  <c r="K55" i="1"/>
  <c r="K54" i="1"/>
  <c r="K46" i="1" l="1"/>
  <c r="K14" i="1"/>
  <c r="L23" i="1"/>
  <c r="J34" i="1" l="1"/>
  <c r="L45" i="1"/>
  <c r="L25" i="1"/>
  <c r="L15" i="1"/>
  <c r="L16" i="1"/>
  <c r="L17" i="1"/>
  <c r="L18" i="1"/>
  <c r="L19" i="1"/>
  <c r="L20" i="1"/>
  <c r="L21" i="1"/>
  <c r="L22" i="1"/>
  <c r="L42" i="1" l="1"/>
  <c r="L39" i="1"/>
  <c r="L36" i="1"/>
  <c r="L34" i="1"/>
  <c r="L27" i="1"/>
  <c r="L24" i="1"/>
  <c r="K42" i="1"/>
  <c r="K39" i="1"/>
  <c r="K36" i="1"/>
  <c r="K27" i="1"/>
  <c r="J42" i="1"/>
  <c r="J39" i="1"/>
  <c r="J36" i="1"/>
  <c r="J35" i="1" l="1"/>
  <c r="L14" i="1"/>
  <c r="L35" i="1"/>
  <c r="J27" i="1"/>
  <c r="J24" i="1"/>
  <c r="G54" i="1"/>
  <c r="G30" i="1"/>
  <c r="G57" i="1" s="1"/>
  <c r="G55" i="1"/>
  <c r="G39" i="1"/>
  <c r="G36" i="1"/>
  <c r="G24" i="1"/>
  <c r="C58" i="1"/>
  <c r="C57" i="1"/>
  <c r="C55" i="1"/>
  <c r="C54" i="1"/>
  <c r="C24" i="1"/>
  <c r="L55" i="1" l="1"/>
  <c r="L54" i="1"/>
  <c r="L56" i="1" s="1"/>
  <c r="J46" i="1"/>
  <c r="L46" i="1"/>
  <c r="G27" i="1"/>
  <c r="G34" i="1"/>
  <c r="G35" i="1"/>
  <c r="G58" i="1" s="1"/>
  <c r="G59" i="1"/>
  <c r="C27" i="1"/>
  <c r="G46" i="1" l="1"/>
  <c r="C39" i="1"/>
  <c r="C36" i="1"/>
  <c r="C34" i="1"/>
  <c r="D44" i="1"/>
  <c r="D39" i="1"/>
  <c r="D34" i="1"/>
  <c r="D27" i="1"/>
  <c r="C35" i="1" l="1"/>
  <c r="C46" i="1" s="1"/>
  <c r="D35" i="1"/>
  <c r="D46" i="1" s="1"/>
  <c r="C56" i="1" l="1"/>
  <c r="C59" i="1" s="1"/>
</calcChain>
</file>

<file path=xl/sharedStrings.xml><?xml version="1.0" encoding="utf-8"?>
<sst xmlns="http://schemas.openxmlformats.org/spreadsheetml/2006/main" count="130" uniqueCount="78">
  <si>
    <t>№ п/п</t>
  </si>
  <si>
    <t>Наименование мероприятий</t>
  </si>
  <si>
    <t>Мероприятия,  приуроченные  к встрече Нового года</t>
  </si>
  <si>
    <t>Организационные расходы на проведение республиканских мероприятий</t>
  </si>
  <si>
    <t>2.1.</t>
  </si>
  <si>
    <t>2.2.</t>
  </si>
  <si>
    <t>2.3.</t>
  </si>
  <si>
    <t>Сумма, руб.</t>
  </si>
  <si>
    <t>1.</t>
  </si>
  <si>
    <t>2.</t>
  </si>
  <si>
    <t>3.</t>
  </si>
  <si>
    <t>4.</t>
  </si>
  <si>
    <t>ВСЕГО:</t>
  </si>
  <si>
    <t>Мероприятия ко Дню Тирасполя- столицы Приднестровской Молдавской Республики</t>
  </si>
  <si>
    <t>1.1.</t>
  </si>
  <si>
    <t>1.2.</t>
  </si>
  <si>
    <t>Городской этап республиканского конкурса "Наш город для всех"</t>
  </si>
  <si>
    <t>Городской этап республиканского конкурса "Человек года":</t>
  </si>
  <si>
    <t xml:space="preserve">к Решению Тираспольского городского </t>
  </si>
  <si>
    <t>Приложение № 3</t>
  </si>
  <si>
    <t xml:space="preserve">Совета народных депутатов </t>
  </si>
  <si>
    <t xml:space="preserve">№ 3 от 6 февраля 2020 г.  </t>
  </si>
  <si>
    <t>к Приложению № 17</t>
  </si>
  <si>
    <t>Мероприятия к 30-летию Приднестровской Молдавской Республики</t>
  </si>
  <si>
    <t>4.1.</t>
  </si>
  <si>
    <t>4.2.</t>
  </si>
  <si>
    <t>4.3.</t>
  </si>
  <si>
    <t>5.</t>
  </si>
  <si>
    <t>изготовление тематических баннеров (ст. 130130)</t>
  </si>
  <si>
    <t>тематическое оформление входной группы подворья г.Тирасполя (ст. 130130)</t>
  </si>
  <si>
    <t>приобретение комплекта музыкальной звукоусилительной аппаратуры с микрофонами и стойками к ним (ст. 240120)</t>
  </si>
  <si>
    <t xml:space="preserve"> приобретение артистических костюмов для театрализованных праздничных постановок (ст. 110320)</t>
  </si>
  <si>
    <t>приобретение светового оборудования для оформления сценической площадки (ст. 240120)</t>
  </si>
  <si>
    <t>-приобретение цветных чернил</t>
  </si>
  <si>
    <t>-приобретение фотобумаги для портфолио конкурсантов</t>
  </si>
  <si>
    <t xml:space="preserve">-приобретение цветных чернил для принтера </t>
  </si>
  <si>
    <t xml:space="preserve">-приобретение рамок для дипломов </t>
  </si>
  <si>
    <t xml:space="preserve">-приобретение сегрегаторов для портфолио </t>
  </si>
  <si>
    <t xml:space="preserve">-приобретение цветных чернил </t>
  </si>
  <si>
    <t xml:space="preserve">-приобретение фотобумаги для портфолио конкурсантов </t>
  </si>
  <si>
    <t>Организационные расходы на проведение республиканских мероприятий (ст. 111070)</t>
  </si>
  <si>
    <t xml:space="preserve"> праздничное оформление ул. 25 Октября, площади им. А.В. Суворова, входной группы парка "Победы"  в том числе изготовление  праздничной атрибутики</t>
  </si>
  <si>
    <t xml:space="preserve"> приобретение артистических костюмов для театрализованных праздничных постановок </t>
  </si>
  <si>
    <t xml:space="preserve">приобретение комплекта музыкальной звукоусилительной аппаратуры с микрофонами и стойками к ним </t>
  </si>
  <si>
    <t xml:space="preserve">тематическое оформление входной группы подворья г.Тирасполя </t>
  </si>
  <si>
    <t xml:space="preserve">изготовление тематических баннеров </t>
  </si>
  <si>
    <t xml:space="preserve">                                 к Решению Тираспольского городского </t>
  </si>
  <si>
    <t xml:space="preserve">                                                                           Совета народных депутатов</t>
  </si>
  <si>
    <t>Изготовление флага ПМР (6*3)</t>
  </si>
  <si>
    <t>Изготовление флага РФ (6*3)</t>
  </si>
  <si>
    <t>Изготовление флага ПМР (5*2,5)</t>
  </si>
  <si>
    <t>Изготовление флага РФ</t>
  </si>
  <si>
    <t>Изготовление флагов (1*0,9) на троллейбусные каркасы</t>
  </si>
  <si>
    <t>Изготовление флага Тирасполя</t>
  </si>
  <si>
    <t>Проведение праздничных мероприятий (концертных) в Екатерининском парке и микрорайонах г. Тирасполь:         а)изготовление тематических баннеров                                   б)приобретение инвентаря для проведения детских-анимационных программ                                                           в)призовой фонд при проведении детских-анимационных программ</t>
  </si>
  <si>
    <t>День памяти и славы воинов-интернационалистов:</t>
  </si>
  <si>
    <t>приобретение цветов для возложения</t>
  </si>
  <si>
    <t>изготовление Почетных грамот, Благодарственных писем и вкладышей к Почетной грамоте</t>
  </si>
  <si>
    <t>День народного ополчения:</t>
  </si>
  <si>
    <t>День защитника отечества и Международный женский день:</t>
  </si>
  <si>
    <t>изготовление поздравительных открыток</t>
  </si>
  <si>
    <t>приобретение цветов для родителей новорожденных</t>
  </si>
  <si>
    <t>Отклонение</t>
  </si>
  <si>
    <t>Действующая редакция</t>
  </si>
  <si>
    <t xml:space="preserve">                                                                         №        от                2021г.</t>
  </si>
  <si>
    <t xml:space="preserve">                                                                                                                                        Приложение № 6</t>
  </si>
  <si>
    <t xml:space="preserve"> Смета расходов к Программе поддержки территоии г. Тирасполь на 2022 год по направлению "Культурно-массовые мероприятия"</t>
  </si>
  <si>
    <t>Изготовление флагов для ежей</t>
  </si>
  <si>
    <t>Изготовление флагов городов побратимов</t>
  </si>
  <si>
    <t>Изготовление флагов Тирасполя (для площади)</t>
  </si>
  <si>
    <t>Изготовление флагов (ст. 130130):</t>
  </si>
  <si>
    <t>Изготовление билбордов к крупным праздничным мероприятиям (ст. 130130)</t>
  </si>
  <si>
    <t>Изготовление сувенирной продукции (изготовление футболок, кепок, значков, ручек и т.д.) (ст. 111070)</t>
  </si>
  <si>
    <t>Изготовление статуэток "Суворов" (ст. 111070)</t>
  </si>
  <si>
    <t>Изготовление юбилейной книги "Тирасполь на грани столетий" (тираж 500 экземпляров в двух томах) размер тома - 210 мм*290 мм (включая предпечатную подготовку 40 000 руб.)(ст. 111070)</t>
  </si>
  <si>
    <t>Приложение № 6</t>
  </si>
  <si>
    <t xml:space="preserve">                                                                                                                                      к  Приложению № 16</t>
  </si>
  <si>
    <t xml:space="preserve">                                                                         № 2 от 17 февраля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</si>
</sst>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4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wrapText="1"/>
    </xf>
    <xf numFmtId="49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topLeftCell="H5" zoomScale="110" zoomScaleNormal="100" zoomScaleSheetLayoutView="110" workbookViewId="0">
      <selection activeCell="N13" sqref="N13"/>
    </sheetView>
  </sheetViews>
  <sheetFormatPr defaultColWidth="9.140625" defaultRowHeight="15.75" x14ac:dyDescent="0.25"/>
  <cols>
    <col min="1" max="1" width="7.7109375" style="12" hidden="1" customWidth="1"/>
    <col min="2" max="2" width="56.85546875" style="1" hidden="1" customWidth="1"/>
    <col min="3" max="3" width="16.7109375" style="1" hidden="1" customWidth="1"/>
    <col min="4" max="4" width="17.140625" style="1" hidden="1" customWidth="1"/>
    <col min="5" max="5" width="7.7109375" style="22" hidden="1" customWidth="1"/>
    <col min="6" max="6" width="56.85546875" style="22" hidden="1" customWidth="1"/>
    <col min="7" max="7" width="16.7109375" style="22" hidden="1" customWidth="1"/>
    <col min="8" max="8" width="7.7109375" style="27" customWidth="1"/>
    <col min="9" max="9" width="52.42578125" style="27" customWidth="1"/>
    <col min="10" max="10" width="17.42578125" style="27" hidden="1" customWidth="1"/>
    <col min="11" max="11" width="15" style="1" customWidth="1"/>
    <col min="12" max="12" width="15" style="41" hidden="1" customWidth="1"/>
    <col min="13" max="16384" width="9.140625" style="1"/>
  </cols>
  <sheetData>
    <row r="1" spans="1:12" s="46" customFormat="1" hidden="1" x14ac:dyDescent="0.25">
      <c r="A1" s="68" t="s">
        <v>22</v>
      </c>
      <c r="B1" s="68"/>
      <c r="C1" s="68"/>
      <c r="D1" s="43"/>
      <c r="E1" s="43"/>
      <c r="F1" s="43"/>
      <c r="G1" s="43"/>
      <c r="H1" s="66" t="s">
        <v>65</v>
      </c>
      <c r="I1" s="66"/>
      <c r="J1" s="65"/>
      <c r="K1" s="65"/>
      <c r="L1" s="45"/>
    </row>
    <row r="2" spans="1:12" s="46" customFormat="1" ht="15.6" hidden="1" customHeight="1" x14ac:dyDescent="0.25">
      <c r="A2" s="66" t="s">
        <v>18</v>
      </c>
      <c r="B2" s="66"/>
      <c r="C2" s="66"/>
      <c r="D2" s="66"/>
      <c r="E2" s="44"/>
      <c r="F2" s="44"/>
      <c r="G2" s="44"/>
      <c r="H2" s="66" t="s">
        <v>46</v>
      </c>
      <c r="I2" s="66"/>
      <c r="J2" s="65"/>
      <c r="K2" s="65"/>
      <c r="L2" s="45"/>
    </row>
    <row r="3" spans="1:12" s="46" customFormat="1" ht="15.6" hidden="1" customHeight="1" x14ac:dyDescent="0.25">
      <c r="A3" s="66" t="s">
        <v>20</v>
      </c>
      <c r="B3" s="66"/>
      <c r="C3" s="66"/>
      <c r="D3" s="66"/>
      <c r="E3" s="44"/>
      <c r="F3" s="44"/>
      <c r="G3" s="44"/>
      <c r="H3" s="66" t="s">
        <v>47</v>
      </c>
      <c r="I3" s="66"/>
      <c r="J3" s="65"/>
      <c r="K3" s="65"/>
      <c r="L3" s="45"/>
    </row>
    <row r="4" spans="1:12" s="46" customFormat="1" ht="15.6" hidden="1" customHeight="1" x14ac:dyDescent="0.25">
      <c r="A4" s="66" t="s">
        <v>21</v>
      </c>
      <c r="B4" s="66"/>
      <c r="C4" s="66"/>
      <c r="D4" s="66"/>
      <c r="E4" s="44"/>
      <c r="F4" s="44"/>
      <c r="G4" s="44"/>
      <c r="H4" s="66" t="s">
        <v>64</v>
      </c>
      <c r="I4" s="66"/>
      <c r="J4" s="65"/>
      <c r="K4" s="65"/>
      <c r="L4" s="45"/>
    </row>
    <row r="5" spans="1:12" s="13" customFormat="1" ht="15.75" customHeight="1" x14ac:dyDescent="0.25">
      <c r="A5" s="68" t="s">
        <v>19</v>
      </c>
      <c r="B5" s="68"/>
      <c r="C5" s="68"/>
      <c r="D5" s="68"/>
      <c r="E5" s="23"/>
      <c r="F5" s="23"/>
      <c r="G5" s="23"/>
      <c r="H5" s="64" t="s">
        <v>75</v>
      </c>
      <c r="I5" s="64"/>
      <c r="J5" s="65"/>
      <c r="K5" s="65"/>
      <c r="L5" s="40"/>
    </row>
    <row r="6" spans="1:12" s="19" customFormat="1" x14ac:dyDescent="0.25">
      <c r="A6" s="68" t="s">
        <v>22</v>
      </c>
      <c r="B6" s="68"/>
      <c r="C6" s="68"/>
      <c r="D6" s="20"/>
      <c r="E6" s="23"/>
      <c r="F6" s="23"/>
      <c r="G6" s="23"/>
      <c r="H6" s="66" t="s">
        <v>76</v>
      </c>
      <c r="I6" s="66"/>
      <c r="J6" s="65"/>
      <c r="K6" s="65"/>
      <c r="L6" s="40"/>
    </row>
    <row r="7" spans="1:12" s="13" customFormat="1" ht="15.6" customHeight="1" x14ac:dyDescent="0.25">
      <c r="A7" s="66" t="s">
        <v>18</v>
      </c>
      <c r="B7" s="66"/>
      <c r="C7" s="66"/>
      <c r="D7" s="66"/>
      <c r="E7" s="24"/>
      <c r="F7" s="24"/>
      <c r="G7" s="24"/>
      <c r="H7" s="66" t="s">
        <v>46</v>
      </c>
      <c r="I7" s="66"/>
      <c r="J7" s="65"/>
      <c r="K7" s="65"/>
      <c r="L7" s="40"/>
    </row>
    <row r="8" spans="1:12" s="13" customFormat="1" ht="15.6" customHeight="1" x14ac:dyDescent="0.25">
      <c r="A8" s="66" t="s">
        <v>20</v>
      </c>
      <c r="B8" s="66"/>
      <c r="C8" s="66"/>
      <c r="D8" s="66"/>
      <c r="E8" s="24"/>
      <c r="F8" s="24"/>
      <c r="G8" s="24"/>
      <c r="H8" s="66" t="s">
        <v>47</v>
      </c>
      <c r="I8" s="66"/>
      <c r="J8" s="65"/>
      <c r="K8" s="65"/>
      <c r="L8" s="40"/>
    </row>
    <row r="9" spans="1:12" s="13" customFormat="1" ht="15.6" customHeight="1" x14ac:dyDescent="0.25">
      <c r="A9" s="66" t="s">
        <v>21</v>
      </c>
      <c r="B9" s="66"/>
      <c r="C9" s="66"/>
      <c r="D9" s="66"/>
      <c r="E9" s="24"/>
      <c r="F9" s="24"/>
      <c r="G9" s="24"/>
      <c r="H9" s="66" t="s">
        <v>77</v>
      </c>
      <c r="I9" s="66"/>
      <c r="J9" s="65"/>
      <c r="K9" s="65"/>
      <c r="L9" s="40"/>
    </row>
    <row r="10" spans="1:12" ht="14.25" customHeight="1" x14ac:dyDescent="0.25">
      <c r="A10" s="69"/>
      <c r="B10" s="69"/>
      <c r="C10" s="69"/>
      <c r="D10" s="69"/>
      <c r="E10" s="25"/>
      <c r="F10" s="25"/>
      <c r="G10" s="25"/>
      <c r="H10" s="26"/>
      <c r="I10" s="26"/>
      <c r="J10" s="26"/>
    </row>
    <row r="11" spans="1:12" ht="48.75" customHeight="1" x14ac:dyDescent="0.25">
      <c r="A11" s="70" t="s">
        <v>66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5.6" customHeight="1" x14ac:dyDescent="0.25">
      <c r="B12" s="67"/>
      <c r="C12" s="67"/>
    </row>
    <row r="13" spans="1:12" ht="39" customHeight="1" x14ac:dyDescent="0.25">
      <c r="A13" s="6" t="s">
        <v>0</v>
      </c>
      <c r="B13" s="15" t="s">
        <v>1</v>
      </c>
      <c r="C13" s="11" t="s">
        <v>7</v>
      </c>
      <c r="D13" s="11" t="s">
        <v>7</v>
      </c>
      <c r="E13" s="6" t="s">
        <v>0</v>
      </c>
      <c r="F13" s="15" t="s">
        <v>1</v>
      </c>
      <c r="G13" s="11" t="s">
        <v>7</v>
      </c>
      <c r="H13" s="6" t="s">
        <v>0</v>
      </c>
      <c r="I13" s="15" t="s">
        <v>1</v>
      </c>
      <c r="J13" s="11" t="s">
        <v>63</v>
      </c>
      <c r="K13" s="11" t="s">
        <v>7</v>
      </c>
      <c r="L13" s="11" t="s">
        <v>62</v>
      </c>
    </row>
    <row r="14" spans="1:12" s="28" customFormat="1" ht="22.5" customHeight="1" x14ac:dyDescent="0.25">
      <c r="A14" s="6"/>
      <c r="B14" s="15"/>
      <c r="C14" s="11"/>
      <c r="D14" s="11"/>
      <c r="E14" s="6"/>
      <c r="F14" s="15"/>
      <c r="G14" s="11"/>
      <c r="H14" s="7" t="s">
        <v>8</v>
      </c>
      <c r="I14" s="14" t="s">
        <v>70</v>
      </c>
      <c r="J14" s="6">
        <v>76820</v>
      </c>
      <c r="K14" s="47">
        <f>K15+K16+K17+K18+K19+K20+K21+K22+K23</f>
        <v>214320</v>
      </c>
      <c r="L14" s="6">
        <f>K14-J14</f>
        <v>137500</v>
      </c>
    </row>
    <row r="15" spans="1:12" s="28" customFormat="1" ht="23.45" customHeight="1" x14ac:dyDescent="0.25">
      <c r="A15" s="6"/>
      <c r="B15" s="15"/>
      <c r="C15" s="11"/>
      <c r="D15" s="11"/>
      <c r="E15" s="6"/>
      <c r="F15" s="15"/>
      <c r="G15" s="11"/>
      <c r="H15" s="6"/>
      <c r="I15" s="16" t="s">
        <v>48</v>
      </c>
      <c r="J15" s="6">
        <v>16800</v>
      </c>
      <c r="K15" s="39">
        <v>22400</v>
      </c>
      <c r="L15" s="6">
        <f t="shared" ref="L15:L23" si="0">K15-J15</f>
        <v>5600</v>
      </c>
    </row>
    <row r="16" spans="1:12" s="28" customFormat="1" ht="24" customHeight="1" x14ac:dyDescent="0.25">
      <c r="A16" s="6"/>
      <c r="B16" s="15"/>
      <c r="C16" s="11"/>
      <c r="D16" s="11"/>
      <c r="E16" s="6"/>
      <c r="F16" s="15"/>
      <c r="G16" s="11"/>
      <c r="H16" s="6"/>
      <c r="I16" s="16" t="s">
        <v>49</v>
      </c>
      <c r="J16" s="6">
        <v>16800</v>
      </c>
      <c r="K16" s="39">
        <v>22400</v>
      </c>
      <c r="L16" s="6">
        <f t="shared" si="0"/>
        <v>5600</v>
      </c>
    </row>
    <row r="17" spans="1:12" s="28" customFormat="1" ht="21" customHeight="1" x14ac:dyDescent="0.25">
      <c r="A17" s="6"/>
      <c r="B17" s="15"/>
      <c r="C17" s="11"/>
      <c r="D17" s="11"/>
      <c r="E17" s="6"/>
      <c r="F17" s="15"/>
      <c r="G17" s="11"/>
      <c r="H17" s="6"/>
      <c r="I17" s="16" t="s">
        <v>50</v>
      </c>
      <c r="J17" s="6">
        <v>4700</v>
      </c>
      <c r="K17" s="39">
        <v>18800</v>
      </c>
      <c r="L17" s="6">
        <f t="shared" si="0"/>
        <v>14100</v>
      </c>
    </row>
    <row r="18" spans="1:12" s="28" customFormat="1" ht="22.9" customHeight="1" x14ac:dyDescent="0.25">
      <c r="A18" s="6"/>
      <c r="B18" s="15"/>
      <c r="C18" s="11"/>
      <c r="D18" s="11"/>
      <c r="E18" s="6"/>
      <c r="F18" s="15"/>
      <c r="G18" s="11"/>
      <c r="H18" s="6"/>
      <c r="I18" s="16" t="s">
        <v>51</v>
      </c>
      <c r="J18" s="6">
        <v>4700</v>
      </c>
      <c r="K18" s="39">
        <v>18800</v>
      </c>
      <c r="L18" s="6">
        <f t="shared" si="0"/>
        <v>14100</v>
      </c>
    </row>
    <row r="19" spans="1:12" s="28" customFormat="1" ht="22.9" customHeight="1" x14ac:dyDescent="0.25">
      <c r="A19" s="6"/>
      <c r="B19" s="15"/>
      <c r="C19" s="11"/>
      <c r="D19" s="11"/>
      <c r="E19" s="6"/>
      <c r="F19" s="15"/>
      <c r="G19" s="11"/>
      <c r="H19" s="6"/>
      <c r="I19" s="16" t="s">
        <v>53</v>
      </c>
      <c r="J19" s="6">
        <v>4700</v>
      </c>
      <c r="K19" s="39">
        <v>18800</v>
      </c>
      <c r="L19" s="6">
        <f t="shared" si="0"/>
        <v>14100</v>
      </c>
    </row>
    <row r="20" spans="1:12" s="28" customFormat="1" ht="27" customHeight="1" x14ac:dyDescent="0.25">
      <c r="A20" s="6"/>
      <c r="B20" s="15"/>
      <c r="C20" s="11"/>
      <c r="D20" s="11"/>
      <c r="E20" s="6"/>
      <c r="F20" s="15"/>
      <c r="G20" s="11"/>
      <c r="H20" s="6"/>
      <c r="I20" s="16" t="s">
        <v>52</v>
      </c>
      <c r="J20" s="6">
        <v>29120</v>
      </c>
      <c r="K20" s="39">
        <v>31200</v>
      </c>
      <c r="L20" s="6">
        <f t="shared" si="0"/>
        <v>2080</v>
      </c>
    </row>
    <row r="21" spans="1:12" s="28" customFormat="1" ht="31.9" customHeight="1" x14ac:dyDescent="0.25">
      <c r="A21" s="6"/>
      <c r="B21" s="15"/>
      <c r="C21" s="11"/>
      <c r="D21" s="11"/>
      <c r="E21" s="6"/>
      <c r="F21" s="15"/>
      <c r="G21" s="11"/>
      <c r="H21" s="6"/>
      <c r="I21" s="16" t="s">
        <v>67</v>
      </c>
      <c r="J21" s="6"/>
      <c r="K21" s="39">
        <v>32000</v>
      </c>
      <c r="L21" s="6">
        <f t="shared" si="0"/>
        <v>32000</v>
      </c>
    </row>
    <row r="22" spans="1:12" s="28" customFormat="1" ht="30.6" customHeight="1" x14ac:dyDescent="0.25">
      <c r="A22" s="6"/>
      <c r="B22" s="15"/>
      <c r="C22" s="11"/>
      <c r="D22" s="11"/>
      <c r="E22" s="6"/>
      <c r="F22" s="15"/>
      <c r="G22" s="11"/>
      <c r="H22" s="6"/>
      <c r="I22" s="16" t="s">
        <v>68</v>
      </c>
      <c r="J22" s="6"/>
      <c r="K22" s="39">
        <v>37440</v>
      </c>
      <c r="L22" s="6">
        <f t="shared" si="0"/>
        <v>37440</v>
      </c>
    </row>
    <row r="23" spans="1:12" s="61" customFormat="1" ht="30.6" customHeight="1" x14ac:dyDescent="0.25">
      <c r="A23" s="6"/>
      <c r="B23" s="15"/>
      <c r="C23" s="11"/>
      <c r="D23" s="11"/>
      <c r="E23" s="6"/>
      <c r="F23" s="15"/>
      <c r="G23" s="11"/>
      <c r="H23" s="6"/>
      <c r="I23" s="16" t="s">
        <v>69</v>
      </c>
      <c r="J23" s="6"/>
      <c r="K23" s="39">
        <v>12480</v>
      </c>
      <c r="L23" s="6">
        <f t="shared" si="0"/>
        <v>12480</v>
      </c>
    </row>
    <row r="24" spans="1:12" s="50" customFormat="1" ht="27.75" customHeight="1" x14ac:dyDescent="0.25">
      <c r="A24" s="47" t="s">
        <v>8</v>
      </c>
      <c r="B24" s="48" t="s">
        <v>23</v>
      </c>
      <c r="C24" s="47">
        <f>C25+C26</f>
        <v>58030</v>
      </c>
      <c r="D24" s="49"/>
      <c r="E24" s="47" t="s">
        <v>8</v>
      </c>
      <c r="F24" s="48" t="s">
        <v>23</v>
      </c>
      <c r="G24" s="47">
        <f>G25+G26</f>
        <v>58030</v>
      </c>
      <c r="H24" s="47" t="s">
        <v>9</v>
      </c>
      <c r="I24" s="48" t="s">
        <v>71</v>
      </c>
      <c r="J24" s="47">
        <f>J25+J26</f>
        <v>50000</v>
      </c>
      <c r="K24" s="47">
        <v>55280</v>
      </c>
      <c r="L24" s="47">
        <f>L25+L26</f>
        <v>-50000</v>
      </c>
    </row>
    <row r="25" spans="1:12" s="50" customFormat="1" ht="110.45" hidden="1" customHeight="1" x14ac:dyDescent="0.25">
      <c r="A25" s="39" t="s">
        <v>14</v>
      </c>
      <c r="B25" s="51" t="s">
        <v>45</v>
      </c>
      <c r="C25" s="39">
        <v>28180</v>
      </c>
      <c r="D25" s="49"/>
      <c r="E25" s="39" t="s">
        <v>14</v>
      </c>
      <c r="F25" s="51" t="s">
        <v>28</v>
      </c>
      <c r="G25" s="39">
        <v>28180</v>
      </c>
      <c r="H25" s="39" t="s">
        <v>4</v>
      </c>
      <c r="I25" s="51" t="s">
        <v>54</v>
      </c>
      <c r="J25" s="39">
        <v>50000</v>
      </c>
      <c r="K25" s="39"/>
      <c r="L25" s="39">
        <f>K25-J25</f>
        <v>-50000</v>
      </c>
    </row>
    <row r="26" spans="1:12" s="50" customFormat="1" ht="33.6" hidden="1" customHeight="1" x14ac:dyDescent="0.25">
      <c r="A26" s="39" t="s">
        <v>15</v>
      </c>
      <c r="B26" s="51" t="s">
        <v>44</v>
      </c>
      <c r="C26" s="39">
        <v>29850</v>
      </c>
      <c r="D26" s="49"/>
      <c r="E26" s="39" t="s">
        <v>15</v>
      </c>
      <c r="F26" s="51" t="s">
        <v>29</v>
      </c>
      <c r="G26" s="39">
        <v>29850</v>
      </c>
      <c r="H26" s="39"/>
      <c r="I26" s="51"/>
      <c r="J26" s="39"/>
      <c r="K26" s="39"/>
      <c r="L26" s="39"/>
    </row>
    <row r="27" spans="1:12" s="50" customFormat="1" ht="46.9" hidden="1" customHeight="1" x14ac:dyDescent="0.25">
      <c r="A27" s="47" t="s">
        <v>9</v>
      </c>
      <c r="B27" s="52" t="s">
        <v>13</v>
      </c>
      <c r="C27" s="47">
        <f>C28+C29+C30+C31+C32+C33</f>
        <v>271230</v>
      </c>
      <c r="D27" s="47">
        <f>SUM(D30:D30)</f>
        <v>150000</v>
      </c>
      <c r="E27" s="47" t="s">
        <v>9</v>
      </c>
      <c r="F27" s="52" t="s">
        <v>13</v>
      </c>
      <c r="G27" s="47">
        <f>G28+G29+G30+G31+G32+G33</f>
        <v>311370</v>
      </c>
      <c r="H27" s="47" t="s">
        <v>9</v>
      </c>
      <c r="I27" s="52" t="s">
        <v>13</v>
      </c>
      <c r="J27" s="47">
        <f>J28+J29+J30+J31+J32+J33</f>
        <v>0</v>
      </c>
      <c r="K27" s="47">
        <f>K28+K29+K30+K31+K32+K33</f>
        <v>0</v>
      </c>
      <c r="L27" s="47">
        <f>L28+L29+L30+L31+L32+L33</f>
        <v>0</v>
      </c>
    </row>
    <row r="28" spans="1:12" s="50" customFormat="1" ht="47.25" hidden="1" x14ac:dyDescent="0.25">
      <c r="A28" s="39" t="s">
        <v>4</v>
      </c>
      <c r="B28" s="53" t="s">
        <v>43</v>
      </c>
      <c r="C28" s="39">
        <v>211390</v>
      </c>
      <c r="D28" s="47"/>
      <c r="E28" s="39" t="s">
        <v>4</v>
      </c>
      <c r="F28" s="53" t="s">
        <v>30</v>
      </c>
      <c r="G28" s="39">
        <v>211390</v>
      </c>
      <c r="H28" s="39" t="s">
        <v>4</v>
      </c>
      <c r="I28" s="53" t="s">
        <v>30</v>
      </c>
      <c r="J28" s="39"/>
      <c r="K28" s="39"/>
      <c r="L28" s="39"/>
    </row>
    <row r="29" spans="1:12" s="50" customFormat="1" ht="46.9" hidden="1" customHeight="1" x14ac:dyDescent="0.25">
      <c r="A29" s="39" t="s">
        <v>5</v>
      </c>
      <c r="B29" s="53" t="s">
        <v>42</v>
      </c>
      <c r="C29" s="39">
        <v>22650</v>
      </c>
      <c r="D29" s="47"/>
      <c r="E29" s="39" t="s">
        <v>5</v>
      </c>
      <c r="F29" s="53" t="s">
        <v>31</v>
      </c>
      <c r="G29" s="39">
        <v>22650</v>
      </c>
      <c r="H29" s="39" t="s">
        <v>5</v>
      </c>
      <c r="I29" s="53" t="s">
        <v>31</v>
      </c>
      <c r="J29" s="39"/>
      <c r="K29" s="39"/>
      <c r="L29" s="39"/>
    </row>
    <row r="30" spans="1:12" s="56" customFormat="1" ht="63" hidden="1" x14ac:dyDescent="0.25">
      <c r="A30" s="54" t="s">
        <v>6</v>
      </c>
      <c r="B30" s="55" t="s">
        <v>41</v>
      </c>
      <c r="C30" s="54">
        <v>37190</v>
      </c>
      <c r="D30" s="54">
        <v>150000</v>
      </c>
      <c r="E30" s="39" t="s">
        <v>6</v>
      </c>
      <c r="F30" s="51" t="s">
        <v>32</v>
      </c>
      <c r="G30" s="39">
        <f>37190+40140</f>
        <v>77330</v>
      </c>
      <c r="H30" s="39" t="s">
        <v>6</v>
      </c>
      <c r="I30" s="51" t="s">
        <v>32</v>
      </c>
      <c r="J30" s="39"/>
      <c r="K30" s="39"/>
      <c r="L30" s="39"/>
    </row>
    <row r="31" spans="1:12" s="50" customFormat="1" hidden="1" x14ac:dyDescent="0.25">
      <c r="A31" s="39"/>
      <c r="B31" s="51"/>
      <c r="C31" s="39"/>
      <c r="D31" s="39"/>
      <c r="E31" s="39"/>
      <c r="F31" s="51"/>
      <c r="G31" s="39"/>
      <c r="H31" s="39"/>
      <c r="I31" s="51"/>
      <c r="J31" s="39"/>
      <c r="K31" s="39"/>
      <c r="L31" s="39"/>
    </row>
    <row r="32" spans="1:12" s="50" customFormat="1" hidden="1" x14ac:dyDescent="0.25">
      <c r="A32" s="39"/>
      <c r="B32" s="51"/>
      <c r="C32" s="39"/>
      <c r="D32" s="39"/>
      <c r="E32" s="39"/>
      <c r="F32" s="51"/>
      <c r="G32" s="39"/>
      <c r="H32" s="39"/>
      <c r="I32" s="51"/>
      <c r="J32" s="39"/>
      <c r="K32" s="39"/>
      <c r="L32" s="39"/>
    </row>
    <row r="33" spans="1:12" s="50" customFormat="1" ht="5.25" hidden="1" customHeight="1" x14ac:dyDescent="0.25">
      <c r="A33" s="39"/>
      <c r="B33" s="51"/>
      <c r="C33" s="39"/>
      <c r="D33" s="39"/>
      <c r="E33" s="39"/>
      <c r="F33" s="51"/>
      <c r="G33" s="39"/>
      <c r="H33" s="39"/>
      <c r="I33" s="51"/>
      <c r="J33" s="39"/>
      <c r="K33" s="39"/>
      <c r="L33" s="39"/>
    </row>
    <row r="34" spans="1:12" s="57" customFormat="1" ht="78.75" x14ac:dyDescent="0.25">
      <c r="A34" s="47" t="s">
        <v>10</v>
      </c>
      <c r="B34" s="52" t="s">
        <v>2</v>
      </c>
      <c r="C34" s="47" t="e">
        <f>#REF!+#REF!+#REF!+#REF!</f>
        <v>#REF!</v>
      </c>
      <c r="D34" s="47" t="e">
        <f>SUM(#REF!)</f>
        <v>#REF!</v>
      </c>
      <c r="E34" s="47" t="s">
        <v>10</v>
      </c>
      <c r="F34" s="52" t="s">
        <v>2</v>
      </c>
      <c r="G34" s="47" t="e">
        <f>#REF!+#REF!+#REF!+#REF!</f>
        <v>#REF!</v>
      </c>
      <c r="H34" s="47" t="s">
        <v>10</v>
      </c>
      <c r="I34" s="52" t="s">
        <v>74</v>
      </c>
      <c r="J34" s="47" t="e">
        <f>#REF!+#REF!+#REF!</f>
        <v>#REF!</v>
      </c>
      <c r="K34" s="47">
        <v>240000</v>
      </c>
      <c r="L34" s="47" t="e">
        <f>#REF!+#REF!+#REF!</f>
        <v>#REF!</v>
      </c>
    </row>
    <row r="35" spans="1:12" s="57" customFormat="1" ht="47.25" x14ac:dyDescent="0.25">
      <c r="A35" s="47" t="s">
        <v>11</v>
      </c>
      <c r="B35" s="52" t="s">
        <v>3</v>
      </c>
      <c r="C35" s="47" t="e">
        <f>C36+C39+#REF!</f>
        <v>#REF!</v>
      </c>
      <c r="D35" s="47" t="e">
        <f>#REF!+#REF!+#REF!+D44+#REF!+#REF!+D39</f>
        <v>#REF!</v>
      </c>
      <c r="E35" s="47" t="s">
        <v>11</v>
      </c>
      <c r="F35" s="52" t="s">
        <v>40</v>
      </c>
      <c r="G35" s="47" t="e">
        <f>G36+G39+#REF!</f>
        <v>#REF!</v>
      </c>
      <c r="H35" s="47" t="s">
        <v>11</v>
      </c>
      <c r="I35" s="58" t="s">
        <v>72</v>
      </c>
      <c r="J35" s="47" t="e">
        <f>J36+J39+J42+#REF!+#REF!+#REF!+#REF!+#REF!+#REF!+#REF!+#REF!+#REF!+#REF!+#REF!</f>
        <v>#REF!</v>
      </c>
      <c r="K35" s="47">
        <v>75000</v>
      </c>
      <c r="L35" s="47" t="e">
        <f>L36+L39+L42+#REF!+#REF!+#REF!+#REF!+#REF!+#REF!+#REF!+#REF!+#REF!+#REF!+#REF!</f>
        <v>#REF!</v>
      </c>
    </row>
    <row r="36" spans="1:12" ht="31.5" hidden="1" x14ac:dyDescent="0.25">
      <c r="A36" s="21" t="s">
        <v>24</v>
      </c>
      <c r="B36" s="16" t="s">
        <v>16</v>
      </c>
      <c r="C36" s="6" t="e">
        <f>C37+C38+#REF!+#REF!</f>
        <v>#REF!</v>
      </c>
      <c r="D36" s="6">
        <v>1000</v>
      </c>
      <c r="E36" s="21" t="s">
        <v>24</v>
      </c>
      <c r="F36" s="16" t="s">
        <v>16</v>
      </c>
      <c r="G36" s="6" t="e">
        <f>G37+G38+#REF!+#REF!</f>
        <v>#REF!</v>
      </c>
      <c r="H36" s="34" t="s">
        <v>24</v>
      </c>
      <c r="I36" s="37" t="s">
        <v>55</v>
      </c>
      <c r="J36" s="36">
        <f>J37+J38</f>
        <v>0</v>
      </c>
      <c r="K36" s="62">
        <f>K37+K38</f>
        <v>0</v>
      </c>
      <c r="L36" s="36">
        <f>L37+L38</f>
        <v>0</v>
      </c>
    </row>
    <row r="37" spans="1:12" hidden="1" x14ac:dyDescent="0.25">
      <c r="A37" s="6"/>
      <c r="B37" s="18" t="s">
        <v>33</v>
      </c>
      <c r="C37" s="6">
        <v>1200</v>
      </c>
      <c r="D37" s="6">
        <v>1200</v>
      </c>
      <c r="E37" s="6"/>
      <c r="F37" s="18" t="s">
        <v>38</v>
      </c>
      <c r="G37" s="6">
        <v>1200</v>
      </c>
      <c r="H37" s="35"/>
      <c r="I37" s="38" t="s">
        <v>56</v>
      </c>
      <c r="J37" s="15"/>
      <c r="K37" s="63"/>
      <c r="L37" s="15"/>
    </row>
    <row r="38" spans="1:12" ht="36" hidden="1" customHeight="1" x14ac:dyDescent="0.25">
      <c r="A38" s="6"/>
      <c r="B38" s="18" t="s">
        <v>34</v>
      </c>
      <c r="C38" s="6">
        <v>500</v>
      </c>
      <c r="D38" s="6">
        <v>8250</v>
      </c>
      <c r="E38" s="6"/>
      <c r="F38" s="18" t="s">
        <v>39</v>
      </c>
      <c r="G38" s="6">
        <v>500</v>
      </c>
      <c r="H38" s="6"/>
      <c r="I38" s="18" t="s">
        <v>57</v>
      </c>
      <c r="J38" s="6"/>
      <c r="K38" s="39"/>
      <c r="L38" s="6"/>
    </row>
    <row r="39" spans="1:12" ht="24" hidden="1" customHeight="1" x14ac:dyDescent="0.25">
      <c r="A39" s="21" t="s">
        <v>25</v>
      </c>
      <c r="B39" s="16" t="s">
        <v>17</v>
      </c>
      <c r="C39" s="6" t="e">
        <f>C40+C42+C43+C44+#REF!</f>
        <v>#REF!</v>
      </c>
      <c r="D39" s="6">
        <f>SUM(D40:D43)</f>
        <v>7600</v>
      </c>
      <c r="E39" s="21" t="s">
        <v>25</v>
      </c>
      <c r="F39" s="16" t="s">
        <v>17</v>
      </c>
      <c r="G39" s="6" t="e">
        <f>G40+G42+G43+G44+#REF!</f>
        <v>#REF!</v>
      </c>
      <c r="H39" s="21" t="s">
        <v>25</v>
      </c>
      <c r="I39" s="31" t="s">
        <v>58</v>
      </c>
      <c r="J39" s="7">
        <f>J40</f>
        <v>0</v>
      </c>
      <c r="K39" s="47">
        <f>K40</f>
        <v>0</v>
      </c>
      <c r="L39" s="7">
        <f>L40</f>
        <v>0</v>
      </c>
    </row>
    <row r="40" spans="1:12" hidden="1" x14ac:dyDescent="0.25">
      <c r="A40" s="6"/>
      <c r="B40" s="18" t="s">
        <v>35</v>
      </c>
      <c r="C40" s="6">
        <v>1200</v>
      </c>
      <c r="D40" s="6">
        <v>600</v>
      </c>
      <c r="E40" s="6"/>
      <c r="F40" s="18" t="s">
        <v>35</v>
      </c>
      <c r="G40" s="6">
        <v>1200</v>
      </c>
      <c r="H40" s="6"/>
      <c r="I40" s="32" t="s">
        <v>56</v>
      </c>
      <c r="J40" s="6"/>
      <c r="K40" s="39"/>
      <c r="L40" s="6"/>
    </row>
    <row r="41" spans="1:12" s="29" customFormat="1" hidden="1" x14ac:dyDescent="0.25">
      <c r="A41" s="6"/>
      <c r="B41" s="18"/>
      <c r="C41" s="6"/>
      <c r="D41" s="6"/>
      <c r="E41" s="6"/>
      <c r="F41" s="18"/>
      <c r="G41" s="6"/>
      <c r="H41" s="6"/>
      <c r="I41" s="32"/>
      <c r="J41" s="6"/>
      <c r="K41" s="39"/>
      <c r="L41" s="6"/>
    </row>
    <row r="42" spans="1:12" ht="31.5" hidden="1" x14ac:dyDescent="0.25">
      <c r="A42" s="6"/>
      <c r="B42" s="18" t="s">
        <v>34</v>
      </c>
      <c r="C42" s="6">
        <v>750</v>
      </c>
      <c r="D42" s="6">
        <v>2300</v>
      </c>
      <c r="E42" s="6"/>
      <c r="F42" s="18" t="s">
        <v>39</v>
      </c>
      <c r="G42" s="6">
        <v>750</v>
      </c>
      <c r="H42" s="6" t="s">
        <v>26</v>
      </c>
      <c r="I42" s="33" t="s">
        <v>59</v>
      </c>
      <c r="J42" s="7">
        <f>J43+J44</f>
        <v>0</v>
      </c>
      <c r="K42" s="47">
        <f>K43+K44</f>
        <v>0</v>
      </c>
      <c r="L42" s="7">
        <f>L43+L44</f>
        <v>0</v>
      </c>
    </row>
    <row r="43" spans="1:12" hidden="1" x14ac:dyDescent="0.25">
      <c r="A43" s="6"/>
      <c r="B43" s="18" t="s">
        <v>36</v>
      </c>
      <c r="C43" s="6">
        <v>1800</v>
      </c>
      <c r="D43" s="6">
        <v>4700</v>
      </c>
      <c r="E43" s="6"/>
      <c r="F43" s="18" t="s">
        <v>36</v>
      </c>
      <c r="G43" s="6">
        <v>1800</v>
      </c>
      <c r="H43" s="6"/>
      <c r="I43" s="18" t="s">
        <v>60</v>
      </c>
      <c r="J43" s="6"/>
      <c r="K43" s="39"/>
      <c r="L43" s="6"/>
    </row>
    <row r="44" spans="1:12" s="3" customFormat="1" hidden="1" x14ac:dyDescent="0.25">
      <c r="A44" s="21"/>
      <c r="B44" s="18" t="s">
        <v>37</v>
      </c>
      <c r="C44" s="6">
        <v>800</v>
      </c>
      <c r="D44" s="6" t="e">
        <f>SUM(#REF!)</f>
        <v>#REF!</v>
      </c>
      <c r="E44" s="21"/>
      <c r="F44" s="18" t="s">
        <v>37</v>
      </c>
      <c r="G44" s="6">
        <v>800</v>
      </c>
      <c r="H44" s="21"/>
      <c r="I44" s="30" t="s">
        <v>61</v>
      </c>
      <c r="J44" s="6"/>
      <c r="K44" s="39"/>
      <c r="L44" s="6"/>
    </row>
    <row r="45" spans="1:12" s="50" customFormat="1" x14ac:dyDescent="0.25">
      <c r="A45" s="47"/>
      <c r="B45" s="59"/>
      <c r="C45" s="39"/>
      <c r="D45" s="39"/>
      <c r="E45" s="47"/>
      <c r="F45" s="59"/>
      <c r="G45" s="39"/>
      <c r="H45" s="47" t="s">
        <v>27</v>
      </c>
      <c r="I45" s="60" t="s">
        <v>73</v>
      </c>
      <c r="J45" s="47">
        <v>343079</v>
      </c>
      <c r="K45" s="47">
        <v>65400</v>
      </c>
      <c r="L45" s="47">
        <f>K45-J45</f>
        <v>-277679</v>
      </c>
    </row>
    <row r="46" spans="1:12" s="2" customFormat="1" ht="20.25" customHeight="1" x14ac:dyDescent="0.25">
      <c r="A46" s="7"/>
      <c r="B46" s="17" t="s">
        <v>12</v>
      </c>
      <c r="C46" s="7" t="e">
        <f>C27+C34+C35+#REF!+C24</f>
        <v>#REF!</v>
      </c>
      <c r="D46" s="7" t="e">
        <f>D27+#REF!+D34+D35</f>
        <v>#REF!</v>
      </c>
      <c r="E46" s="7"/>
      <c r="F46" s="17" t="s">
        <v>12</v>
      </c>
      <c r="G46" s="7" t="e">
        <f>G27+G34+G35+#REF!+G24</f>
        <v>#REF!</v>
      </c>
      <c r="H46" s="7"/>
      <c r="I46" s="17" t="s">
        <v>12</v>
      </c>
      <c r="J46" s="7" t="e">
        <f>#REF!+J24+J34+J35+J45</f>
        <v>#REF!</v>
      </c>
      <c r="K46" s="7">
        <f>K14+K24+K34+K35+K45</f>
        <v>650000</v>
      </c>
      <c r="L46" s="7" t="e">
        <f>#REF!+L24+L34+L35+L45</f>
        <v>#REF!</v>
      </c>
    </row>
    <row r="47" spans="1:12" s="2" customFormat="1" ht="20.25" customHeight="1" x14ac:dyDescent="0.25">
      <c r="D47" s="10"/>
    </row>
    <row r="48" spans="1:12" hidden="1" x14ac:dyDescent="0.25">
      <c r="A48" s="8"/>
      <c r="B48" s="9"/>
      <c r="E48" s="8"/>
      <c r="F48" s="9"/>
      <c r="H48" s="8"/>
      <c r="I48" s="9"/>
    </row>
    <row r="49" spans="1:12" hidden="1" x14ac:dyDescent="0.25">
      <c r="A49" s="8"/>
      <c r="B49" s="9"/>
      <c r="E49" s="8"/>
      <c r="F49" s="9"/>
      <c r="H49" s="8"/>
      <c r="I49" s="9"/>
    </row>
    <row r="50" spans="1:12" hidden="1" x14ac:dyDescent="0.25">
      <c r="A50" s="8"/>
      <c r="B50" s="9"/>
      <c r="E50" s="8"/>
      <c r="F50" s="9"/>
      <c r="H50" s="8"/>
      <c r="I50" s="9"/>
    </row>
    <row r="51" spans="1:12" hidden="1" x14ac:dyDescent="0.25">
      <c r="A51" s="8"/>
      <c r="B51" s="9"/>
      <c r="E51" s="8"/>
      <c r="F51" s="9"/>
      <c r="H51" s="8"/>
      <c r="I51" s="9"/>
    </row>
    <row r="52" spans="1:12" hidden="1" x14ac:dyDescent="0.25">
      <c r="A52" s="8"/>
      <c r="B52" s="8"/>
      <c r="E52" s="8"/>
      <c r="F52" s="8"/>
      <c r="H52" s="8"/>
      <c r="I52" s="8"/>
    </row>
    <row r="53" spans="1:12" hidden="1" x14ac:dyDescent="0.25">
      <c r="A53" s="4"/>
      <c r="E53" s="4"/>
      <c r="H53" s="4"/>
    </row>
    <row r="54" spans="1:12" x14ac:dyDescent="0.25">
      <c r="A54" s="5"/>
      <c r="B54" s="1">
        <v>130130</v>
      </c>
      <c r="C54" s="1" t="e">
        <f>C25+C26+C30+#REF!+#REF!+#REF!</f>
        <v>#REF!</v>
      </c>
      <c r="E54" s="5"/>
      <c r="F54" s="22">
        <v>130130</v>
      </c>
      <c r="G54" s="22" t="e">
        <f>G25+G26+#REF!+#REF!+#REF!</f>
        <v>#REF!</v>
      </c>
      <c r="H54" s="5"/>
      <c r="I54" s="27">
        <v>111070</v>
      </c>
      <c r="K54" s="42">
        <f>K34+K35+K45</f>
        <v>380400</v>
      </c>
      <c r="L54" s="41">
        <f>K54-J54</f>
        <v>380400</v>
      </c>
    </row>
    <row r="55" spans="1:12" x14ac:dyDescent="0.25">
      <c r="A55" s="5"/>
      <c r="B55" s="1">
        <v>110320</v>
      </c>
      <c r="C55" s="1">
        <f>C29</f>
        <v>22650</v>
      </c>
      <c r="E55" s="5"/>
      <c r="F55" s="22">
        <v>110320</v>
      </c>
      <c r="G55" s="22">
        <f>G29</f>
        <v>22650</v>
      </c>
      <c r="H55" s="5"/>
      <c r="I55" s="27">
        <v>130130</v>
      </c>
      <c r="K55" s="42">
        <f>K14+K24</f>
        <v>269600</v>
      </c>
      <c r="L55" s="42">
        <f>K55-J55</f>
        <v>269600</v>
      </c>
    </row>
    <row r="56" spans="1:12" x14ac:dyDescent="0.25">
      <c r="A56" s="5"/>
      <c r="B56" s="1">
        <v>110360</v>
      </c>
      <c r="C56" s="1" t="e">
        <f>C35</f>
        <v>#REF!</v>
      </c>
      <c r="E56" s="5"/>
      <c r="F56" s="22">
        <v>110360</v>
      </c>
      <c r="H56" s="5"/>
      <c r="K56" s="2">
        <f>K54+K55</f>
        <v>650000</v>
      </c>
      <c r="L56" s="41">
        <f>L54+L55</f>
        <v>650000</v>
      </c>
    </row>
    <row r="57" spans="1:12" x14ac:dyDescent="0.25">
      <c r="A57" s="5"/>
      <c r="B57" s="1">
        <v>240120</v>
      </c>
      <c r="C57" s="1">
        <f>C28</f>
        <v>211390</v>
      </c>
      <c r="E57" s="5"/>
      <c r="F57" s="22">
        <v>240120</v>
      </c>
      <c r="G57" s="22">
        <f>G28+G30</f>
        <v>288720</v>
      </c>
      <c r="H57" s="5"/>
    </row>
    <row r="58" spans="1:12" x14ac:dyDescent="0.25">
      <c r="B58" s="1">
        <v>111070</v>
      </c>
      <c r="C58" s="1" t="e">
        <f>#REF!</f>
        <v>#REF!</v>
      </c>
      <c r="F58" s="22">
        <v>111070</v>
      </c>
      <c r="G58" s="22" t="e">
        <f>#REF!+G35</f>
        <v>#REF!</v>
      </c>
    </row>
    <row r="59" spans="1:12" x14ac:dyDescent="0.25">
      <c r="C59" s="1" t="e">
        <f>SUM(C54:C58)</f>
        <v>#REF!</v>
      </c>
      <c r="G59" s="22" t="e">
        <f>SUM(G54:G58)</f>
        <v>#REF!</v>
      </c>
    </row>
  </sheetData>
  <mergeCells count="21">
    <mergeCell ref="A5:D5"/>
    <mergeCell ref="A1:C1"/>
    <mergeCell ref="A2:D2"/>
    <mergeCell ref="A3:D3"/>
    <mergeCell ref="A4:D4"/>
    <mergeCell ref="H6:K6"/>
    <mergeCell ref="H7:K7"/>
    <mergeCell ref="H8:K8"/>
    <mergeCell ref="H9:K9"/>
    <mergeCell ref="A11:L11"/>
    <mergeCell ref="B12:C12"/>
    <mergeCell ref="A6:C6"/>
    <mergeCell ref="A8:D8"/>
    <mergeCell ref="A9:D9"/>
    <mergeCell ref="A10:D10"/>
    <mergeCell ref="A7:D7"/>
    <mergeCell ref="H5:K5"/>
    <mergeCell ref="H1:K1"/>
    <mergeCell ref="H2:K2"/>
    <mergeCell ref="H3:K3"/>
    <mergeCell ref="H4:K4"/>
  </mergeCells>
  <pageMargins left="0.9055118110236221" right="0.19685039370078741" top="0.51181102362204722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Кирсанова</dc:creator>
  <cp:lastModifiedBy>USER</cp:lastModifiedBy>
  <cp:lastPrinted>2022-01-25T14:48:31Z</cp:lastPrinted>
  <dcterms:created xsi:type="dcterms:W3CDTF">2020-05-18T08:47:23Z</dcterms:created>
  <dcterms:modified xsi:type="dcterms:W3CDTF">2022-02-16T09:53:15Z</dcterms:modified>
</cp:coreProperties>
</file>