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935" windowHeight="9660" firstSheet="2" activeTab="2"/>
  </bookViews>
  <sheets>
    <sheet name="Лист1" sheetId="1" r:id="rId1"/>
    <sheet name="Лист2" sheetId="10" state="hidden" r:id="rId2"/>
    <sheet name="1 кв. 2022" sheetId="31" r:id="rId3"/>
  </sheets>
  <definedNames>
    <definedName name="_xlnm.Print_Area" localSheetId="2">'1 кв. 2022'!$A$1:$AC$108</definedName>
  </definedNames>
  <calcPr calcId="145621"/>
</workbook>
</file>

<file path=xl/calcChain.xml><?xml version="1.0" encoding="utf-8"?>
<calcChain xmlns="http://schemas.openxmlformats.org/spreadsheetml/2006/main">
  <c r="V75" i="31" l="1"/>
  <c r="V74" i="31"/>
  <c r="U74" i="31" s="1"/>
  <c r="U75" i="31"/>
  <c r="R40" i="31" l="1"/>
  <c r="M55" i="31"/>
  <c r="M57" i="31"/>
  <c r="N14" i="31" l="1"/>
  <c r="W108" i="31" l="1"/>
  <c r="V108" i="31"/>
  <c r="T108" i="31"/>
  <c r="S108" i="31"/>
  <c r="U107" i="31"/>
  <c r="R107" i="31"/>
  <c r="U106" i="31"/>
  <c r="R106" i="31"/>
  <c r="U105" i="31"/>
  <c r="R105" i="31"/>
  <c r="Z104" i="31"/>
  <c r="Y104" i="31"/>
  <c r="U104" i="31"/>
  <c r="R104" i="31"/>
  <c r="W103" i="31"/>
  <c r="V103" i="31"/>
  <c r="T103" i="31"/>
  <c r="S103" i="31"/>
  <c r="U102" i="31"/>
  <c r="R102" i="31"/>
  <c r="U101" i="31"/>
  <c r="R101" i="31"/>
  <c r="U100" i="31"/>
  <c r="R100" i="31"/>
  <c r="Z99" i="31"/>
  <c r="Y99" i="31"/>
  <c r="U99" i="31"/>
  <c r="U103" i="31" s="1"/>
  <c r="R99" i="31"/>
  <c r="W98" i="31"/>
  <c r="V98" i="31"/>
  <c r="T98" i="31"/>
  <c r="S98" i="31"/>
  <c r="U97" i="31"/>
  <c r="R97" i="31"/>
  <c r="U96" i="31"/>
  <c r="R96" i="31"/>
  <c r="U95" i="31"/>
  <c r="R95" i="31"/>
  <c r="Z94" i="31"/>
  <c r="Y94" i="31"/>
  <c r="U94" i="31"/>
  <c r="R94" i="31"/>
  <c r="W93" i="31"/>
  <c r="V93" i="31"/>
  <c r="T93" i="31"/>
  <c r="S93" i="31"/>
  <c r="U92" i="31"/>
  <c r="R92" i="31"/>
  <c r="U91" i="31"/>
  <c r="R91" i="31"/>
  <c r="U90" i="31"/>
  <c r="R90" i="31"/>
  <c r="Z89" i="31"/>
  <c r="Y89" i="31"/>
  <c r="U89" i="31"/>
  <c r="R89" i="31"/>
  <c r="W88" i="31"/>
  <c r="V88" i="31"/>
  <c r="T88" i="31"/>
  <c r="S88" i="31"/>
  <c r="U87" i="31"/>
  <c r="R87" i="31"/>
  <c r="U86" i="31"/>
  <c r="R86" i="31"/>
  <c r="U85" i="31"/>
  <c r="R85" i="31"/>
  <c r="Z84" i="31"/>
  <c r="Y84" i="31"/>
  <c r="U84" i="31"/>
  <c r="U88" i="31" s="1"/>
  <c r="R84" i="31"/>
  <c r="M104" i="31"/>
  <c r="M99" i="31"/>
  <c r="M94" i="31"/>
  <c r="M89" i="31"/>
  <c r="M84" i="31"/>
  <c r="W77" i="31"/>
  <c r="V77" i="31"/>
  <c r="U77" i="31" s="1"/>
  <c r="W76" i="31"/>
  <c r="V76" i="31"/>
  <c r="U76" i="31" s="1"/>
  <c r="W75" i="31"/>
  <c r="W74" i="31"/>
  <c r="T77" i="31"/>
  <c r="S77" i="31"/>
  <c r="T76" i="31"/>
  <c r="S76" i="31"/>
  <c r="T75" i="31"/>
  <c r="S75" i="31"/>
  <c r="O74" i="31"/>
  <c r="N74" i="31"/>
  <c r="R80" i="31"/>
  <c r="R81" i="31"/>
  <c r="R82" i="31"/>
  <c r="U79" i="31"/>
  <c r="U82" i="31"/>
  <c r="U81" i="31"/>
  <c r="U80" i="31"/>
  <c r="W62" i="31"/>
  <c r="V62" i="31"/>
  <c r="W61" i="31"/>
  <c r="V61" i="31"/>
  <c r="W60" i="31"/>
  <c r="V60" i="31"/>
  <c r="T62" i="31"/>
  <c r="S62" i="31"/>
  <c r="T61" i="31"/>
  <c r="S61" i="31"/>
  <c r="T60" i="31"/>
  <c r="S60" i="31"/>
  <c r="R70" i="31"/>
  <c r="R71" i="31"/>
  <c r="R72" i="31"/>
  <c r="U70" i="31"/>
  <c r="U71" i="31"/>
  <c r="U72" i="31"/>
  <c r="U65" i="31"/>
  <c r="U66" i="31"/>
  <c r="U67" i="31"/>
  <c r="R65" i="31"/>
  <c r="R66" i="31"/>
  <c r="R67" i="31"/>
  <c r="M69" i="31"/>
  <c r="M64" i="31"/>
  <c r="O59" i="31"/>
  <c r="N59" i="31"/>
  <c r="U55" i="31"/>
  <c r="U56" i="31"/>
  <c r="U57" i="31"/>
  <c r="R55" i="31"/>
  <c r="R56" i="31"/>
  <c r="R57" i="31"/>
  <c r="Z54" i="31"/>
  <c r="O55" i="31" s="1"/>
  <c r="Z55" i="31" s="1"/>
  <c r="O56" i="31" s="1"/>
  <c r="Z56" i="31" s="1"/>
  <c r="O57" i="31" s="1"/>
  <c r="Z57" i="31" s="1"/>
  <c r="Y54" i="31"/>
  <c r="N55" i="31" s="1"/>
  <c r="Y55" i="31" s="1"/>
  <c r="N56" i="31" s="1"/>
  <c r="Y56" i="31" s="1"/>
  <c r="N57" i="31" s="1"/>
  <c r="Y57" i="31" s="1"/>
  <c r="O44" i="31"/>
  <c r="N44" i="31"/>
  <c r="W47" i="31"/>
  <c r="V47" i="31"/>
  <c r="W46" i="31"/>
  <c r="V46" i="31"/>
  <c r="W45" i="31"/>
  <c r="V45" i="31"/>
  <c r="T47" i="31"/>
  <c r="S47" i="31"/>
  <c r="T46" i="31"/>
  <c r="S46" i="31"/>
  <c r="T45" i="31"/>
  <c r="S45" i="31"/>
  <c r="U50" i="31"/>
  <c r="U51" i="31"/>
  <c r="U52" i="31"/>
  <c r="R50" i="31"/>
  <c r="R51" i="31"/>
  <c r="R52" i="31"/>
  <c r="U40" i="31"/>
  <c r="U41" i="31"/>
  <c r="U42" i="31"/>
  <c r="R41" i="31"/>
  <c r="R42" i="31"/>
  <c r="W43" i="31"/>
  <c r="V43" i="31"/>
  <c r="T43" i="31"/>
  <c r="S43" i="31"/>
  <c r="W38" i="31"/>
  <c r="V38" i="31"/>
  <c r="T38" i="31"/>
  <c r="S38" i="31"/>
  <c r="U35" i="31"/>
  <c r="U36" i="31"/>
  <c r="U37" i="31"/>
  <c r="R35" i="31"/>
  <c r="R36" i="31"/>
  <c r="R37" i="31"/>
  <c r="Y39" i="31"/>
  <c r="N40" i="31" s="1"/>
  <c r="Y40" i="31" s="1"/>
  <c r="N41" i="31" s="1"/>
  <c r="Y41" i="31" s="1"/>
  <c r="N42" i="31" s="1"/>
  <c r="Y42" i="31" s="1"/>
  <c r="Z34" i="31"/>
  <c r="O35" i="31" s="1"/>
  <c r="Z35" i="31" s="1"/>
  <c r="O36" i="31" s="1"/>
  <c r="Z36" i="31" s="1"/>
  <c r="O37" i="31" s="1"/>
  <c r="Z37" i="31" s="1"/>
  <c r="Y34" i="31"/>
  <c r="N35" i="31" s="1"/>
  <c r="Y35" i="31" s="1"/>
  <c r="N36" i="31" s="1"/>
  <c r="Y36" i="31" s="1"/>
  <c r="N37" i="31" s="1"/>
  <c r="Y37" i="31" s="1"/>
  <c r="Z29" i="31"/>
  <c r="Y29" i="31"/>
  <c r="U30" i="31"/>
  <c r="U31" i="31"/>
  <c r="U32" i="31"/>
  <c r="R30" i="31"/>
  <c r="R31" i="31"/>
  <c r="R32" i="31"/>
  <c r="U25" i="31"/>
  <c r="U26" i="31"/>
  <c r="U27" i="31"/>
  <c r="R25" i="31"/>
  <c r="R26" i="31"/>
  <c r="R27" i="31"/>
  <c r="Z24" i="31"/>
  <c r="O25" i="31" s="1"/>
  <c r="Z25" i="31" s="1"/>
  <c r="O26" i="31" s="1"/>
  <c r="Z26" i="31" s="1"/>
  <c r="O27" i="31" s="1"/>
  <c r="Z27" i="31" s="1"/>
  <c r="Y24" i="31"/>
  <c r="N25" i="31" s="1"/>
  <c r="Y25" i="31" s="1"/>
  <c r="N26" i="31" s="1"/>
  <c r="Y26" i="31" s="1"/>
  <c r="N27" i="31" s="1"/>
  <c r="Y27" i="31" s="1"/>
  <c r="W17" i="31"/>
  <c r="V17" i="31"/>
  <c r="T17" i="31"/>
  <c r="S17" i="31"/>
  <c r="W16" i="31"/>
  <c r="V16" i="31"/>
  <c r="T16" i="31"/>
  <c r="S16" i="31"/>
  <c r="W15" i="31"/>
  <c r="V15" i="31"/>
  <c r="T15" i="31"/>
  <c r="S15" i="31"/>
  <c r="O30" i="31"/>
  <c r="Z30" i="31" s="1"/>
  <c r="O31" i="31" s="1"/>
  <c r="Z31" i="31" s="1"/>
  <c r="O32" i="31" s="1"/>
  <c r="Z32" i="31" s="1"/>
  <c r="N30" i="31"/>
  <c r="Y30" i="31" s="1"/>
  <c r="N31" i="31" s="1"/>
  <c r="Y31" i="31" s="1"/>
  <c r="N32" i="31" s="1"/>
  <c r="Y32" i="31" s="1"/>
  <c r="U20" i="31"/>
  <c r="U21" i="31"/>
  <c r="U22" i="31"/>
  <c r="R20" i="31"/>
  <c r="R21" i="31"/>
  <c r="R22" i="31"/>
  <c r="R103" i="31" l="1"/>
  <c r="U93" i="31"/>
  <c r="R93" i="31"/>
  <c r="T10" i="31"/>
  <c r="U60" i="31"/>
  <c r="V11" i="31"/>
  <c r="V12" i="31"/>
  <c r="U62" i="31"/>
  <c r="N9" i="31"/>
  <c r="W10" i="31"/>
  <c r="R88" i="31"/>
  <c r="R98" i="31"/>
  <c r="R108" i="31"/>
  <c r="S11" i="31"/>
  <c r="S12" i="31"/>
  <c r="R61" i="31"/>
  <c r="R75" i="31"/>
  <c r="R77" i="31"/>
  <c r="U98" i="31"/>
  <c r="U108" i="31"/>
  <c r="R15" i="31"/>
  <c r="S10" i="31"/>
  <c r="U11" i="31"/>
  <c r="T11" i="31"/>
  <c r="R11" i="31" s="1"/>
  <c r="W11" i="31"/>
  <c r="T12" i="31"/>
  <c r="W12" i="31"/>
  <c r="U12" i="31" s="1"/>
  <c r="R45" i="31"/>
  <c r="R46" i="31"/>
  <c r="R47" i="31"/>
  <c r="U45" i="31"/>
  <c r="U46" i="31"/>
  <c r="U47" i="31"/>
  <c r="M44" i="31"/>
  <c r="R62" i="31"/>
  <c r="R60" i="31"/>
  <c r="U61" i="31"/>
  <c r="U15" i="31"/>
  <c r="V10" i="31"/>
  <c r="R12" i="31"/>
  <c r="R16" i="31"/>
  <c r="U17" i="31"/>
  <c r="X104" i="31"/>
  <c r="X99" i="31"/>
  <c r="X94" i="31"/>
  <c r="X89" i="31"/>
  <c r="R76" i="31"/>
  <c r="X84" i="31"/>
  <c r="M74" i="31"/>
  <c r="U16" i="31"/>
  <c r="R17" i="31"/>
  <c r="M59" i="31"/>
  <c r="R10" i="31" l="1"/>
  <c r="U10" i="31"/>
  <c r="S59" i="31"/>
  <c r="T59" i="31"/>
  <c r="V59" i="31"/>
  <c r="W59" i="31"/>
  <c r="S74" i="31"/>
  <c r="T74" i="31"/>
  <c r="V78" i="31"/>
  <c r="W78" i="31"/>
  <c r="A54" i="31"/>
  <c r="S44" i="31"/>
  <c r="T44" i="31"/>
  <c r="V44" i="31"/>
  <c r="W44" i="31"/>
  <c r="T78" i="31" l="1"/>
  <c r="Z74" i="31"/>
  <c r="O75" i="31" s="1"/>
  <c r="Z75" i="31" s="1"/>
  <c r="O76" i="31" s="1"/>
  <c r="Z76" i="31" s="1"/>
  <c r="O77" i="31" s="1"/>
  <c r="Z77" i="31" s="1"/>
  <c r="S78" i="31"/>
  <c r="R74" i="31"/>
  <c r="X74" i="31" s="1"/>
  <c r="M75" i="31" s="1"/>
  <c r="X75" i="31" s="1"/>
  <c r="M76" i="31" s="1"/>
  <c r="X76" i="31" s="1"/>
  <c r="M77" i="31" s="1"/>
  <c r="X77" i="31" s="1"/>
  <c r="Y74" i="31"/>
  <c r="N75" i="31" s="1"/>
  <c r="Y75" i="31" s="1"/>
  <c r="N76" i="31" s="1"/>
  <c r="Y76" i="31" s="1"/>
  <c r="N77" i="31" s="1"/>
  <c r="Y77" i="31" s="1"/>
  <c r="U44" i="31"/>
  <c r="R44" i="31"/>
  <c r="U54" i="31"/>
  <c r="W58" i="31" l="1"/>
  <c r="V58" i="31"/>
  <c r="T58" i="31"/>
  <c r="S58" i="31"/>
  <c r="R54" i="31"/>
  <c r="R58" i="31" s="1"/>
  <c r="M54" i="31"/>
  <c r="O39" i="31"/>
  <c r="O14" i="31" s="1"/>
  <c r="O9" i="31" s="1"/>
  <c r="M9" i="31" s="1"/>
  <c r="Y19" i="31"/>
  <c r="N20" i="31" s="1"/>
  <c r="Y20" i="31" l="1"/>
  <c r="N21" i="31" s="1"/>
  <c r="N15" i="31"/>
  <c r="Z39" i="31"/>
  <c r="O40" i="31" s="1"/>
  <c r="Z40" i="31" s="1"/>
  <c r="O41" i="31" s="1"/>
  <c r="Z41" i="31" s="1"/>
  <c r="O42" i="31" s="1"/>
  <c r="Z42" i="31" s="1"/>
  <c r="M14" i="31"/>
  <c r="X54" i="31"/>
  <c r="X55" i="31" s="1"/>
  <c r="M56" i="31" s="1"/>
  <c r="X56" i="31" s="1"/>
  <c r="X57" i="31" s="1"/>
  <c r="U58" i="31"/>
  <c r="Y21" i="31" l="1"/>
  <c r="N22" i="31" s="1"/>
  <c r="N16" i="31"/>
  <c r="S14" i="31"/>
  <c r="S9" i="31" s="1"/>
  <c r="T14" i="31"/>
  <c r="T9" i="31" s="1"/>
  <c r="V14" i="31"/>
  <c r="W14" i="31"/>
  <c r="W9" i="31" s="1"/>
  <c r="R39" i="31"/>
  <c r="R43" i="31" s="1"/>
  <c r="M39" i="31"/>
  <c r="U39" i="31"/>
  <c r="U43" i="31" s="1"/>
  <c r="Z9" i="31" l="1"/>
  <c r="O10" i="31" s="1"/>
  <c r="Z10" i="31" s="1"/>
  <c r="O11" i="31" s="1"/>
  <c r="Z11" i="31" s="1"/>
  <c r="O12" i="31" s="1"/>
  <c r="Z12" i="31" s="1"/>
  <c r="U14" i="31"/>
  <c r="V9" i="31"/>
  <c r="U9" i="31" s="1"/>
  <c r="R9" i="31"/>
  <c r="Y22" i="31"/>
  <c r="N17" i="31"/>
  <c r="X39" i="31"/>
  <c r="M40" i="31" s="1"/>
  <c r="X40" i="31" s="1"/>
  <c r="M41" i="31" s="1"/>
  <c r="X41" i="31" s="1"/>
  <c r="M42" i="31" s="1"/>
  <c r="X42" i="31" s="1"/>
  <c r="R14" i="31"/>
  <c r="Y14" i="31"/>
  <c r="Y15" i="31" s="1"/>
  <c r="Y16" i="31" s="1"/>
  <c r="Z14" i="31"/>
  <c r="W18" i="31"/>
  <c r="V18" i="31"/>
  <c r="T18" i="31"/>
  <c r="S18" i="31"/>
  <c r="X9" i="31" l="1"/>
  <c r="M10" i="31" s="1"/>
  <c r="X10" i="31" s="1"/>
  <c r="M11" i="31" s="1"/>
  <c r="X11" i="31" s="1"/>
  <c r="M12" i="31" s="1"/>
  <c r="X12" i="31" s="1"/>
  <c r="Y17" i="31"/>
  <c r="Y9" i="31"/>
  <c r="N10" i="31" s="1"/>
  <c r="Y10" i="31" s="1"/>
  <c r="N11" i="31" s="1"/>
  <c r="Y11" i="31" s="1"/>
  <c r="N12" i="31" s="1"/>
  <c r="Y12" i="31" s="1"/>
  <c r="X14" i="31"/>
  <c r="M15" i="31" s="1"/>
  <c r="X15" i="31" s="1"/>
  <c r="M16" i="31" s="1"/>
  <c r="X16" i="31" s="1"/>
  <c r="M17" i="31" s="1"/>
  <c r="X17" i="31" s="1"/>
  <c r="R18" i="31"/>
  <c r="U18" i="31"/>
  <c r="O105" i="31" l="1"/>
  <c r="Z105" i="31" s="1"/>
  <c r="O106" i="31" s="1"/>
  <c r="Z106" i="31" s="1"/>
  <c r="O107" i="31" s="1"/>
  <c r="Z107" i="31" s="1"/>
  <c r="N105" i="31"/>
  <c r="Y105" i="31" s="1"/>
  <c r="N106" i="31" s="1"/>
  <c r="Y106" i="31" s="1"/>
  <c r="N107" i="31" s="1"/>
  <c r="Y107" i="31" s="1"/>
  <c r="N100" i="31"/>
  <c r="Y100" i="31" s="1"/>
  <c r="N101" i="31" s="1"/>
  <c r="Y101" i="31" s="1"/>
  <c r="N102" i="31" s="1"/>
  <c r="Y102" i="31" s="1"/>
  <c r="O100" i="31"/>
  <c r="Z100" i="31" s="1"/>
  <c r="O101" i="31" s="1"/>
  <c r="Z101" i="31" s="1"/>
  <c r="O102" i="31" s="1"/>
  <c r="Z102" i="31" s="1"/>
  <c r="M105" i="31" l="1"/>
  <c r="X105" i="31" s="1"/>
  <c r="M106" i="31" s="1"/>
  <c r="X106" i="31" s="1"/>
  <c r="M107" i="31" s="1"/>
  <c r="X107" i="31" s="1"/>
  <c r="M100" i="31"/>
  <c r="X100" i="31" s="1"/>
  <c r="M101" i="31" s="1"/>
  <c r="X101" i="31" s="1"/>
  <c r="M102" i="31" s="1"/>
  <c r="X102" i="31" s="1"/>
  <c r="M79" i="31"/>
  <c r="O95" i="31" l="1"/>
  <c r="Z95" i="31" s="1"/>
  <c r="O96" i="31" s="1"/>
  <c r="Z96" i="31" s="1"/>
  <c r="O97" i="31" s="1"/>
  <c r="Z97" i="31" s="1"/>
  <c r="N85" i="31"/>
  <c r="Y85" i="31" s="1"/>
  <c r="N86" i="31" s="1"/>
  <c r="Y86" i="31" s="1"/>
  <c r="N87" i="31" s="1"/>
  <c r="Y87" i="31" s="1"/>
  <c r="A84" i="31"/>
  <c r="A89" i="31" s="1"/>
  <c r="A94" i="31" s="1"/>
  <c r="A99" i="31" s="1"/>
  <c r="A104" i="31" s="1"/>
  <c r="W83" i="31"/>
  <c r="V83" i="31"/>
  <c r="T83" i="31"/>
  <c r="S83" i="31"/>
  <c r="Z79" i="31"/>
  <c r="O80" i="31" s="1"/>
  <c r="Z80" i="31" s="1"/>
  <c r="O81" i="31" s="1"/>
  <c r="Z81" i="31" s="1"/>
  <c r="O82" i="31" s="1"/>
  <c r="Z82" i="31" s="1"/>
  <c r="Y79" i="31"/>
  <c r="N80" i="31" s="1"/>
  <c r="Y80" i="31" s="1"/>
  <c r="N81" i="31" s="1"/>
  <c r="Y81" i="31" s="1"/>
  <c r="N82" i="31" s="1"/>
  <c r="Y82" i="31" s="1"/>
  <c r="R79" i="31"/>
  <c r="N95" i="31" l="1"/>
  <c r="Y95" i="31" s="1"/>
  <c r="N96" i="31" s="1"/>
  <c r="Y96" i="31" s="1"/>
  <c r="N97" i="31" s="1"/>
  <c r="Y97" i="31" s="1"/>
  <c r="O90" i="31"/>
  <c r="Z90" i="31" s="1"/>
  <c r="O91" i="31" s="1"/>
  <c r="Z91" i="31" s="1"/>
  <c r="O92" i="31" s="1"/>
  <c r="Z92" i="31" s="1"/>
  <c r="N90" i="31"/>
  <c r="Y90" i="31" s="1"/>
  <c r="N91" i="31" s="1"/>
  <c r="Y91" i="31" s="1"/>
  <c r="N92" i="31" s="1"/>
  <c r="Y92" i="31" s="1"/>
  <c r="O85" i="31"/>
  <c r="Z85" i="31" s="1"/>
  <c r="O86" i="31" s="1"/>
  <c r="Z86" i="31" s="1"/>
  <c r="O87" i="31" s="1"/>
  <c r="Z87" i="31" s="1"/>
  <c r="U78" i="31"/>
  <c r="R83" i="31"/>
  <c r="R78" i="31"/>
  <c r="M95" i="31"/>
  <c r="X95" i="31" s="1"/>
  <c r="M96" i="31" s="1"/>
  <c r="X96" i="31" s="1"/>
  <c r="M97" i="31" s="1"/>
  <c r="X97" i="31" s="1"/>
  <c r="U83" i="31"/>
  <c r="X79" i="31"/>
  <c r="M80" i="31" s="1"/>
  <c r="X80" i="31" s="1"/>
  <c r="M81" i="31" s="1"/>
  <c r="X81" i="31" s="1"/>
  <c r="M82" i="31" s="1"/>
  <c r="X82" i="31" s="1"/>
  <c r="W73" i="31"/>
  <c r="V73" i="31"/>
  <c r="T73" i="31"/>
  <c r="S73" i="31"/>
  <c r="Z69" i="31"/>
  <c r="Y69" i="31"/>
  <c r="U69" i="31"/>
  <c r="U73" i="31" s="1"/>
  <c r="R69" i="31"/>
  <c r="R73" i="31" s="1"/>
  <c r="A69" i="31"/>
  <c r="W68" i="31"/>
  <c r="V68" i="31"/>
  <c r="T68" i="31"/>
  <c r="S68" i="31"/>
  <c r="Z64" i="31"/>
  <c r="Y64" i="31"/>
  <c r="N65" i="31" s="1"/>
  <c r="Y65" i="31" s="1"/>
  <c r="U64" i="31"/>
  <c r="R64" i="31"/>
  <c r="U49" i="31"/>
  <c r="U59" i="31" l="1"/>
  <c r="M90" i="31"/>
  <c r="X90" i="31" s="1"/>
  <c r="M91" i="31" s="1"/>
  <c r="X91" i="31" s="1"/>
  <c r="M92" i="31" s="1"/>
  <c r="X92" i="31" s="1"/>
  <c r="M85" i="31"/>
  <c r="X85" i="31" s="1"/>
  <c r="M86" i="31" s="1"/>
  <c r="X86" i="31" s="1"/>
  <c r="M87" i="31" s="1"/>
  <c r="X87" i="31" s="1"/>
  <c r="N66" i="31"/>
  <c r="Z59" i="31"/>
  <c r="O65" i="31"/>
  <c r="Z65" i="31" s="1"/>
  <c r="N70" i="31"/>
  <c r="Y70" i="31" s="1"/>
  <c r="N71" i="31" s="1"/>
  <c r="Y71" i="31" s="1"/>
  <c r="O70" i="31"/>
  <c r="Z70" i="31" s="1"/>
  <c r="O71" i="31" s="1"/>
  <c r="Z71" i="31" s="1"/>
  <c r="Y59" i="31"/>
  <c r="R59" i="31"/>
  <c r="U68" i="31"/>
  <c r="X64" i="31"/>
  <c r="R68" i="31"/>
  <c r="X69" i="31"/>
  <c r="N72" i="31" l="1"/>
  <c r="Y72" i="31" s="1"/>
  <c r="O72" i="31"/>
  <c r="Z72" i="31" s="1"/>
  <c r="N60" i="31"/>
  <c r="Y66" i="31"/>
  <c r="Y61" i="31" s="1"/>
  <c r="N61" i="31"/>
  <c r="O66" i="31"/>
  <c r="Z60" i="31"/>
  <c r="Y60" i="31"/>
  <c r="X59" i="31"/>
  <c r="M60" i="31" s="1"/>
  <c r="M65" i="31"/>
  <c r="X65" i="31" s="1"/>
  <c r="O60" i="31"/>
  <c r="M70" i="31"/>
  <c r="X70" i="31" s="1"/>
  <c r="M71" i="31" s="1"/>
  <c r="X71" i="31" s="1"/>
  <c r="W53" i="31"/>
  <c r="V53" i="31"/>
  <c r="T53" i="31"/>
  <c r="S53" i="31"/>
  <c r="Z49" i="31"/>
  <c r="O50" i="31" s="1"/>
  <c r="Y49" i="31"/>
  <c r="N50" i="31" s="1"/>
  <c r="U53" i="31"/>
  <c r="R49" i="31"/>
  <c r="M49" i="31"/>
  <c r="W48" i="31"/>
  <c r="V48" i="31"/>
  <c r="T48" i="31"/>
  <c r="S48" i="31"/>
  <c r="U34" i="31"/>
  <c r="U38" i="31" s="1"/>
  <c r="R34" i="31"/>
  <c r="R38" i="31" s="1"/>
  <c r="S33" i="31"/>
  <c r="T33" i="31"/>
  <c r="V33" i="31"/>
  <c r="W33" i="31"/>
  <c r="M34" i="31"/>
  <c r="U29" i="31"/>
  <c r="U33" i="31" s="1"/>
  <c r="R29" i="31"/>
  <c r="R33" i="31" s="1"/>
  <c r="M29" i="31"/>
  <c r="W28" i="31"/>
  <c r="V28" i="31"/>
  <c r="T28" i="31"/>
  <c r="S28" i="31"/>
  <c r="U24" i="31"/>
  <c r="U28" i="31" s="1"/>
  <c r="R24" i="31"/>
  <c r="R28" i="31" s="1"/>
  <c r="Z19" i="31"/>
  <c r="O20" i="31" s="1"/>
  <c r="U19" i="31"/>
  <c r="R19" i="31"/>
  <c r="R23" i="31" s="1"/>
  <c r="S23" i="31"/>
  <c r="T23" i="31"/>
  <c r="V23" i="31"/>
  <c r="W23" i="31"/>
  <c r="M24" i="31"/>
  <c r="M19" i="31"/>
  <c r="Z20" i="31" l="1"/>
  <c r="O21" i="31" s="1"/>
  <c r="O15" i="31"/>
  <c r="Z15" i="31" s="1"/>
  <c r="X34" i="31"/>
  <c r="M35" i="31" s="1"/>
  <c r="X35" i="31" s="1"/>
  <c r="M36" i="31" s="1"/>
  <c r="X36" i="31" s="1"/>
  <c r="M37" i="31" s="1"/>
  <c r="X37" i="31" s="1"/>
  <c r="X24" i="31"/>
  <c r="M25" i="31" s="1"/>
  <c r="X25" i="31" s="1"/>
  <c r="M26" i="31" s="1"/>
  <c r="X26" i="31" s="1"/>
  <c r="M27" i="31" s="1"/>
  <c r="X27" i="31" s="1"/>
  <c r="M72" i="31"/>
  <c r="X72" i="31" s="1"/>
  <c r="N45" i="31"/>
  <c r="Y50" i="31"/>
  <c r="N67" i="31"/>
  <c r="X29" i="31"/>
  <c r="M30" i="31" s="1"/>
  <c r="X30" i="31" s="1"/>
  <c r="M31" i="31" s="1"/>
  <c r="X31" i="31" s="1"/>
  <c r="M32" i="31" s="1"/>
  <c r="X32" i="31" s="1"/>
  <c r="Z50" i="31"/>
  <c r="O45" i="31"/>
  <c r="M66" i="31"/>
  <c r="X66" i="31" s="1"/>
  <c r="X61" i="31" s="1"/>
  <c r="M62" i="31" s="1"/>
  <c r="X60" i="31"/>
  <c r="M61" i="31" s="1"/>
  <c r="Z66" i="31"/>
  <c r="Z61" i="31" s="1"/>
  <c r="O61" i="31"/>
  <c r="Y44" i="31"/>
  <c r="Z44" i="31"/>
  <c r="U23" i="31"/>
  <c r="X49" i="31"/>
  <c r="R48" i="31"/>
  <c r="U48" i="31"/>
  <c r="R53" i="31"/>
  <c r="X19" i="31"/>
  <c r="M20" i="31" s="1"/>
  <c r="X20" i="31" s="1"/>
  <c r="M21" i="31" s="1"/>
  <c r="X21" i="31" s="1"/>
  <c r="M22" i="31" s="1"/>
  <c r="X22" i="31" s="1"/>
  <c r="Z21" i="31" l="1"/>
  <c r="O22" i="31" s="1"/>
  <c r="O16" i="31"/>
  <c r="Z16" i="31" s="1"/>
  <c r="X44" i="31"/>
  <c r="M45" i="31" s="1"/>
  <c r="M50" i="31"/>
  <c r="X50" i="31" s="1"/>
  <c r="O67" i="31"/>
  <c r="M67" i="31"/>
  <c r="X67" i="31" s="1"/>
  <c r="X62" i="31" s="1"/>
  <c r="Y67" i="31"/>
  <c r="Y62" i="31" s="1"/>
  <c r="N62" i="31"/>
  <c r="O51" i="31"/>
  <c r="Z45" i="31"/>
  <c r="Y45" i="31"/>
  <c r="N51" i="31"/>
  <c r="Z22" i="31" l="1"/>
  <c r="O17" i="31"/>
  <c r="Z17" i="31" s="1"/>
  <c r="Z51" i="31"/>
  <c r="O46" i="31"/>
  <c r="O62" i="31"/>
  <c r="Z67" i="31"/>
  <c r="Z62" i="31" s="1"/>
  <c r="Y51" i="31"/>
  <c r="N46" i="31"/>
  <c r="M51" i="31"/>
  <c r="X51" i="31" s="1"/>
  <c r="X45" i="31"/>
  <c r="M46" i="31" s="1"/>
  <c r="M52" i="31" l="1"/>
  <c r="X52" i="31" s="1"/>
  <c r="X47" i="31" s="1"/>
  <c r="X46" i="31"/>
  <c r="M47" i="31" s="1"/>
  <c r="Y46" i="31"/>
  <c r="N52" i="31"/>
  <c r="Z46" i="31"/>
  <c r="O52" i="31"/>
  <c r="R63" i="31"/>
  <c r="S63" i="31"/>
  <c r="W63" i="31"/>
  <c r="V63" i="31"/>
  <c r="T63" i="31"/>
  <c r="U63" i="31"/>
  <c r="O47" i="31" l="1"/>
  <c r="Z52" i="31"/>
  <c r="Z47" i="31" s="1"/>
  <c r="Y52" i="31"/>
  <c r="Y47" i="31" s="1"/>
  <c r="N47" i="31"/>
</calcChain>
</file>

<file path=xl/sharedStrings.xml><?xml version="1.0" encoding="utf-8"?>
<sst xmlns="http://schemas.openxmlformats.org/spreadsheetml/2006/main" count="251" uniqueCount="123">
  <si>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</si>
  <si>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</si>
  <si>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</si>
  <si>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</si>
  <si>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</si>
  <si>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</si>
  <si>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</si>
  <si>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</si>
  <si>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</si>
  <si>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Срок внесения платежа</t>
  </si>
  <si>
    <t>-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</si>
  <si>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</si>
  <si>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</si>
  <si>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</si>
  <si>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</si>
  <si>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</si>
  <si>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</si>
  <si>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</si>
  <si>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</si>
  <si>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</si>
  <si>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</si>
  <si>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</si>
  <si>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</si>
  <si>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</si>
  <si>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</si>
  <si>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</si>
  <si>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</si>
  <si>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</si>
  <si>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</si>
  <si>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</si>
  <si>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</si>
  <si>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</si>
  <si>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</si>
  <si>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</si>
  <si>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</si>
  <si>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</si>
  <si>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</si>
  <si>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</si>
  <si>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</si>
  <si>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t>21-1</t>
  </si>
  <si>
    <t>26-1</t>
  </si>
  <si>
    <t>МУ "УНО г.Тирасполь" ул. Манойлова, 33 МОУ " ТСШ №7"</t>
  </si>
  <si>
    <t>ООО "Аквина"</t>
  </si>
  <si>
    <t>мини цех по производству очищенной воды</t>
  </si>
  <si>
    <t>до 10 числа месяца,следующего за отчетным</t>
  </si>
  <si>
    <t>МУ "УНО г.Тирасполь" ул. Манойлова, 33 МОУ " ТСШ №11"</t>
  </si>
  <si>
    <t>ООО "Инженер"</t>
  </si>
  <si>
    <t>мастерская по производству электронагревателей для промышленного оборудования</t>
  </si>
  <si>
    <t>МУ "УНО г.Тирасполь" ул. Манойлова, 33 МОУ ДО ЦДМ "Юбилейный"</t>
  </si>
  <si>
    <t>Пред-ль Ильченко Е.С.</t>
  </si>
  <si>
    <t>часть здания, сост. из помещений цокольного этажа №36,37</t>
  </si>
  <si>
    <t>НП "Экспрессия"</t>
  </si>
  <si>
    <t>обучение танцевальному исскуству</t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</si>
  <si>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(гр.15+гр.20-гр.23)</t>
    </r>
  </si>
  <si>
    <t>Всего (гр.22+23)</t>
  </si>
  <si>
    <t>МУ "Управление культуры г. Тирасполь"</t>
  </si>
  <si>
    <t>ООО "Идилия"</t>
  </si>
  <si>
    <t>обменно-валютный пункт</t>
  </si>
  <si>
    <t>Часть здания, состоящая из помещения первого этажа № 12,                      г. Тирасполь, ул Краснодонская,41</t>
  </si>
  <si>
    <t>МУ "Управление по физической культуре, спорту г. Тирасполь" г. Тирасполь, бульвар Гагарина 1</t>
  </si>
  <si>
    <t>ТЛ "Лучиан Блага"</t>
  </si>
  <si>
    <t>для размещения учебного заведения</t>
  </si>
  <si>
    <t>размещение аппарата по продаже продуктов и аппарата по продаже горячих напитков</t>
  </si>
  <si>
    <t xml:space="preserve"> Узун С.Ф. </t>
  </si>
  <si>
    <t>Решение                   № 3559  от 30.12.2020.</t>
  </si>
  <si>
    <t>Решение                     № 2322 от 31.08.2021</t>
  </si>
  <si>
    <t>Решение                  № 2419 от  16 .09.2021</t>
  </si>
  <si>
    <t>Решение                       № 2261 от 25.08.2021</t>
  </si>
  <si>
    <t xml:space="preserve">Решение                 № 2222 от 18.08.2021 </t>
  </si>
  <si>
    <t>Решение                    № 400 от 8.02.2018.</t>
  </si>
  <si>
    <t>Решение                   № 2028 от 02.08.2021</t>
  </si>
  <si>
    <t>Часть здания спорткомплекса литер А МОУ ДО "СДЮШОР борьбы и бокса", состоящая из части помещения первого этажа №18, г. Тирасполь, ул. Мира, д. 21 А</t>
  </si>
  <si>
    <t>МУ "Управление по физической культуре и спорту г. Тирасполь"</t>
  </si>
  <si>
    <t>620,13 общая сумма задолженности, оплачено в апреле</t>
  </si>
  <si>
    <t>100 % на р/с местного бюджета, 848,2 , оплачено в апреле</t>
  </si>
  <si>
    <t>Государственная администрация города Тирасполь и города Днестровск</t>
  </si>
  <si>
    <t>Государственная администрация города Тирасполь и города Днестровск,  ул. 25 Октября, д. 101</t>
  </si>
  <si>
    <t>ГУП "РБТИ"</t>
  </si>
  <si>
    <t>Решение                     № 369 от 16.02.2021</t>
  </si>
  <si>
    <t>для служебных помещений</t>
  </si>
  <si>
    <t>открытый аукцион по продаже права на заключение договора аренды</t>
  </si>
  <si>
    <t>Часть здания, состоящая из помещений 3-го этажа №№ 7, 8, 9, 10, 11, 12, 13, 14, 15, 16, 17, 18, 22, 27, 28, 29, 30, 31, 32, 33, 34, 35, 38, 39,                                              ул. 25 Октября, д. 114</t>
  </si>
  <si>
    <t>МУП "ИГЦ                         г. Тирасполь"</t>
  </si>
  <si>
    <t>Решение                   № 707 от 24.03.2022.</t>
  </si>
  <si>
    <t>Часть здания лит. А, состоящая из помещений 1-го этажа №№ 40, 43, 44, 46, 47, 75,                        ул. 25 Октября, д. 101</t>
  </si>
  <si>
    <t>ГУП "ИПЦ"</t>
  </si>
  <si>
    <t>Решение                        № 3151 от 29.11.2021</t>
  </si>
  <si>
    <t>Часть здания, состоящая из помещения первого этажа № 2 и помещений второго этажа №№ 60, 61, ул. 25 Октября, д. 101</t>
  </si>
  <si>
    <t>Шкепу Т.Н.</t>
  </si>
  <si>
    <t>Решение                 № 3213 от 6.12.2021</t>
  </si>
  <si>
    <t>Часть здания литер Б, состоящая из помещения первого этажа № 19 с лоджией,                                     ул. Гвардейская, д. 44</t>
  </si>
  <si>
    <t>под ателье</t>
  </si>
  <si>
    <t>Козакевич С.Г.</t>
  </si>
  <si>
    <t>Часть здания  лит. В, состоящая из помещений первого этажа №№ 1,3 по адресу:  ул. 25 Октября, 114</t>
  </si>
  <si>
    <t>офис</t>
  </si>
  <si>
    <t>Решение                 № 1993 от 26.07.2021</t>
  </si>
  <si>
    <t>Решение                  № 700 от 23.03.2022</t>
  </si>
  <si>
    <t>оказание услуг</t>
  </si>
  <si>
    <t>почасовая аренда</t>
  </si>
  <si>
    <t>МУ "Управление народного образования г. Тирасполь"</t>
  </si>
  <si>
    <t>Гурецкая А.С.</t>
  </si>
  <si>
    <t xml:space="preserve">Решение                  № №2418  от 16.09.2021 </t>
  </si>
  <si>
    <t>прямой договор</t>
  </si>
  <si>
    <t>проведение занятий по англ. Яз.</t>
  </si>
  <si>
    <t>Часть здания литер А, состоящая из помещения второго этажа № 3,                    ул. Калинина, д.  43</t>
  </si>
  <si>
    <t>прямой договор  (почасовая аренда)</t>
  </si>
  <si>
    <t xml:space="preserve">Сумма задолженности по арендной плате по состоянию на 01.01.2022 г., руб. </t>
  </si>
  <si>
    <t>МУ "Управление культуры г. Тирасполя", г. Тирасполь, ул. Ленина, д. 13</t>
  </si>
  <si>
    <t>Приложение № 2</t>
  </si>
  <si>
    <t>1.</t>
  </si>
  <si>
    <t>2.</t>
  </si>
  <si>
    <t>часть здания, сост. из помещений  1 этажа № 15, 16, 33, ул.Свердлова, 104</t>
  </si>
  <si>
    <t>Часть здания, состоящая из помещений подвала №№ 3, 4, 5, ул. К. Либкнехта, 186</t>
  </si>
  <si>
    <t>часть здания, сост. из помещений четвертого этажа ул. Карла Маркса, 109</t>
  </si>
  <si>
    <t>Организ. различн. секций по интересам для детей до 16 лет</t>
  </si>
  <si>
    <t>Отдельно стоящее здание лит. А, состоящее из помещений первого этажа №№1-37 и второго этажа №№1-24, лит. А1, состоящее из помещений первого этажа №№1-9, из помещений второго этажа №1-2, лит А2, состоящее из помещений второго этажа №№ 1-2, общ. площадью 966,7 кв.м, по адресу: г. Тирасполь, ул. Одесская 75</t>
  </si>
  <si>
    <t>ВСЕГО</t>
  </si>
  <si>
    <t>18.01.2022   02.03.2022</t>
  </si>
  <si>
    <t>17.12.2021 01.02.2023</t>
  </si>
  <si>
    <t>Сумма 2624,24 руб. не была проведена НИ по г. Тираспольв 2021 г.</t>
  </si>
  <si>
    <t xml:space="preserve">Часть здания  литер А, состоящая из помещений первого этажа №№ 29, 30 ( на 1 рабочий час в месяц), помещений третьего этажа №№ 1,12 (на 18 рабочих часов в месяц), части помещения первого этажа № 2  (на 80 рабочих часов в месяц), ул. Луначарского, д. 26  
</t>
  </si>
  <si>
    <t>МУ "УНО г.Тирасполь" ул. Манойлова, 33 МОУ " ТСШ № 9 им. А.С. Крупко"</t>
  </si>
  <si>
    <t>Информация о результатах сдачи в аренду движимого и недвижимого имущества муниципальной собственности и переданного в оперативное управление муниципальным учреждениям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</si>
</sst>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6">
    <xf numFmtId="0" fontId="0" fillId="0" borderId="0" xfId="0"/>
    <xf numFmtId="2" fontId="0" fillId="0" borderId="0" xfId="0" applyNumberFormat="1"/>
    <xf numFmtId="2" fontId="1" fillId="0" borderId="0" xfId="0" applyNumberFormat="1" applyFont="1" applyAlignment="1"/>
    <xf numFmtId="0" fontId="1" fillId="0" borderId="0" xfId="0" applyFont="1"/>
    <xf numFmtId="2" fontId="1" fillId="0" borderId="0" xfId="0" applyNumberFormat="1" applyFont="1"/>
    <xf numFmtId="0" fontId="6" fillId="0" borderId="0" xfId="0" applyFont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 applyAlignme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" fontId="1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4" fontId="13" fillId="2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" fontId="14" fillId="0" borderId="10" xfId="0" applyNumberFormat="1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" fontId="14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49" fontId="13" fillId="6" borderId="2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14" fillId="4" borderId="1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13" xfId="0" applyFont="1" applyBorder="1" applyAlignment="1"/>
    <xf numFmtId="0" fontId="3" fillId="0" borderId="15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4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2.75" x14ac:dyDescent="0.2"/>
  <cols>
    <col min="7" max="7" width="9.5703125" bestFit="1" customWidth="1"/>
    <col min="9" max="9" width="9.5703125" bestFit="1" customWidth="1"/>
  </cols>
  <sheetData>
    <row r="3" spans="6:9" x14ac:dyDescent="0.2">
      <c r="F3" s="1"/>
      <c r="G3" s="1"/>
      <c r="I3" s="1"/>
    </row>
    <row r="4" spans="6:9" x14ac:dyDescent="0.2">
      <c r="F4" s="1"/>
    </row>
    <row r="5" spans="6:9" x14ac:dyDescent="0.2">
      <c r="F5" s="1"/>
    </row>
    <row r="6" spans="6:9" x14ac:dyDescent="0.2">
      <c r="F6" s="1"/>
    </row>
    <row r="7" spans="6:9" x14ac:dyDescent="0.2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tabSelected="1" showWhiteSpace="0" view="pageBreakPreview" zoomScale="84" zoomScaleNormal="90" zoomScaleSheetLayoutView="84" workbookViewId="0">
      <selection activeCell="A4" sqref="A4:AA4"/>
    </sheetView>
  </sheetViews>
  <sheetFormatPr defaultRowHeight="15.75" x14ac:dyDescent="0.25"/>
  <cols>
    <col min="1" max="1" width="3.85546875" style="3" customWidth="1"/>
    <col min="2" max="2" width="14.85546875" style="23" customWidth="1"/>
    <col min="3" max="3" width="12.42578125" style="23" customWidth="1"/>
    <col min="4" max="4" width="9.7109375" style="23" customWidth="1"/>
    <col min="5" max="5" width="12.42578125" style="23" customWidth="1"/>
    <col min="6" max="6" width="9.85546875" style="23" customWidth="1"/>
    <col min="7" max="7" width="18.28515625" style="23" customWidth="1"/>
    <col min="8" max="8" width="12.7109375" style="23" customWidth="1"/>
    <col min="9" max="9" width="5.85546875" style="23" customWidth="1"/>
    <col min="10" max="10" width="8.7109375" style="23" customWidth="1"/>
    <col min="11" max="11" width="10.140625" style="23" customWidth="1"/>
    <col min="12" max="12" width="10.7109375" style="23" customWidth="1"/>
    <col min="13" max="13" width="9.85546875" style="9" customWidth="1"/>
    <col min="14" max="14" width="10.28515625" style="9" customWidth="1"/>
    <col min="15" max="15" width="9.28515625" style="9" customWidth="1"/>
    <col min="16" max="16" width="7.5703125" style="3" customWidth="1"/>
    <col min="17" max="17" width="8.28515625" style="18" bestFit="1" customWidth="1"/>
    <col min="18" max="18" width="11.28515625" style="9" customWidth="1"/>
    <col min="19" max="19" width="10.5703125" style="9" customWidth="1"/>
    <col min="20" max="20" width="9.85546875" style="9" customWidth="1"/>
    <col min="21" max="21" width="11" style="9" customWidth="1"/>
    <col min="22" max="22" width="10.42578125" style="9" customWidth="1"/>
    <col min="23" max="23" width="9.85546875" style="9" customWidth="1"/>
    <col min="24" max="24" width="9" style="9" customWidth="1"/>
    <col min="25" max="25" width="9.42578125" style="9" customWidth="1"/>
    <col min="26" max="26" width="9" style="9" customWidth="1"/>
    <col min="27" max="27" width="8.5703125" style="9" customWidth="1"/>
    <col min="28" max="28" width="9.7109375" style="9" customWidth="1"/>
    <col min="29" max="29" width="8.5703125" style="3" customWidth="1"/>
    <col min="30" max="30" width="5.42578125" customWidth="1"/>
    <col min="31" max="31" width="13.28515625" customWidth="1"/>
  </cols>
  <sheetData>
    <row r="1" spans="1:34" x14ac:dyDescent="0.25">
      <c r="AA1" s="67" t="s">
        <v>108</v>
      </c>
      <c r="AB1" s="68"/>
      <c r="AC1" s="68"/>
      <c r="AD1" s="2"/>
      <c r="AE1" s="2"/>
    </row>
    <row r="2" spans="1:34" ht="21.75" customHeight="1" x14ac:dyDescent="0.25">
      <c r="AA2" s="10"/>
      <c r="AB2" s="10"/>
      <c r="AC2" s="2"/>
      <c r="AD2" s="2"/>
      <c r="AE2" s="2"/>
    </row>
    <row r="3" spans="1:34" ht="18.75" customHeight="1" x14ac:dyDescent="0.25">
      <c r="AA3" s="10"/>
      <c r="AB3" s="10"/>
      <c r="AC3" s="2"/>
      <c r="AD3" s="2"/>
      <c r="AE3" s="2"/>
    </row>
    <row r="4" spans="1:34" ht="57.75" customHeight="1" thickBot="1" x14ac:dyDescent="0.25">
      <c r="A4" s="65" t="s">
        <v>122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9" t="s">
        <v>8</v>
      </c>
      <c r="AC4" s="70"/>
      <c r="AD4" s="4"/>
    </row>
    <row r="5" spans="1:34" s="23" customFormat="1" ht="30.75" customHeight="1" thickTop="1" x14ac:dyDescent="0.2">
      <c r="A5" s="113" t="s">
        <v>14</v>
      </c>
      <c r="B5" s="104" t="s">
        <v>15</v>
      </c>
      <c r="C5" s="104" t="s">
        <v>0</v>
      </c>
      <c r="D5" s="104" t="s">
        <v>16</v>
      </c>
      <c r="E5" s="104" t="s">
        <v>17</v>
      </c>
      <c r="F5" s="104" t="s">
        <v>18</v>
      </c>
      <c r="G5" s="104" t="s">
        <v>19</v>
      </c>
      <c r="H5" s="104" t="s">
        <v>20</v>
      </c>
      <c r="I5" s="104" t="s">
        <v>21</v>
      </c>
      <c r="J5" s="104" t="s">
        <v>22</v>
      </c>
      <c r="K5" s="104" t="s">
        <v>2</v>
      </c>
      <c r="L5" s="104"/>
      <c r="M5" s="104" t="s">
        <v>106</v>
      </c>
      <c r="N5" s="104"/>
      <c r="O5" s="104"/>
      <c r="P5" s="104" t="s">
        <v>9</v>
      </c>
      <c r="Q5" s="115" t="s">
        <v>23</v>
      </c>
      <c r="R5" s="117" t="s">
        <v>24</v>
      </c>
      <c r="S5" s="117"/>
      <c r="T5" s="117"/>
      <c r="U5" s="117" t="s">
        <v>25</v>
      </c>
      <c r="V5" s="117"/>
      <c r="W5" s="117"/>
      <c r="X5" s="117" t="s">
        <v>26</v>
      </c>
      <c r="Y5" s="117"/>
      <c r="Z5" s="117"/>
      <c r="AA5" s="104" t="s">
        <v>11</v>
      </c>
      <c r="AB5" s="104" t="s">
        <v>13</v>
      </c>
      <c r="AC5" s="88" t="s">
        <v>12</v>
      </c>
      <c r="AD5" s="22"/>
      <c r="AE5" s="22"/>
      <c r="AF5" s="22"/>
      <c r="AG5" s="22"/>
      <c r="AH5" s="22"/>
    </row>
    <row r="6" spans="1:34" s="23" customFormat="1" ht="15" customHeight="1" x14ac:dyDescent="0.2">
      <c r="A6" s="11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78" t="s">
        <v>27</v>
      </c>
      <c r="N6" s="84" t="s">
        <v>28</v>
      </c>
      <c r="O6" s="84"/>
      <c r="P6" s="84"/>
      <c r="Q6" s="116"/>
      <c r="R6" s="78" t="s">
        <v>29</v>
      </c>
      <c r="S6" s="78" t="s">
        <v>28</v>
      </c>
      <c r="T6" s="78"/>
      <c r="U6" s="78" t="s">
        <v>54</v>
      </c>
      <c r="V6" s="78" t="s">
        <v>28</v>
      </c>
      <c r="W6" s="78"/>
      <c r="X6" s="78" t="s">
        <v>30</v>
      </c>
      <c r="Y6" s="78" t="s">
        <v>28</v>
      </c>
      <c r="Z6" s="78"/>
      <c r="AA6" s="84"/>
      <c r="AB6" s="84"/>
      <c r="AC6" s="89"/>
      <c r="AD6" s="22"/>
      <c r="AE6" s="22"/>
      <c r="AF6" s="22"/>
      <c r="AG6" s="22"/>
      <c r="AH6" s="22"/>
    </row>
    <row r="7" spans="1:34" s="23" customFormat="1" ht="112.5" customHeight="1" x14ac:dyDescent="0.2">
      <c r="A7" s="114"/>
      <c r="B7" s="84"/>
      <c r="C7" s="84"/>
      <c r="D7" s="84"/>
      <c r="E7" s="84"/>
      <c r="F7" s="84"/>
      <c r="G7" s="84"/>
      <c r="H7" s="84"/>
      <c r="I7" s="84"/>
      <c r="J7" s="84"/>
      <c r="K7" s="8" t="s">
        <v>31</v>
      </c>
      <c r="L7" s="8" t="s">
        <v>1</v>
      </c>
      <c r="M7" s="78"/>
      <c r="N7" s="8" t="s">
        <v>32</v>
      </c>
      <c r="O7" s="8" t="s">
        <v>33</v>
      </c>
      <c r="P7" s="84"/>
      <c r="Q7" s="116"/>
      <c r="R7" s="78"/>
      <c r="S7" s="7" t="s">
        <v>34</v>
      </c>
      <c r="T7" s="7" t="s">
        <v>35</v>
      </c>
      <c r="U7" s="78"/>
      <c r="V7" s="7" t="s">
        <v>36</v>
      </c>
      <c r="W7" s="7" t="s">
        <v>37</v>
      </c>
      <c r="X7" s="78"/>
      <c r="Y7" s="7" t="s">
        <v>38</v>
      </c>
      <c r="Z7" s="7" t="s">
        <v>53</v>
      </c>
      <c r="AA7" s="84"/>
      <c r="AB7" s="84"/>
      <c r="AC7" s="89"/>
      <c r="AD7" s="22"/>
      <c r="AE7" s="22"/>
      <c r="AF7" s="22"/>
      <c r="AG7" s="22"/>
      <c r="AH7" s="22"/>
    </row>
    <row r="8" spans="1:34" s="3" customFormat="1" ht="11.25" x14ac:dyDescent="0.2">
      <c r="A8" s="32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12">
        <v>13</v>
      </c>
      <c r="N8" s="25">
        <v>14</v>
      </c>
      <c r="O8" s="25">
        <v>15</v>
      </c>
      <c r="P8" s="25">
        <v>16</v>
      </c>
      <c r="Q8" s="20">
        <v>17</v>
      </c>
      <c r="R8" s="12">
        <v>18</v>
      </c>
      <c r="S8" s="12">
        <v>19</v>
      </c>
      <c r="T8" s="12">
        <v>20</v>
      </c>
      <c r="U8" s="27" t="s">
        <v>39</v>
      </c>
      <c r="V8" s="12">
        <v>22</v>
      </c>
      <c r="W8" s="12">
        <v>23</v>
      </c>
      <c r="X8" s="12">
        <v>24</v>
      </c>
      <c r="Y8" s="12">
        <v>25</v>
      </c>
      <c r="Z8" s="28" t="s">
        <v>40</v>
      </c>
      <c r="AA8" s="25">
        <v>27</v>
      </c>
      <c r="AB8" s="25">
        <v>28</v>
      </c>
      <c r="AC8" s="33">
        <v>29</v>
      </c>
      <c r="AD8" s="11"/>
      <c r="AE8" s="11"/>
      <c r="AF8" s="11"/>
      <c r="AG8" s="11"/>
      <c r="AH8" s="11"/>
    </row>
    <row r="9" spans="1:34" s="3" customFormat="1" ht="12.75" x14ac:dyDescent="0.2">
      <c r="A9" s="118"/>
      <c r="B9" s="120" t="s">
        <v>116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47">
        <f>N9+O9</f>
        <v>26874.809999999998</v>
      </c>
      <c r="N9" s="48">
        <f>N14+N44+N59+N74</f>
        <v>15231.119999999999</v>
      </c>
      <c r="O9" s="48">
        <f>O14+O44+O59+O74</f>
        <v>11643.689999999999</v>
      </c>
      <c r="P9" s="49"/>
      <c r="Q9" s="50"/>
      <c r="R9" s="51">
        <f>S9+T9</f>
        <v>144149.88999999998</v>
      </c>
      <c r="S9" s="48">
        <f t="shared" ref="S9:T9" si="0">S14+S44+S59+S74</f>
        <v>118560.70999999999</v>
      </c>
      <c r="T9" s="48">
        <f t="shared" si="0"/>
        <v>25589.179999999997</v>
      </c>
      <c r="U9" s="51">
        <f>V9+W9</f>
        <v>124489.36999999998</v>
      </c>
      <c r="V9" s="48">
        <f t="shared" ref="V9:W9" si="1">V14+V44+V59+V74</f>
        <v>98887.859999999986</v>
      </c>
      <c r="W9" s="48">
        <f t="shared" si="1"/>
        <v>25601.51</v>
      </c>
      <c r="X9" s="51">
        <f>M9+R9-U9</f>
        <v>46535.33</v>
      </c>
      <c r="Y9" s="51">
        <f>N9+S9-V9</f>
        <v>34903.97</v>
      </c>
      <c r="Z9" s="51">
        <f>O9+T9-W9</f>
        <v>11631.359999999997</v>
      </c>
      <c r="AA9" s="180"/>
      <c r="AB9" s="180"/>
      <c r="AC9" s="182"/>
      <c r="AD9" s="11"/>
      <c r="AE9" s="11"/>
      <c r="AF9" s="11"/>
      <c r="AG9" s="11"/>
      <c r="AH9" s="11"/>
    </row>
    <row r="10" spans="1:34" s="3" customFormat="1" ht="12.75" x14ac:dyDescent="0.2">
      <c r="A10" s="118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51">
        <f t="shared" ref="M10:M12" si="2">X9</f>
        <v>46535.33</v>
      </c>
      <c r="N10" s="51">
        <f t="shared" ref="N10:N12" si="3">Y9</f>
        <v>34903.97</v>
      </c>
      <c r="O10" s="51">
        <f t="shared" ref="O10:O12" si="4">Z9</f>
        <v>11631.359999999997</v>
      </c>
      <c r="P10" s="49"/>
      <c r="Q10" s="50"/>
      <c r="R10" s="51">
        <f t="shared" ref="R10:R12" si="5">S10+T10</f>
        <v>143085.17000000001</v>
      </c>
      <c r="S10" s="48">
        <f t="shared" ref="S10:T10" si="6">S15+S45+S60+S75</f>
        <v>117910.63</v>
      </c>
      <c r="T10" s="48">
        <f t="shared" si="6"/>
        <v>25174.539999999997</v>
      </c>
      <c r="U10" s="51">
        <f t="shared" ref="U10:U12" si="7">V10+W10</f>
        <v>143998.22999999998</v>
      </c>
      <c r="V10" s="48">
        <f t="shared" ref="V10:W10" si="8">V15+V45+V60+V75</f>
        <v>122822.22999999998</v>
      </c>
      <c r="W10" s="48">
        <f t="shared" si="8"/>
        <v>21175.999999999996</v>
      </c>
      <c r="X10" s="51">
        <f t="shared" ref="X10:X12" si="9">M10+R10-U10</f>
        <v>45622.270000000019</v>
      </c>
      <c r="Y10" s="51">
        <f t="shared" ref="Y10:Y12" si="10">N10+S10-V10</f>
        <v>29992.370000000024</v>
      </c>
      <c r="Z10" s="51">
        <f t="shared" ref="Z10:Z12" si="11">O10+T10-W10</f>
        <v>15629.899999999998</v>
      </c>
      <c r="AA10" s="180"/>
      <c r="AB10" s="180"/>
      <c r="AC10" s="182"/>
      <c r="AD10" s="11"/>
      <c r="AE10" s="11"/>
      <c r="AF10" s="11"/>
      <c r="AG10" s="11"/>
      <c r="AH10" s="11"/>
    </row>
    <row r="11" spans="1:34" s="3" customFormat="1" ht="12.75" x14ac:dyDescent="0.2">
      <c r="A11" s="118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51">
        <f t="shared" si="2"/>
        <v>45622.270000000019</v>
      </c>
      <c r="N11" s="51">
        <f t="shared" si="3"/>
        <v>29992.370000000024</v>
      </c>
      <c r="O11" s="51">
        <f t="shared" si="4"/>
        <v>15629.899999999998</v>
      </c>
      <c r="P11" s="49"/>
      <c r="Q11" s="50"/>
      <c r="R11" s="51">
        <f t="shared" si="5"/>
        <v>0</v>
      </c>
      <c r="S11" s="48">
        <f t="shared" ref="S11:T11" si="12">S16+S46+S61+S76</f>
        <v>0</v>
      </c>
      <c r="T11" s="48">
        <f t="shared" si="12"/>
        <v>0</v>
      </c>
      <c r="U11" s="51">
        <f t="shared" si="7"/>
        <v>0</v>
      </c>
      <c r="V11" s="48">
        <f t="shared" ref="V11:W11" si="13">V16+V46+V61+V76</f>
        <v>0</v>
      </c>
      <c r="W11" s="48">
        <f t="shared" si="13"/>
        <v>0</v>
      </c>
      <c r="X11" s="51">
        <f t="shared" si="9"/>
        <v>45622.270000000019</v>
      </c>
      <c r="Y11" s="51">
        <f t="shared" si="10"/>
        <v>29992.370000000024</v>
      </c>
      <c r="Z11" s="51">
        <f t="shared" si="11"/>
        <v>15629.899999999998</v>
      </c>
      <c r="AA11" s="180"/>
      <c r="AB11" s="180"/>
      <c r="AC11" s="182"/>
      <c r="AD11" s="11"/>
      <c r="AE11" s="11"/>
      <c r="AF11" s="11"/>
      <c r="AG11" s="11"/>
      <c r="AH11" s="11"/>
    </row>
    <row r="12" spans="1:34" s="3" customFormat="1" ht="12.75" x14ac:dyDescent="0.2">
      <c r="A12" s="118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51">
        <f t="shared" si="2"/>
        <v>45622.270000000019</v>
      </c>
      <c r="N12" s="51">
        <f t="shared" si="3"/>
        <v>29992.370000000024</v>
      </c>
      <c r="O12" s="51">
        <f t="shared" si="4"/>
        <v>15629.899999999998</v>
      </c>
      <c r="P12" s="49"/>
      <c r="Q12" s="50"/>
      <c r="R12" s="51">
        <f t="shared" si="5"/>
        <v>0</v>
      </c>
      <c r="S12" s="48">
        <f t="shared" ref="S12:T12" si="14">S17+S47+S62+S77</f>
        <v>0</v>
      </c>
      <c r="T12" s="48">
        <f t="shared" si="14"/>
        <v>0</v>
      </c>
      <c r="U12" s="51">
        <f t="shared" si="7"/>
        <v>0</v>
      </c>
      <c r="V12" s="48">
        <f t="shared" ref="V12:W12" si="15">V17+V47+V62+V77</f>
        <v>0</v>
      </c>
      <c r="W12" s="48">
        <f t="shared" si="15"/>
        <v>0</v>
      </c>
      <c r="X12" s="51">
        <f t="shared" si="9"/>
        <v>45622.270000000019</v>
      </c>
      <c r="Y12" s="51">
        <f t="shared" si="10"/>
        <v>29992.370000000024</v>
      </c>
      <c r="Z12" s="51">
        <f t="shared" si="11"/>
        <v>15629.899999999998</v>
      </c>
      <c r="AA12" s="180"/>
      <c r="AB12" s="180"/>
      <c r="AC12" s="182"/>
      <c r="AD12" s="11"/>
      <c r="AE12" s="11"/>
      <c r="AF12" s="11"/>
      <c r="AG12" s="11"/>
      <c r="AH12" s="11"/>
    </row>
    <row r="13" spans="1:34" s="3" customFormat="1" ht="13.5" thickBot="1" x14ac:dyDescent="0.25">
      <c r="A13" s="119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  <c r="N13" s="122"/>
      <c r="O13" s="122"/>
      <c r="P13" s="52"/>
      <c r="Q13" s="53"/>
      <c r="R13" s="54"/>
      <c r="S13" s="54"/>
      <c r="T13" s="54"/>
      <c r="U13" s="55"/>
      <c r="V13" s="54"/>
      <c r="W13" s="54"/>
      <c r="X13" s="122"/>
      <c r="Y13" s="122"/>
      <c r="Z13" s="122"/>
      <c r="AA13" s="181"/>
      <c r="AB13" s="181"/>
      <c r="AC13" s="183"/>
      <c r="AD13" s="11"/>
      <c r="AE13" s="11"/>
      <c r="AF13" s="11"/>
      <c r="AG13" s="11"/>
      <c r="AH13" s="11"/>
    </row>
    <row r="14" spans="1:34" ht="13.5" thickTop="1" x14ac:dyDescent="0.2">
      <c r="A14" s="124" t="s">
        <v>109</v>
      </c>
      <c r="B14" s="129" t="s">
        <v>99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46">
        <f>N14+O14</f>
        <v>18831.629999999997</v>
      </c>
      <c r="N14" s="39">
        <f>N19+N24+N29+N34+N39</f>
        <v>9415.81</v>
      </c>
      <c r="O14" s="39">
        <f>O19+O24+O29+O34+O39</f>
        <v>9415.82</v>
      </c>
      <c r="P14" s="148"/>
      <c r="Q14" s="40" t="s">
        <v>4</v>
      </c>
      <c r="R14" s="56">
        <f>S14+T14</f>
        <v>48436.25</v>
      </c>
      <c r="S14" s="39">
        <f t="shared" ref="S14:W14" si="16">S19+S24+S29+S34+S39</f>
        <v>24218.129999999997</v>
      </c>
      <c r="T14" s="39">
        <f t="shared" si="16"/>
        <v>24218.12</v>
      </c>
      <c r="U14" s="56">
        <f>V14+W14</f>
        <v>50315.19</v>
      </c>
      <c r="V14" s="39">
        <f t="shared" si="16"/>
        <v>25981.4</v>
      </c>
      <c r="W14" s="39">
        <f t="shared" si="16"/>
        <v>24333.79</v>
      </c>
      <c r="X14" s="56">
        <f>M14+R14-U14</f>
        <v>16952.690000000002</v>
      </c>
      <c r="Y14" s="38">
        <f>N14+S14-V14</f>
        <v>7652.5399999999936</v>
      </c>
      <c r="Z14" s="38">
        <f>O14+T14-W14</f>
        <v>9300.1500000000015</v>
      </c>
      <c r="AA14" s="107"/>
      <c r="AB14" s="107"/>
      <c r="AC14" s="110"/>
      <c r="AD14" s="5"/>
      <c r="AE14" s="5"/>
      <c r="AF14" s="5"/>
      <c r="AG14" s="5"/>
      <c r="AH14" s="5"/>
    </row>
    <row r="15" spans="1:34" ht="12.75" x14ac:dyDescent="0.2">
      <c r="A15" s="125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5">
        <f t="shared" ref="M15:M17" si="17">X14</f>
        <v>16952.690000000002</v>
      </c>
      <c r="N15" s="29">
        <f t="shared" ref="N15:O15" si="18">N20+N25+N30+N35+N40</f>
        <v>7652.5399999999981</v>
      </c>
      <c r="O15" s="29">
        <f t="shared" si="18"/>
        <v>9300.1499999999978</v>
      </c>
      <c r="P15" s="149"/>
      <c r="Q15" s="19" t="s">
        <v>5</v>
      </c>
      <c r="R15" s="15">
        <f t="shared" ref="R15:R17" si="19">S15+T15</f>
        <v>47129.229999999996</v>
      </c>
      <c r="S15" s="29">
        <f t="shared" ref="S15:W15" si="20">S20+S25+S30+S35+S40</f>
        <v>23564.61</v>
      </c>
      <c r="T15" s="29">
        <f t="shared" si="20"/>
        <v>23564.62</v>
      </c>
      <c r="U15" s="15">
        <f t="shared" ref="U15:U17" si="21">V15+W15</f>
        <v>47101.679999999993</v>
      </c>
      <c r="V15" s="29">
        <f t="shared" si="20"/>
        <v>27535.599999999999</v>
      </c>
      <c r="W15" s="29">
        <f t="shared" si="20"/>
        <v>19566.079999999998</v>
      </c>
      <c r="X15" s="15">
        <f t="shared" ref="X15:X17" si="22">M15+R15-U15</f>
        <v>16980.240000000005</v>
      </c>
      <c r="Y15" s="13">
        <f t="shared" ref="Y15:Y17" si="23">N15+S15-V15</f>
        <v>3681.5499999999993</v>
      </c>
      <c r="Z15" s="13">
        <f t="shared" ref="Z15:Z17" si="24">O15+T15-W15</f>
        <v>13298.689999999999</v>
      </c>
      <c r="AA15" s="108"/>
      <c r="AB15" s="108"/>
      <c r="AC15" s="111"/>
      <c r="AD15" s="5"/>
      <c r="AE15" s="5"/>
      <c r="AF15" s="5"/>
      <c r="AG15" s="5"/>
      <c r="AH15" s="5"/>
    </row>
    <row r="16" spans="1:34" ht="12.75" x14ac:dyDescent="0.2">
      <c r="A16" s="125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5">
        <f t="shared" si="17"/>
        <v>16980.240000000005</v>
      </c>
      <c r="N16" s="29">
        <f t="shared" ref="N16:O16" si="25">N21+N26+N31+N36+N41</f>
        <v>3681.5499999999979</v>
      </c>
      <c r="O16" s="29">
        <f t="shared" si="25"/>
        <v>13298.689999999999</v>
      </c>
      <c r="P16" s="149"/>
      <c r="Q16" s="19" t="s">
        <v>6</v>
      </c>
      <c r="R16" s="15">
        <f t="shared" si="19"/>
        <v>0</v>
      </c>
      <c r="S16" s="29">
        <f t="shared" ref="S16:W16" si="26">S21+S26+S31+S36+S41</f>
        <v>0</v>
      </c>
      <c r="T16" s="29">
        <f t="shared" si="26"/>
        <v>0</v>
      </c>
      <c r="U16" s="15">
        <f t="shared" si="21"/>
        <v>0</v>
      </c>
      <c r="V16" s="29">
        <f t="shared" si="26"/>
        <v>0</v>
      </c>
      <c r="W16" s="29">
        <f t="shared" si="26"/>
        <v>0</v>
      </c>
      <c r="X16" s="15">
        <f t="shared" si="22"/>
        <v>16980.240000000005</v>
      </c>
      <c r="Y16" s="13">
        <f t="shared" si="23"/>
        <v>3681.5499999999979</v>
      </c>
      <c r="Z16" s="13">
        <f t="shared" si="24"/>
        <v>13298.689999999999</v>
      </c>
      <c r="AA16" s="108"/>
      <c r="AB16" s="108"/>
      <c r="AC16" s="111"/>
      <c r="AD16" s="5"/>
      <c r="AE16" s="5"/>
      <c r="AF16" s="5"/>
      <c r="AG16" s="5"/>
      <c r="AH16" s="5"/>
    </row>
    <row r="17" spans="1:34" ht="12.75" x14ac:dyDescent="0.2">
      <c r="A17" s="125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5">
        <f t="shared" si="17"/>
        <v>16980.240000000005</v>
      </c>
      <c r="N17" s="29">
        <f t="shared" ref="N17:O17" si="27">N22+N27+N32+N37+N42</f>
        <v>3681.5499999999979</v>
      </c>
      <c r="O17" s="29">
        <f t="shared" si="27"/>
        <v>13298.689999999999</v>
      </c>
      <c r="P17" s="149"/>
      <c r="Q17" s="19" t="s">
        <v>7</v>
      </c>
      <c r="R17" s="15">
        <f t="shared" si="19"/>
        <v>0</v>
      </c>
      <c r="S17" s="29">
        <f t="shared" ref="S17:W17" si="28">S22+S27+S32+S37+S42</f>
        <v>0</v>
      </c>
      <c r="T17" s="29">
        <f t="shared" si="28"/>
        <v>0</v>
      </c>
      <c r="U17" s="15">
        <f t="shared" si="21"/>
        <v>0</v>
      </c>
      <c r="V17" s="29">
        <f t="shared" si="28"/>
        <v>0</v>
      </c>
      <c r="W17" s="29">
        <f t="shared" si="28"/>
        <v>0</v>
      </c>
      <c r="X17" s="15">
        <f t="shared" si="22"/>
        <v>16980.240000000005</v>
      </c>
      <c r="Y17" s="13">
        <f t="shared" si="23"/>
        <v>3681.5499999999979</v>
      </c>
      <c r="Z17" s="13">
        <f t="shared" si="24"/>
        <v>13298.689999999999</v>
      </c>
      <c r="AA17" s="108"/>
      <c r="AB17" s="108"/>
      <c r="AC17" s="111"/>
      <c r="AD17" s="5"/>
      <c r="AE17" s="5"/>
      <c r="AF17" s="5"/>
      <c r="AG17" s="5"/>
      <c r="AH17" s="5"/>
    </row>
    <row r="18" spans="1:34" ht="13.5" thickBot="1" x14ac:dyDescent="0.25">
      <c r="A18" s="126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51"/>
      <c r="N18" s="151"/>
      <c r="O18" s="151"/>
      <c r="P18" s="150"/>
      <c r="Q18" s="41" t="s">
        <v>3</v>
      </c>
      <c r="R18" s="42">
        <f>T18+S18</f>
        <v>95565.48</v>
      </c>
      <c r="S18" s="42">
        <f>SUM(S14:S17)</f>
        <v>47782.74</v>
      </c>
      <c r="T18" s="42">
        <f t="shared" ref="T18:W18" si="29">SUM(T14:T17)</f>
        <v>47782.74</v>
      </c>
      <c r="U18" s="42">
        <f>W18+V18</f>
        <v>97416.87</v>
      </c>
      <c r="V18" s="42">
        <f t="shared" si="29"/>
        <v>53517</v>
      </c>
      <c r="W18" s="42">
        <f t="shared" si="29"/>
        <v>43899.869999999995</v>
      </c>
      <c r="X18" s="151"/>
      <c r="Y18" s="151"/>
      <c r="Z18" s="151"/>
      <c r="AA18" s="109"/>
      <c r="AB18" s="109"/>
      <c r="AC18" s="112"/>
      <c r="AD18" s="5"/>
      <c r="AE18" s="5"/>
      <c r="AF18" s="5"/>
      <c r="AG18" s="5"/>
      <c r="AH18" s="5"/>
    </row>
    <row r="19" spans="1:34" ht="13.5" thickTop="1" x14ac:dyDescent="0.2">
      <c r="A19" s="95">
        <v>1</v>
      </c>
      <c r="B19" s="97" t="s">
        <v>41</v>
      </c>
      <c r="C19" s="90" t="s">
        <v>42</v>
      </c>
      <c r="D19" s="91" t="s">
        <v>65</v>
      </c>
      <c r="E19" s="98" t="s">
        <v>80</v>
      </c>
      <c r="F19" s="99"/>
      <c r="G19" s="91" t="s">
        <v>111</v>
      </c>
      <c r="H19" s="91" t="s">
        <v>43</v>
      </c>
      <c r="I19" s="99">
        <v>69.400000000000006</v>
      </c>
      <c r="J19" s="91">
        <v>16.18</v>
      </c>
      <c r="K19" s="123">
        <v>44431</v>
      </c>
      <c r="L19" s="123">
        <v>44764</v>
      </c>
      <c r="M19" s="31">
        <f>N19+O19</f>
        <v>1123.01</v>
      </c>
      <c r="N19" s="36">
        <v>561.52</v>
      </c>
      <c r="O19" s="36">
        <v>561.49</v>
      </c>
      <c r="P19" s="87" t="s">
        <v>44</v>
      </c>
      <c r="Q19" s="37" t="s">
        <v>4</v>
      </c>
      <c r="R19" s="59">
        <f>S19+T19</f>
        <v>3369.1099999999997</v>
      </c>
      <c r="S19" s="59">
        <v>1684.56</v>
      </c>
      <c r="T19" s="59">
        <v>1684.55</v>
      </c>
      <c r="U19" s="59">
        <f>V19+W19</f>
        <v>3369.1099999999997</v>
      </c>
      <c r="V19" s="59">
        <v>1684.55</v>
      </c>
      <c r="W19" s="59">
        <v>1684.56</v>
      </c>
      <c r="X19" s="31">
        <f>M19+R19-U19</f>
        <v>1123.0100000000002</v>
      </c>
      <c r="Y19" s="31">
        <f>N19+S19-V19</f>
        <v>561.53</v>
      </c>
      <c r="Z19" s="31">
        <f>O19+T19-W19</f>
        <v>561.48</v>
      </c>
      <c r="AA19" s="80"/>
      <c r="AB19" s="81"/>
      <c r="AC19" s="82"/>
      <c r="AD19" s="5"/>
      <c r="AE19" s="5"/>
      <c r="AF19" s="5"/>
      <c r="AG19" s="5"/>
      <c r="AH19" s="5"/>
    </row>
    <row r="20" spans="1:34" ht="12.75" x14ac:dyDescent="0.2">
      <c r="A20" s="96"/>
      <c r="B20" s="76"/>
      <c r="C20" s="77"/>
      <c r="D20" s="73"/>
      <c r="E20" s="78"/>
      <c r="F20" s="100"/>
      <c r="G20" s="73"/>
      <c r="H20" s="73"/>
      <c r="I20" s="100"/>
      <c r="J20" s="73"/>
      <c r="K20" s="73"/>
      <c r="L20" s="73"/>
      <c r="M20" s="13">
        <f t="shared" ref="M20:O22" si="30">X19</f>
        <v>1123.0100000000002</v>
      </c>
      <c r="N20" s="14">
        <f t="shared" si="30"/>
        <v>561.53</v>
      </c>
      <c r="O20" s="14">
        <f t="shared" si="30"/>
        <v>561.48</v>
      </c>
      <c r="P20" s="84"/>
      <c r="Q20" s="20" t="s">
        <v>5</v>
      </c>
      <c r="R20" s="29">
        <f t="shared" ref="R20:R22" si="31">S20+T20</f>
        <v>3369.13</v>
      </c>
      <c r="S20" s="59">
        <v>1684.56</v>
      </c>
      <c r="T20" s="59">
        <v>1684.57</v>
      </c>
      <c r="U20" s="29">
        <f t="shared" ref="U20:U22" si="32">V20+W20</f>
        <v>3369.09</v>
      </c>
      <c r="V20" s="59">
        <v>1684.56</v>
      </c>
      <c r="W20" s="59">
        <v>1684.53</v>
      </c>
      <c r="X20" s="13">
        <f t="shared" ref="X20:X22" si="33">M20+R20-U20</f>
        <v>1123.0500000000002</v>
      </c>
      <c r="Y20" s="13">
        <f t="shared" ref="Y20:Y22" si="34">N20+S20-V20</f>
        <v>561.5300000000002</v>
      </c>
      <c r="Z20" s="13">
        <f t="shared" ref="Z20:Z22" si="35">O20+T20-W20</f>
        <v>561.52000000000021</v>
      </c>
      <c r="AA20" s="63"/>
      <c r="AB20" s="64"/>
      <c r="AC20" s="83"/>
      <c r="AD20" s="5"/>
      <c r="AE20" s="5"/>
      <c r="AF20" s="5"/>
      <c r="AG20" s="5"/>
      <c r="AH20" s="5"/>
    </row>
    <row r="21" spans="1:34" ht="12.75" x14ac:dyDescent="0.2">
      <c r="A21" s="96"/>
      <c r="B21" s="76"/>
      <c r="C21" s="77"/>
      <c r="D21" s="73"/>
      <c r="E21" s="78"/>
      <c r="F21" s="100"/>
      <c r="G21" s="73"/>
      <c r="H21" s="73"/>
      <c r="I21" s="100"/>
      <c r="J21" s="73"/>
      <c r="K21" s="73"/>
      <c r="L21" s="73"/>
      <c r="M21" s="13">
        <f t="shared" si="30"/>
        <v>1123.0500000000002</v>
      </c>
      <c r="N21" s="14">
        <f t="shared" si="30"/>
        <v>561.5300000000002</v>
      </c>
      <c r="O21" s="14">
        <f t="shared" si="30"/>
        <v>561.52000000000021</v>
      </c>
      <c r="P21" s="84"/>
      <c r="Q21" s="20" t="s">
        <v>6</v>
      </c>
      <c r="R21" s="29">
        <f t="shared" si="31"/>
        <v>0</v>
      </c>
      <c r="S21" s="29"/>
      <c r="T21" s="29"/>
      <c r="U21" s="29">
        <f t="shared" si="32"/>
        <v>0</v>
      </c>
      <c r="V21" s="29"/>
      <c r="W21" s="29"/>
      <c r="X21" s="13">
        <f t="shared" si="33"/>
        <v>1123.0500000000002</v>
      </c>
      <c r="Y21" s="13">
        <f t="shared" si="34"/>
        <v>561.5300000000002</v>
      </c>
      <c r="Z21" s="13">
        <f t="shared" si="35"/>
        <v>561.52000000000021</v>
      </c>
      <c r="AA21" s="63"/>
      <c r="AB21" s="64"/>
      <c r="AC21" s="83"/>
      <c r="AD21" s="5"/>
      <c r="AE21" s="5"/>
      <c r="AF21" s="5"/>
      <c r="AG21" s="5"/>
      <c r="AH21" s="5"/>
    </row>
    <row r="22" spans="1:34" ht="12.75" x14ac:dyDescent="0.2">
      <c r="A22" s="96"/>
      <c r="B22" s="76"/>
      <c r="C22" s="77"/>
      <c r="D22" s="73"/>
      <c r="E22" s="78"/>
      <c r="F22" s="100"/>
      <c r="G22" s="73"/>
      <c r="H22" s="73"/>
      <c r="I22" s="100"/>
      <c r="J22" s="73"/>
      <c r="K22" s="73"/>
      <c r="L22" s="73"/>
      <c r="M22" s="13">
        <f t="shared" si="30"/>
        <v>1123.0500000000002</v>
      </c>
      <c r="N22" s="14">
        <f t="shared" si="30"/>
        <v>561.5300000000002</v>
      </c>
      <c r="O22" s="14">
        <f t="shared" si="30"/>
        <v>561.52000000000021</v>
      </c>
      <c r="P22" s="84"/>
      <c r="Q22" s="20" t="s">
        <v>7</v>
      </c>
      <c r="R22" s="29">
        <f t="shared" si="31"/>
        <v>0</v>
      </c>
      <c r="S22" s="29"/>
      <c r="T22" s="29"/>
      <c r="U22" s="29">
        <f t="shared" si="32"/>
        <v>0</v>
      </c>
      <c r="V22" s="29"/>
      <c r="W22" s="29"/>
      <c r="X22" s="13">
        <f t="shared" si="33"/>
        <v>1123.0500000000002</v>
      </c>
      <c r="Y22" s="13">
        <f t="shared" si="34"/>
        <v>561.5300000000002</v>
      </c>
      <c r="Z22" s="13">
        <f t="shared" si="35"/>
        <v>561.52000000000021</v>
      </c>
      <c r="AA22" s="63"/>
      <c r="AB22" s="64"/>
      <c r="AC22" s="83"/>
      <c r="AD22" s="5"/>
      <c r="AE22" s="5"/>
      <c r="AF22" s="5"/>
      <c r="AG22" s="5"/>
      <c r="AH22" s="5"/>
    </row>
    <row r="23" spans="1:34" ht="12.75" x14ac:dyDescent="0.2">
      <c r="A23" s="96"/>
      <c r="B23" s="76"/>
      <c r="C23" s="77"/>
      <c r="D23" s="73"/>
      <c r="E23" s="78"/>
      <c r="F23" s="100"/>
      <c r="G23" s="73"/>
      <c r="H23" s="73"/>
      <c r="I23" s="100"/>
      <c r="J23" s="73"/>
      <c r="K23" s="73"/>
      <c r="L23" s="73"/>
      <c r="M23" s="86"/>
      <c r="N23" s="86"/>
      <c r="O23" s="86"/>
      <c r="P23" s="84"/>
      <c r="Q23" s="21" t="s">
        <v>3</v>
      </c>
      <c r="R23" s="60">
        <f>SUM(R19:R22)</f>
        <v>6738.24</v>
      </c>
      <c r="S23" s="60">
        <f t="shared" ref="S23:W23" si="36">SUM(S19:S22)</f>
        <v>3369.12</v>
      </c>
      <c r="T23" s="60">
        <f t="shared" si="36"/>
        <v>3369.12</v>
      </c>
      <c r="U23" s="60">
        <f t="shared" si="36"/>
        <v>6738.2</v>
      </c>
      <c r="V23" s="60">
        <f t="shared" si="36"/>
        <v>3369.1099999999997</v>
      </c>
      <c r="W23" s="60">
        <f t="shared" si="36"/>
        <v>3369.09</v>
      </c>
      <c r="X23" s="86"/>
      <c r="Y23" s="86"/>
      <c r="Z23" s="86"/>
      <c r="AA23" s="63"/>
      <c r="AB23" s="64"/>
      <c r="AC23" s="83"/>
      <c r="AD23" s="5"/>
      <c r="AE23" s="5"/>
      <c r="AF23" s="5"/>
      <c r="AG23" s="5"/>
      <c r="AH23" s="5"/>
    </row>
    <row r="24" spans="1:34" ht="12.75" x14ac:dyDescent="0.2">
      <c r="A24" s="74">
        <v>2</v>
      </c>
      <c r="B24" s="76" t="s">
        <v>45</v>
      </c>
      <c r="C24" s="77" t="s">
        <v>46</v>
      </c>
      <c r="D24" s="77" t="s">
        <v>64</v>
      </c>
      <c r="E24" s="78" t="s">
        <v>80</v>
      </c>
      <c r="F24" s="79">
        <v>1842.23</v>
      </c>
      <c r="G24" s="77" t="s">
        <v>112</v>
      </c>
      <c r="H24" s="73" t="s">
        <v>47</v>
      </c>
      <c r="I24" s="79">
        <v>60.5</v>
      </c>
      <c r="J24" s="84">
        <v>7.31</v>
      </c>
      <c r="K24" s="85">
        <v>44257</v>
      </c>
      <c r="L24" s="85">
        <v>44958</v>
      </c>
      <c r="M24" s="13">
        <f>N24+O24</f>
        <v>0</v>
      </c>
      <c r="N24" s="14">
        <v>0</v>
      </c>
      <c r="O24" s="14">
        <v>0</v>
      </c>
      <c r="P24" s="84" t="s">
        <v>44</v>
      </c>
      <c r="Q24" s="20" t="s">
        <v>4</v>
      </c>
      <c r="R24" s="29">
        <f>S24+T24</f>
        <v>1768.5</v>
      </c>
      <c r="S24" s="29">
        <v>884.25</v>
      </c>
      <c r="T24" s="29">
        <v>884.25</v>
      </c>
      <c r="U24" s="29">
        <f>V24+W24</f>
        <v>2652.76</v>
      </c>
      <c r="V24" s="29">
        <v>1326.38</v>
      </c>
      <c r="W24" s="29">
        <v>1326.38</v>
      </c>
      <c r="X24" s="13">
        <f>M24+R24-U24</f>
        <v>-884.26000000000022</v>
      </c>
      <c r="Y24" s="13">
        <f>N24+S24-V24</f>
        <v>-442.13000000000011</v>
      </c>
      <c r="Z24" s="13">
        <f>O24+T24-W24</f>
        <v>-442.13000000000011</v>
      </c>
      <c r="AA24" s="63"/>
      <c r="AB24" s="64"/>
      <c r="AC24" s="83"/>
      <c r="AD24" s="5"/>
      <c r="AE24" s="5"/>
      <c r="AF24" s="5"/>
      <c r="AG24" s="5"/>
      <c r="AH24" s="5"/>
    </row>
    <row r="25" spans="1:34" ht="12.75" x14ac:dyDescent="0.2">
      <c r="A25" s="74"/>
      <c r="B25" s="76"/>
      <c r="C25" s="77"/>
      <c r="D25" s="77"/>
      <c r="E25" s="78"/>
      <c r="F25" s="79"/>
      <c r="G25" s="77"/>
      <c r="H25" s="73"/>
      <c r="I25" s="79"/>
      <c r="J25" s="84"/>
      <c r="K25" s="84"/>
      <c r="L25" s="84"/>
      <c r="M25" s="13">
        <f t="shared" ref="M25:M27" si="37">X24</f>
        <v>-884.26000000000022</v>
      </c>
      <c r="N25" s="14">
        <f t="shared" ref="N25:N27" si="38">Y24</f>
        <v>-442.13000000000011</v>
      </c>
      <c r="O25" s="14">
        <f t="shared" ref="O25:O27" si="39">Z24</f>
        <v>-442.13000000000011</v>
      </c>
      <c r="P25" s="84"/>
      <c r="Q25" s="20" t="s">
        <v>5</v>
      </c>
      <c r="R25" s="29">
        <f t="shared" ref="R25:R27" si="40">S25+T25</f>
        <v>1326.4</v>
      </c>
      <c r="S25" s="29">
        <v>663.2</v>
      </c>
      <c r="T25" s="29">
        <v>663.2</v>
      </c>
      <c r="U25" s="29">
        <f t="shared" ref="U25:U27" si="41">V25+W25</f>
        <v>442.14</v>
      </c>
      <c r="V25" s="29">
        <v>221.07</v>
      </c>
      <c r="W25" s="29">
        <v>221.07</v>
      </c>
      <c r="X25" s="13">
        <f t="shared" ref="X25:X27" si="42">M25+R25-U25</f>
        <v>0</v>
      </c>
      <c r="Y25" s="13">
        <f t="shared" ref="Y25:Y27" si="43">N25+S25-V25</f>
        <v>0</v>
      </c>
      <c r="Z25" s="13">
        <f t="shared" ref="Z25:Z27" si="44">O25+T25-W25</f>
        <v>0</v>
      </c>
      <c r="AA25" s="63"/>
      <c r="AB25" s="64"/>
      <c r="AC25" s="83"/>
      <c r="AD25" s="5"/>
      <c r="AE25" s="5"/>
      <c r="AF25" s="5"/>
      <c r="AG25" s="5"/>
      <c r="AH25" s="5"/>
    </row>
    <row r="26" spans="1:34" ht="12.75" x14ac:dyDescent="0.2">
      <c r="A26" s="74"/>
      <c r="B26" s="76"/>
      <c r="C26" s="77"/>
      <c r="D26" s="77"/>
      <c r="E26" s="78"/>
      <c r="F26" s="79"/>
      <c r="G26" s="77"/>
      <c r="H26" s="73"/>
      <c r="I26" s="79"/>
      <c r="J26" s="84"/>
      <c r="K26" s="84"/>
      <c r="L26" s="84"/>
      <c r="M26" s="13">
        <f t="shared" si="37"/>
        <v>0</v>
      </c>
      <c r="N26" s="14">
        <f t="shared" si="38"/>
        <v>0</v>
      </c>
      <c r="O26" s="14">
        <f t="shared" si="39"/>
        <v>0</v>
      </c>
      <c r="P26" s="84"/>
      <c r="Q26" s="20" t="s">
        <v>6</v>
      </c>
      <c r="R26" s="29">
        <f t="shared" si="40"/>
        <v>0</v>
      </c>
      <c r="S26" s="29"/>
      <c r="T26" s="29"/>
      <c r="U26" s="29">
        <f t="shared" si="41"/>
        <v>0</v>
      </c>
      <c r="V26" s="29"/>
      <c r="W26" s="29"/>
      <c r="X26" s="13">
        <f t="shared" si="42"/>
        <v>0</v>
      </c>
      <c r="Y26" s="13">
        <f t="shared" si="43"/>
        <v>0</v>
      </c>
      <c r="Z26" s="13">
        <f t="shared" si="44"/>
        <v>0</v>
      </c>
      <c r="AA26" s="63"/>
      <c r="AB26" s="64"/>
      <c r="AC26" s="83"/>
      <c r="AD26" s="5"/>
      <c r="AE26" s="5"/>
      <c r="AF26" s="5"/>
      <c r="AG26" s="5"/>
      <c r="AH26" s="5"/>
    </row>
    <row r="27" spans="1:34" ht="12.75" x14ac:dyDescent="0.2">
      <c r="A27" s="74"/>
      <c r="B27" s="76"/>
      <c r="C27" s="77"/>
      <c r="D27" s="77"/>
      <c r="E27" s="78"/>
      <c r="F27" s="79"/>
      <c r="G27" s="77"/>
      <c r="H27" s="73"/>
      <c r="I27" s="79"/>
      <c r="J27" s="84"/>
      <c r="K27" s="84"/>
      <c r="L27" s="84"/>
      <c r="M27" s="13">
        <f t="shared" si="37"/>
        <v>0</v>
      </c>
      <c r="N27" s="14">
        <f t="shared" si="38"/>
        <v>0</v>
      </c>
      <c r="O27" s="14">
        <f t="shared" si="39"/>
        <v>0</v>
      </c>
      <c r="P27" s="84"/>
      <c r="Q27" s="20" t="s">
        <v>7</v>
      </c>
      <c r="R27" s="29">
        <f t="shared" si="40"/>
        <v>0</v>
      </c>
      <c r="S27" s="29"/>
      <c r="T27" s="29"/>
      <c r="U27" s="29">
        <f t="shared" si="41"/>
        <v>0</v>
      </c>
      <c r="V27" s="29"/>
      <c r="W27" s="29"/>
      <c r="X27" s="13">
        <f t="shared" si="42"/>
        <v>0</v>
      </c>
      <c r="Y27" s="13">
        <f t="shared" si="43"/>
        <v>0</v>
      </c>
      <c r="Z27" s="13">
        <f t="shared" si="44"/>
        <v>0</v>
      </c>
      <c r="AA27" s="63"/>
      <c r="AB27" s="64"/>
      <c r="AC27" s="83"/>
      <c r="AD27" s="5"/>
      <c r="AE27" s="5"/>
      <c r="AF27" s="5"/>
      <c r="AG27" s="5"/>
      <c r="AH27" s="5"/>
    </row>
    <row r="28" spans="1:34" ht="12.75" x14ac:dyDescent="0.2">
      <c r="A28" s="74"/>
      <c r="B28" s="76"/>
      <c r="C28" s="77"/>
      <c r="D28" s="77"/>
      <c r="E28" s="78"/>
      <c r="F28" s="79"/>
      <c r="G28" s="77"/>
      <c r="H28" s="73"/>
      <c r="I28" s="79"/>
      <c r="J28" s="84"/>
      <c r="K28" s="84"/>
      <c r="L28" s="84"/>
      <c r="M28" s="86"/>
      <c r="N28" s="86"/>
      <c r="O28" s="86"/>
      <c r="P28" s="84"/>
      <c r="Q28" s="21" t="s">
        <v>3</v>
      </c>
      <c r="R28" s="60">
        <f>SUM(R24:R27)</f>
        <v>3094.9</v>
      </c>
      <c r="S28" s="60">
        <f t="shared" ref="S28" si="45">SUM(S24:S27)</f>
        <v>1547.45</v>
      </c>
      <c r="T28" s="60">
        <f t="shared" ref="T28" si="46">SUM(T24:T27)</f>
        <v>1547.45</v>
      </c>
      <c r="U28" s="60">
        <f t="shared" ref="U28" si="47">SUM(U24:U27)</f>
        <v>3094.9</v>
      </c>
      <c r="V28" s="60">
        <f t="shared" ref="V28" si="48">SUM(V24:V27)</f>
        <v>1547.45</v>
      </c>
      <c r="W28" s="60">
        <f t="shared" ref="W28" si="49">SUM(W24:W27)</f>
        <v>1547.45</v>
      </c>
      <c r="X28" s="86"/>
      <c r="Y28" s="86"/>
      <c r="Z28" s="86"/>
      <c r="AA28" s="63"/>
      <c r="AB28" s="64"/>
      <c r="AC28" s="83"/>
      <c r="AD28" s="5"/>
      <c r="AE28" s="5"/>
      <c r="AF28" s="5"/>
      <c r="AG28" s="5"/>
      <c r="AH28" s="5"/>
    </row>
    <row r="29" spans="1:34" ht="12.75" x14ac:dyDescent="0.2">
      <c r="A29" s="74">
        <v>3</v>
      </c>
      <c r="B29" s="76" t="s">
        <v>48</v>
      </c>
      <c r="C29" s="77" t="s">
        <v>49</v>
      </c>
      <c r="D29" s="77" t="s">
        <v>67</v>
      </c>
      <c r="E29" s="78" t="s">
        <v>80</v>
      </c>
      <c r="F29" s="79"/>
      <c r="G29" s="77" t="s">
        <v>50</v>
      </c>
      <c r="H29" s="73" t="s">
        <v>114</v>
      </c>
      <c r="I29" s="79">
        <v>79.8</v>
      </c>
      <c r="J29" s="73">
        <v>8.41</v>
      </c>
      <c r="K29" s="72">
        <v>44440</v>
      </c>
      <c r="L29" s="72">
        <v>46234</v>
      </c>
      <c r="M29" s="13">
        <f>N29+O29</f>
        <v>671.12</v>
      </c>
      <c r="N29" s="14">
        <v>335.56</v>
      </c>
      <c r="O29" s="14">
        <v>335.56</v>
      </c>
      <c r="P29" s="84" t="s">
        <v>44</v>
      </c>
      <c r="Q29" s="20" t="s">
        <v>4</v>
      </c>
      <c r="R29" s="29">
        <f>S29+T29</f>
        <v>2013.36</v>
      </c>
      <c r="S29" s="29">
        <v>1006.68</v>
      </c>
      <c r="T29" s="29">
        <v>1006.68</v>
      </c>
      <c r="U29" s="29">
        <f>V29+W29</f>
        <v>2013.36</v>
      </c>
      <c r="V29" s="29">
        <v>1006.68</v>
      </c>
      <c r="W29" s="29">
        <v>1006.68</v>
      </c>
      <c r="X29" s="13">
        <f>M29+R29-U29</f>
        <v>671.12000000000012</v>
      </c>
      <c r="Y29" s="13">
        <f>N29+S29-V29</f>
        <v>335.56000000000006</v>
      </c>
      <c r="Z29" s="13">
        <f>O29+T29-W29</f>
        <v>335.56000000000006</v>
      </c>
      <c r="AA29" s="63"/>
      <c r="AB29" s="64"/>
      <c r="AC29" s="83"/>
      <c r="AD29" s="5"/>
      <c r="AE29" s="5"/>
      <c r="AF29" s="5"/>
      <c r="AG29" s="5"/>
      <c r="AH29" s="5"/>
    </row>
    <row r="30" spans="1:34" ht="12.75" x14ac:dyDescent="0.2">
      <c r="A30" s="74"/>
      <c r="B30" s="76"/>
      <c r="C30" s="77"/>
      <c r="D30" s="77"/>
      <c r="E30" s="78"/>
      <c r="F30" s="79"/>
      <c r="G30" s="77"/>
      <c r="H30" s="73"/>
      <c r="I30" s="79"/>
      <c r="J30" s="73"/>
      <c r="K30" s="72"/>
      <c r="L30" s="72"/>
      <c r="M30" s="13">
        <f t="shared" ref="M30:M32" si="50">X29</f>
        <v>671.12000000000012</v>
      </c>
      <c r="N30" s="14">
        <f t="shared" ref="N30:N32" si="51">Y29</f>
        <v>335.56000000000006</v>
      </c>
      <c r="O30" s="14">
        <f t="shared" ref="O30:O32" si="52">Z29</f>
        <v>335.56000000000006</v>
      </c>
      <c r="P30" s="84"/>
      <c r="Q30" s="20" t="s">
        <v>5</v>
      </c>
      <c r="R30" s="29">
        <f t="shared" ref="R30:R32" si="53">S30+T30</f>
        <v>2013.36</v>
      </c>
      <c r="S30" s="29">
        <v>1006.68</v>
      </c>
      <c r="T30" s="29">
        <v>1006.68</v>
      </c>
      <c r="U30" s="29">
        <f t="shared" ref="U30:U32" si="54">V30+W30</f>
        <v>1342.24</v>
      </c>
      <c r="V30" s="29">
        <v>671.12</v>
      </c>
      <c r="W30" s="29">
        <v>671.12</v>
      </c>
      <c r="X30" s="13">
        <f t="shared" ref="X30:X32" si="55">M30+R30-U30</f>
        <v>1342.24</v>
      </c>
      <c r="Y30" s="13">
        <f t="shared" ref="Y30:Y32" si="56">N30+S30-V30</f>
        <v>671.12</v>
      </c>
      <c r="Z30" s="13">
        <f t="shared" ref="Z30:Z32" si="57">O30+T30-W30</f>
        <v>671.12</v>
      </c>
      <c r="AA30" s="63"/>
      <c r="AB30" s="64"/>
      <c r="AC30" s="83"/>
      <c r="AD30" s="5"/>
      <c r="AE30" s="5"/>
      <c r="AF30" s="5"/>
      <c r="AG30" s="5"/>
      <c r="AH30" s="5"/>
    </row>
    <row r="31" spans="1:34" ht="12.75" x14ac:dyDescent="0.2">
      <c r="A31" s="74"/>
      <c r="B31" s="76"/>
      <c r="C31" s="77"/>
      <c r="D31" s="77"/>
      <c r="E31" s="78"/>
      <c r="F31" s="79"/>
      <c r="G31" s="77"/>
      <c r="H31" s="73"/>
      <c r="I31" s="79"/>
      <c r="J31" s="73"/>
      <c r="K31" s="72"/>
      <c r="L31" s="72"/>
      <c r="M31" s="13">
        <f t="shared" si="50"/>
        <v>1342.24</v>
      </c>
      <c r="N31" s="14">
        <f t="shared" si="51"/>
        <v>671.12</v>
      </c>
      <c r="O31" s="14">
        <f t="shared" si="52"/>
        <v>671.12</v>
      </c>
      <c r="P31" s="84"/>
      <c r="Q31" s="20" t="s">
        <v>6</v>
      </c>
      <c r="R31" s="29">
        <f t="shared" si="53"/>
        <v>0</v>
      </c>
      <c r="S31" s="29"/>
      <c r="T31" s="29"/>
      <c r="U31" s="29">
        <f t="shared" si="54"/>
        <v>0</v>
      </c>
      <c r="V31" s="29"/>
      <c r="W31" s="29"/>
      <c r="X31" s="13">
        <f t="shared" si="55"/>
        <v>1342.24</v>
      </c>
      <c r="Y31" s="13">
        <f t="shared" si="56"/>
        <v>671.12</v>
      </c>
      <c r="Z31" s="13">
        <f t="shared" si="57"/>
        <v>671.12</v>
      </c>
      <c r="AA31" s="63"/>
      <c r="AB31" s="64"/>
      <c r="AC31" s="83"/>
      <c r="AD31" s="5"/>
      <c r="AE31" s="5"/>
      <c r="AF31" s="5"/>
      <c r="AG31" s="5"/>
      <c r="AH31" s="5"/>
    </row>
    <row r="32" spans="1:34" ht="12.75" x14ac:dyDescent="0.2">
      <c r="A32" s="74"/>
      <c r="B32" s="76"/>
      <c r="C32" s="77"/>
      <c r="D32" s="77"/>
      <c r="E32" s="78"/>
      <c r="F32" s="79"/>
      <c r="G32" s="77"/>
      <c r="H32" s="73"/>
      <c r="I32" s="79"/>
      <c r="J32" s="73"/>
      <c r="K32" s="72"/>
      <c r="L32" s="72"/>
      <c r="M32" s="13">
        <f t="shared" si="50"/>
        <v>1342.24</v>
      </c>
      <c r="N32" s="14">
        <f t="shared" si="51"/>
        <v>671.12</v>
      </c>
      <c r="O32" s="14">
        <f t="shared" si="52"/>
        <v>671.12</v>
      </c>
      <c r="P32" s="84"/>
      <c r="Q32" s="20" t="s">
        <v>7</v>
      </c>
      <c r="R32" s="29">
        <f t="shared" si="53"/>
        <v>0</v>
      </c>
      <c r="S32" s="29"/>
      <c r="T32" s="29"/>
      <c r="U32" s="29">
        <f t="shared" si="54"/>
        <v>0</v>
      </c>
      <c r="V32" s="29"/>
      <c r="W32" s="29"/>
      <c r="X32" s="13">
        <f t="shared" si="55"/>
        <v>1342.24</v>
      </c>
      <c r="Y32" s="13">
        <f t="shared" si="56"/>
        <v>671.12</v>
      </c>
      <c r="Z32" s="13">
        <f t="shared" si="57"/>
        <v>671.12</v>
      </c>
      <c r="AA32" s="63"/>
      <c r="AB32" s="64"/>
      <c r="AC32" s="83"/>
      <c r="AD32" s="5"/>
      <c r="AE32" s="5"/>
      <c r="AF32" s="5"/>
      <c r="AG32" s="5"/>
      <c r="AH32" s="5"/>
    </row>
    <row r="33" spans="1:34" ht="12.75" x14ac:dyDescent="0.2">
      <c r="A33" s="75"/>
      <c r="B33" s="76"/>
      <c r="C33" s="76"/>
      <c r="D33" s="76"/>
      <c r="E33" s="78"/>
      <c r="F33" s="76"/>
      <c r="G33" s="76"/>
      <c r="H33" s="76"/>
      <c r="I33" s="76"/>
      <c r="J33" s="76"/>
      <c r="K33" s="76"/>
      <c r="L33" s="76"/>
      <c r="M33" s="86"/>
      <c r="N33" s="86"/>
      <c r="O33" s="86"/>
      <c r="P33" s="84"/>
      <c r="Q33" s="21" t="s">
        <v>3</v>
      </c>
      <c r="R33" s="60">
        <f>SUM(R29:R32)</f>
        <v>4026.72</v>
      </c>
      <c r="S33" s="60">
        <f t="shared" ref="S33:W33" si="58">SUM(S29:S32)</f>
        <v>2013.36</v>
      </c>
      <c r="T33" s="60">
        <f t="shared" si="58"/>
        <v>2013.36</v>
      </c>
      <c r="U33" s="60">
        <f t="shared" si="58"/>
        <v>3355.6</v>
      </c>
      <c r="V33" s="60">
        <f t="shared" si="58"/>
        <v>1677.8</v>
      </c>
      <c r="W33" s="60">
        <f t="shared" si="58"/>
        <v>1677.8</v>
      </c>
      <c r="X33" s="86"/>
      <c r="Y33" s="86"/>
      <c r="Z33" s="86"/>
      <c r="AA33" s="63"/>
      <c r="AB33" s="64"/>
      <c r="AC33" s="83"/>
      <c r="AD33" s="5"/>
      <c r="AE33" s="5"/>
      <c r="AF33" s="5"/>
      <c r="AG33" s="5"/>
      <c r="AH33" s="5"/>
    </row>
    <row r="34" spans="1:34" ht="12.75" x14ac:dyDescent="0.2">
      <c r="A34" s="74">
        <v>4</v>
      </c>
      <c r="B34" s="76" t="s">
        <v>121</v>
      </c>
      <c r="C34" s="77" t="s">
        <v>51</v>
      </c>
      <c r="D34" s="77" t="s">
        <v>68</v>
      </c>
      <c r="E34" s="78" t="s">
        <v>80</v>
      </c>
      <c r="F34" s="79" t="s">
        <v>10</v>
      </c>
      <c r="G34" s="77" t="s">
        <v>113</v>
      </c>
      <c r="H34" s="73" t="s">
        <v>52</v>
      </c>
      <c r="I34" s="79">
        <v>380</v>
      </c>
      <c r="J34" s="73">
        <v>10.79</v>
      </c>
      <c r="K34" s="72">
        <v>44431</v>
      </c>
      <c r="L34" s="72">
        <v>44773</v>
      </c>
      <c r="M34" s="13">
        <f>N34+O34</f>
        <v>4099.4399999999996</v>
      </c>
      <c r="N34" s="14">
        <v>2049.7199999999998</v>
      </c>
      <c r="O34" s="14">
        <v>2049.7199999999998</v>
      </c>
      <c r="P34" s="84" t="s">
        <v>44</v>
      </c>
      <c r="Q34" s="20" t="s">
        <v>4</v>
      </c>
      <c r="R34" s="29">
        <f>S34+T34</f>
        <v>12298.32</v>
      </c>
      <c r="S34" s="29">
        <v>6149.16</v>
      </c>
      <c r="T34" s="29">
        <v>6149.16</v>
      </c>
      <c r="U34" s="29">
        <f>V34+W34</f>
        <v>12298.32</v>
      </c>
      <c r="V34" s="29">
        <v>6149.16</v>
      </c>
      <c r="W34" s="29">
        <v>6149.16</v>
      </c>
      <c r="X34" s="13">
        <f>M34+R34-U34</f>
        <v>4099.4399999999987</v>
      </c>
      <c r="Y34" s="13">
        <f>N34+S34-V34</f>
        <v>2049.7199999999993</v>
      </c>
      <c r="Z34" s="13">
        <f>O34+T34-W34</f>
        <v>2049.7199999999993</v>
      </c>
      <c r="AA34" s="63"/>
      <c r="AB34" s="64"/>
      <c r="AC34" s="83"/>
      <c r="AD34" s="6"/>
      <c r="AE34" s="6"/>
      <c r="AF34" s="6"/>
      <c r="AG34" s="6"/>
      <c r="AH34" s="6"/>
    </row>
    <row r="35" spans="1:34" ht="12.75" x14ac:dyDescent="0.2">
      <c r="A35" s="74"/>
      <c r="B35" s="76"/>
      <c r="C35" s="77"/>
      <c r="D35" s="77"/>
      <c r="E35" s="78"/>
      <c r="F35" s="79"/>
      <c r="G35" s="77"/>
      <c r="H35" s="73"/>
      <c r="I35" s="79"/>
      <c r="J35" s="73"/>
      <c r="K35" s="72"/>
      <c r="L35" s="73"/>
      <c r="M35" s="13">
        <f t="shared" ref="M35:M37" si="59">X34</f>
        <v>4099.4399999999987</v>
      </c>
      <c r="N35" s="14">
        <f t="shared" ref="N35:N37" si="60">Y34</f>
        <v>2049.7199999999993</v>
      </c>
      <c r="O35" s="14">
        <f t="shared" ref="O35:O37" si="61">Z34</f>
        <v>2049.7199999999993</v>
      </c>
      <c r="P35" s="84"/>
      <c r="Q35" s="20" t="s">
        <v>5</v>
      </c>
      <c r="R35" s="29">
        <f t="shared" ref="R35:R37" si="62">S35+T35</f>
        <v>9565.36</v>
      </c>
      <c r="S35" s="29">
        <v>4782.68</v>
      </c>
      <c r="T35" s="29">
        <v>4782.68</v>
      </c>
      <c r="U35" s="29">
        <f t="shared" ref="U35:U37" si="63">V35+W35</f>
        <v>13664.8</v>
      </c>
      <c r="V35" s="29">
        <v>6832.4</v>
      </c>
      <c r="W35" s="29">
        <v>6832.4</v>
      </c>
      <c r="X35" s="13">
        <f t="shared" ref="X35:X37" si="64">M35+R35-U35</f>
        <v>0</v>
      </c>
      <c r="Y35" s="13">
        <f t="shared" ref="Y35:Y37" si="65">N35+S35-V35</f>
        <v>0</v>
      </c>
      <c r="Z35" s="13">
        <f t="shared" ref="Z35:Z37" si="66">O35+T35-W35</f>
        <v>0</v>
      </c>
      <c r="AA35" s="63"/>
      <c r="AB35" s="64"/>
      <c r="AC35" s="83"/>
      <c r="AD35" s="6"/>
      <c r="AE35" s="6"/>
      <c r="AF35" s="6"/>
      <c r="AG35" s="6"/>
      <c r="AH35" s="6"/>
    </row>
    <row r="36" spans="1:34" ht="12.75" x14ac:dyDescent="0.2">
      <c r="A36" s="74"/>
      <c r="B36" s="76"/>
      <c r="C36" s="77"/>
      <c r="D36" s="77"/>
      <c r="E36" s="78"/>
      <c r="F36" s="79"/>
      <c r="G36" s="77"/>
      <c r="H36" s="73"/>
      <c r="I36" s="79"/>
      <c r="J36" s="73"/>
      <c r="K36" s="72"/>
      <c r="L36" s="73"/>
      <c r="M36" s="13">
        <f t="shared" si="59"/>
        <v>0</v>
      </c>
      <c r="N36" s="14">
        <f t="shared" si="60"/>
        <v>0</v>
      </c>
      <c r="O36" s="14">
        <f t="shared" si="61"/>
        <v>0</v>
      </c>
      <c r="P36" s="84"/>
      <c r="Q36" s="20" t="s">
        <v>6</v>
      </c>
      <c r="R36" s="29">
        <f t="shared" si="62"/>
        <v>0</v>
      </c>
      <c r="S36" s="29"/>
      <c r="T36" s="29"/>
      <c r="U36" s="29">
        <f t="shared" si="63"/>
        <v>0</v>
      </c>
      <c r="V36" s="29"/>
      <c r="W36" s="29"/>
      <c r="X36" s="13">
        <f t="shared" si="64"/>
        <v>0</v>
      </c>
      <c r="Y36" s="13">
        <f t="shared" si="65"/>
        <v>0</v>
      </c>
      <c r="Z36" s="13">
        <f t="shared" si="66"/>
        <v>0</v>
      </c>
      <c r="AA36" s="63"/>
      <c r="AB36" s="64"/>
      <c r="AC36" s="83"/>
      <c r="AD36" s="6"/>
      <c r="AE36" s="6"/>
      <c r="AF36" s="6"/>
      <c r="AG36" s="6"/>
      <c r="AH36" s="6"/>
    </row>
    <row r="37" spans="1:34" ht="12.75" x14ac:dyDescent="0.2">
      <c r="A37" s="74"/>
      <c r="B37" s="76"/>
      <c r="C37" s="77"/>
      <c r="D37" s="77"/>
      <c r="E37" s="78"/>
      <c r="F37" s="79"/>
      <c r="G37" s="77"/>
      <c r="H37" s="73"/>
      <c r="I37" s="79"/>
      <c r="J37" s="73"/>
      <c r="K37" s="72"/>
      <c r="L37" s="73"/>
      <c r="M37" s="13">
        <f t="shared" si="59"/>
        <v>0</v>
      </c>
      <c r="N37" s="14">
        <f t="shared" si="60"/>
        <v>0</v>
      </c>
      <c r="O37" s="14">
        <f t="shared" si="61"/>
        <v>0</v>
      </c>
      <c r="P37" s="84"/>
      <c r="Q37" s="20" t="s">
        <v>7</v>
      </c>
      <c r="R37" s="29">
        <f t="shared" si="62"/>
        <v>0</v>
      </c>
      <c r="S37" s="29"/>
      <c r="T37" s="29"/>
      <c r="U37" s="29">
        <f t="shared" si="63"/>
        <v>0</v>
      </c>
      <c r="V37" s="29"/>
      <c r="W37" s="29"/>
      <c r="X37" s="13">
        <f t="shared" si="64"/>
        <v>0</v>
      </c>
      <c r="Y37" s="13">
        <f t="shared" si="65"/>
        <v>0</v>
      </c>
      <c r="Z37" s="13">
        <f t="shared" si="66"/>
        <v>0</v>
      </c>
      <c r="AA37" s="63"/>
      <c r="AB37" s="64"/>
      <c r="AC37" s="83"/>
      <c r="AD37" s="6"/>
      <c r="AE37" s="6"/>
      <c r="AF37" s="6"/>
      <c r="AG37" s="6"/>
      <c r="AH37" s="6"/>
    </row>
    <row r="38" spans="1:34" ht="12.75" x14ac:dyDescent="0.2">
      <c r="A38" s="75"/>
      <c r="B38" s="76"/>
      <c r="C38" s="77"/>
      <c r="D38" s="77"/>
      <c r="E38" s="78"/>
      <c r="F38" s="79"/>
      <c r="G38" s="77"/>
      <c r="H38" s="73"/>
      <c r="I38" s="79"/>
      <c r="J38" s="73"/>
      <c r="K38" s="72"/>
      <c r="L38" s="73"/>
      <c r="M38" s="86"/>
      <c r="N38" s="86"/>
      <c r="O38" s="86"/>
      <c r="P38" s="84"/>
      <c r="Q38" s="21" t="s">
        <v>3</v>
      </c>
      <c r="R38" s="60">
        <f>SUM(R34:R37)</f>
        <v>21863.68</v>
      </c>
      <c r="S38" s="60">
        <f t="shared" ref="S38:W38" si="67">SUM(S34:S37)</f>
        <v>10931.84</v>
      </c>
      <c r="T38" s="60">
        <f t="shared" si="67"/>
        <v>10931.84</v>
      </c>
      <c r="U38" s="60">
        <f t="shared" si="67"/>
        <v>25963.119999999999</v>
      </c>
      <c r="V38" s="60">
        <f t="shared" si="67"/>
        <v>12981.56</v>
      </c>
      <c r="W38" s="60">
        <f t="shared" si="67"/>
        <v>12981.56</v>
      </c>
      <c r="X38" s="86"/>
      <c r="Y38" s="86"/>
      <c r="Z38" s="86"/>
      <c r="AA38" s="63"/>
      <c r="AB38" s="64"/>
      <c r="AC38" s="83"/>
      <c r="AD38" s="6"/>
      <c r="AE38" s="6"/>
      <c r="AF38" s="6"/>
      <c r="AG38" s="6"/>
      <c r="AH38" s="6"/>
    </row>
    <row r="39" spans="1:34" ht="12.75" x14ac:dyDescent="0.2">
      <c r="A39" s="74">
        <v>5</v>
      </c>
      <c r="B39" s="76" t="s">
        <v>121</v>
      </c>
      <c r="C39" s="77" t="s">
        <v>98</v>
      </c>
      <c r="D39" s="24"/>
      <c r="E39" s="24"/>
      <c r="F39" s="24"/>
      <c r="G39" s="24"/>
      <c r="H39" s="24"/>
      <c r="I39" s="24"/>
      <c r="J39" s="24"/>
      <c r="K39" s="24"/>
      <c r="L39" s="24"/>
      <c r="M39" s="13">
        <f>N39+O39</f>
        <v>12938.060000000001</v>
      </c>
      <c r="N39" s="14">
        <v>6469.01</v>
      </c>
      <c r="O39" s="14">
        <f>6469.05</f>
        <v>6469.05</v>
      </c>
      <c r="P39" s="84" t="s">
        <v>44</v>
      </c>
      <c r="Q39" s="20" t="s">
        <v>4</v>
      </c>
      <c r="R39" s="29">
        <f>S39+T39</f>
        <v>28986.959999999999</v>
      </c>
      <c r="S39" s="29">
        <v>14493.48</v>
      </c>
      <c r="T39" s="29">
        <v>14493.48</v>
      </c>
      <c r="U39" s="29">
        <f>V39+W39</f>
        <v>29981.64</v>
      </c>
      <c r="V39" s="29">
        <v>15814.63</v>
      </c>
      <c r="W39" s="29">
        <v>14167.01</v>
      </c>
      <c r="X39" s="13">
        <f>M39+R39-U39</f>
        <v>11943.380000000005</v>
      </c>
      <c r="Y39" s="13">
        <f>N39+S39-V39</f>
        <v>5147.8599999999988</v>
      </c>
      <c r="Z39" s="13">
        <f>O39+T39-W39</f>
        <v>6795.5199999999986</v>
      </c>
      <c r="AA39" s="63"/>
      <c r="AB39" s="64"/>
      <c r="AC39" s="83"/>
      <c r="AD39" s="6"/>
      <c r="AE39" s="6"/>
      <c r="AF39" s="6"/>
      <c r="AG39" s="6"/>
      <c r="AH39" s="6"/>
    </row>
    <row r="40" spans="1:34" ht="12.75" x14ac:dyDescent="0.2">
      <c r="A40" s="74"/>
      <c r="B40" s="76"/>
      <c r="C40" s="77"/>
      <c r="D40" s="24"/>
      <c r="E40" s="24"/>
      <c r="F40" s="24"/>
      <c r="G40" s="24"/>
      <c r="H40" s="24"/>
      <c r="I40" s="24"/>
      <c r="J40" s="24"/>
      <c r="K40" s="24"/>
      <c r="L40" s="24"/>
      <c r="M40" s="13">
        <f t="shared" ref="M40:M47" si="68">X39</f>
        <v>11943.380000000005</v>
      </c>
      <c r="N40" s="14">
        <f t="shared" ref="N40:N42" si="69">Y39</f>
        <v>5147.8599999999988</v>
      </c>
      <c r="O40" s="14">
        <f t="shared" ref="O40:O42" si="70">Z39</f>
        <v>6795.5199999999986</v>
      </c>
      <c r="P40" s="84"/>
      <c r="Q40" s="20" t="s">
        <v>5</v>
      </c>
      <c r="R40" s="29">
        <f>S40+T40</f>
        <v>30854.98</v>
      </c>
      <c r="S40" s="29">
        <v>15427.49</v>
      </c>
      <c r="T40" s="29">
        <v>15427.49</v>
      </c>
      <c r="U40" s="29">
        <f t="shared" ref="U40:U42" si="71">V40+W40</f>
        <v>28283.41</v>
      </c>
      <c r="V40" s="29">
        <v>18126.45</v>
      </c>
      <c r="W40" s="29">
        <v>10156.959999999999</v>
      </c>
      <c r="X40" s="13">
        <f t="shared" ref="X40:X42" si="72">M40+R40-U40</f>
        <v>14514.95</v>
      </c>
      <c r="Y40" s="13">
        <f t="shared" ref="Y40:Y42" si="73">N40+S40-V40</f>
        <v>2448.8999999999978</v>
      </c>
      <c r="Z40" s="13">
        <f t="shared" ref="Z40:Z42" si="74">O40+T40-W40</f>
        <v>12066.05</v>
      </c>
      <c r="AA40" s="63"/>
      <c r="AB40" s="64"/>
      <c r="AC40" s="83"/>
      <c r="AD40" s="6"/>
      <c r="AE40" s="6"/>
      <c r="AF40" s="6"/>
      <c r="AG40" s="6"/>
      <c r="AH40" s="6"/>
    </row>
    <row r="41" spans="1:34" ht="12.75" x14ac:dyDescent="0.2">
      <c r="A41" s="74"/>
      <c r="B41" s="76"/>
      <c r="C41" s="77"/>
      <c r="D41" s="24"/>
      <c r="E41" s="24"/>
      <c r="F41" s="24"/>
      <c r="G41" s="24"/>
      <c r="H41" s="24"/>
      <c r="I41" s="24"/>
      <c r="J41" s="24"/>
      <c r="K41" s="24"/>
      <c r="L41" s="24"/>
      <c r="M41" s="13">
        <f t="shared" si="68"/>
        <v>14514.95</v>
      </c>
      <c r="N41" s="14">
        <f t="shared" si="69"/>
        <v>2448.8999999999978</v>
      </c>
      <c r="O41" s="14">
        <f t="shared" si="70"/>
        <v>12066.05</v>
      </c>
      <c r="P41" s="84"/>
      <c r="Q41" s="20" t="s">
        <v>6</v>
      </c>
      <c r="R41" s="29">
        <f t="shared" ref="R41:R42" si="75">S41+T41</f>
        <v>0</v>
      </c>
      <c r="S41" s="29"/>
      <c r="T41" s="29"/>
      <c r="U41" s="29">
        <f t="shared" si="71"/>
        <v>0</v>
      </c>
      <c r="V41" s="29"/>
      <c r="W41" s="29"/>
      <c r="X41" s="13">
        <f t="shared" si="72"/>
        <v>14514.95</v>
      </c>
      <c r="Y41" s="13">
        <f t="shared" si="73"/>
        <v>2448.8999999999978</v>
      </c>
      <c r="Z41" s="13">
        <f t="shared" si="74"/>
        <v>12066.05</v>
      </c>
      <c r="AA41" s="63"/>
      <c r="AB41" s="64"/>
      <c r="AC41" s="83"/>
      <c r="AD41" s="6"/>
      <c r="AE41" s="6"/>
      <c r="AF41" s="6"/>
      <c r="AG41" s="6"/>
      <c r="AH41" s="6"/>
    </row>
    <row r="42" spans="1:34" ht="12.75" x14ac:dyDescent="0.2">
      <c r="A42" s="74"/>
      <c r="B42" s="76"/>
      <c r="C42" s="77"/>
      <c r="D42" s="24"/>
      <c r="E42" s="24"/>
      <c r="F42" s="24"/>
      <c r="G42" s="24"/>
      <c r="H42" s="24"/>
      <c r="I42" s="24"/>
      <c r="J42" s="24"/>
      <c r="K42" s="24"/>
      <c r="L42" s="24"/>
      <c r="M42" s="13">
        <f t="shared" si="68"/>
        <v>14514.95</v>
      </c>
      <c r="N42" s="14">
        <f t="shared" si="69"/>
        <v>2448.8999999999978</v>
      </c>
      <c r="O42" s="14">
        <f t="shared" si="70"/>
        <v>12066.05</v>
      </c>
      <c r="P42" s="84"/>
      <c r="Q42" s="20" t="s">
        <v>7</v>
      </c>
      <c r="R42" s="29">
        <f t="shared" si="75"/>
        <v>0</v>
      </c>
      <c r="S42" s="29"/>
      <c r="T42" s="29"/>
      <c r="U42" s="29">
        <f t="shared" si="71"/>
        <v>0</v>
      </c>
      <c r="V42" s="29"/>
      <c r="W42" s="29"/>
      <c r="X42" s="13">
        <f t="shared" si="72"/>
        <v>14514.95</v>
      </c>
      <c r="Y42" s="13">
        <f t="shared" si="73"/>
        <v>2448.8999999999978</v>
      </c>
      <c r="Z42" s="13">
        <f t="shared" si="74"/>
        <v>12066.05</v>
      </c>
      <c r="AA42" s="63"/>
      <c r="AB42" s="64"/>
      <c r="AC42" s="83"/>
      <c r="AD42" s="6"/>
      <c r="AE42" s="6"/>
      <c r="AF42" s="6"/>
      <c r="AG42" s="6"/>
      <c r="AH42" s="6"/>
    </row>
    <row r="43" spans="1:34" ht="13.5" thickBot="1" x14ac:dyDescent="0.25">
      <c r="A43" s="101"/>
      <c r="B43" s="134"/>
      <c r="C43" s="154"/>
      <c r="D43" s="44"/>
      <c r="E43" s="44"/>
      <c r="F43" s="44"/>
      <c r="G43" s="44"/>
      <c r="H43" s="44"/>
      <c r="I43" s="44"/>
      <c r="J43" s="44"/>
      <c r="K43" s="44"/>
      <c r="L43" s="44"/>
      <c r="M43" s="155"/>
      <c r="N43" s="155"/>
      <c r="O43" s="155"/>
      <c r="P43" s="139"/>
      <c r="Q43" s="35" t="s">
        <v>3</v>
      </c>
      <c r="R43" s="61">
        <f>SUM(R39:R42)</f>
        <v>59841.94</v>
      </c>
      <c r="S43" s="61">
        <f t="shared" ref="S43:W43" si="76">SUM(S39:S42)</f>
        <v>29920.97</v>
      </c>
      <c r="T43" s="61">
        <f t="shared" si="76"/>
        <v>29920.97</v>
      </c>
      <c r="U43" s="61">
        <f t="shared" si="76"/>
        <v>58265.05</v>
      </c>
      <c r="V43" s="61">
        <f t="shared" si="76"/>
        <v>33941.08</v>
      </c>
      <c r="W43" s="61">
        <f t="shared" si="76"/>
        <v>24323.97</v>
      </c>
      <c r="X43" s="155"/>
      <c r="Y43" s="155"/>
      <c r="Z43" s="155"/>
      <c r="AA43" s="135"/>
      <c r="AB43" s="152"/>
      <c r="AC43" s="153"/>
      <c r="AD43" s="6"/>
      <c r="AE43" s="6"/>
      <c r="AF43" s="6"/>
      <c r="AG43" s="6"/>
      <c r="AH43" s="6"/>
    </row>
    <row r="44" spans="1:34" ht="15.6" customHeight="1" thickTop="1" x14ac:dyDescent="0.2">
      <c r="A44" s="124" t="s">
        <v>110</v>
      </c>
      <c r="B44" s="129" t="s">
        <v>55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38">
        <f>N44+O44</f>
        <v>4455.74</v>
      </c>
      <c r="N44" s="39">
        <f t="shared" ref="N44:O44" si="77">N49+N54</f>
        <v>2227.87</v>
      </c>
      <c r="O44" s="39">
        <f t="shared" si="77"/>
        <v>2227.87</v>
      </c>
      <c r="P44" s="172"/>
      <c r="Q44" s="40" t="s">
        <v>4</v>
      </c>
      <c r="R44" s="39">
        <f>S44+T44</f>
        <v>2122.02</v>
      </c>
      <c r="S44" s="39">
        <f t="shared" ref="S44:Z44" si="78">S49+S54</f>
        <v>1061.01</v>
      </c>
      <c r="T44" s="39">
        <f t="shared" si="78"/>
        <v>1061.01</v>
      </c>
      <c r="U44" s="39">
        <f>V44+W44</f>
        <v>2122.02</v>
      </c>
      <c r="V44" s="39">
        <f t="shared" si="78"/>
        <v>1061.01</v>
      </c>
      <c r="W44" s="39">
        <f t="shared" si="78"/>
        <v>1061.01</v>
      </c>
      <c r="X44" s="39">
        <f t="shared" si="78"/>
        <v>4455.74</v>
      </c>
      <c r="Y44" s="39">
        <f t="shared" si="78"/>
        <v>2227.87</v>
      </c>
      <c r="Z44" s="39">
        <f t="shared" si="78"/>
        <v>2227.87</v>
      </c>
      <c r="AA44" s="107"/>
      <c r="AB44" s="107"/>
      <c r="AC44" s="177" t="s">
        <v>119</v>
      </c>
      <c r="AD44" s="5"/>
      <c r="AE44" s="5"/>
      <c r="AF44" s="5"/>
      <c r="AG44" s="5"/>
      <c r="AH44" s="5"/>
    </row>
    <row r="45" spans="1:34" ht="15.6" customHeight="1" x14ac:dyDescent="0.2">
      <c r="A45" s="125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">
        <f t="shared" si="68"/>
        <v>4455.74</v>
      </c>
      <c r="N45" s="29">
        <f t="shared" ref="N45:O45" si="79">N50+N55</f>
        <v>2227.87</v>
      </c>
      <c r="O45" s="29">
        <f t="shared" si="79"/>
        <v>2227.87</v>
      </c>
      <c r="P45" s="173"/>
      <c r="Q45" s="19" t="s">
        <v>5</v>
      </c>
      <c r="R45" s="29">
        <f t="shared" ref="R45:R47" si="80">S45+T45</f>
        <v>2599.7400000000002</v>
      </c>
      <c r="S45" s="29">
        <f t="shared" ref="S45:T45" si="81">S50+S55</f>
        <v>1299.8700000000001</v>
      </c>
      <c r="T45" s="29">
        <f t="shared" si="81"/>
        <v>1299.8700000000001</v>
      </c>
      <c r="U45" s="29">
        <f t="shared" ref="U45:U47" si="82">V45+W45</f>
        <v>2599.7400000000002</v>
      </c>
      <c r="V45" s="29">
        <f t="shared" ref="V45:Z45" si="83">V50+V55</f>
        <v>1299.8700000000001</v>
      </c>
      <c r="W45" s="29">
        <f t="shared" si="83"/>
        <v>1299.8700000000001</v>
      </c>
      <c r="X45" s="29">
        <f t="shared" si="83"/>
        <v>4455.74</v>
      </c>
      <c r="Y45" s="29">
        <f t="shared" si="83"/>
        <v>2227.87</v>
      </c>
      <c r="Z45" s="29">
        <f t="shared" si="83"/>
        <v>2227.87</v>
      </c>
      <c r="AA45" s="175"/>
      <c r="AB45" s="175"/>
      <c r="AC45" s="178"/>
      <c r="AD45" s="5"/>
      <c r="AE45" s="5"/>
      <c r="AF45" s="5"/>
      <c r="AG45" s="5"/>
      <c r="AH45" s="5"/>
    </row>
    <row r="46" spans="1:34" ht="15.6" customHeight="1" x14ac:dyDescent="0.2">
      <c r="A46" s="125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">
        <f t="shared" si="68"/>
        <v>4455.74</v>
      </c>
      <c r="N46" s="29">
        <f t="shared" ref="N46:O46" si="84">N51+N56</f>
        <v>2227.87</v>
      </c>
      <c r="O46" s="29">
        <f t="shared" si="84"/>
        <v>2227.87</v>
      </c>
      <c r="P46" s="173"/>
      <c r="Q46" s="19" t="s">
        <v>6</v>
      </c>
      <c r="R46" s="29">
        <f t="shared" si="80"/>
        <v>0</v>
      </c>
      <c r="S46" s="29">
        <f t="shared" ref="S46:T46" si="85">S51+S56</f>
        <v>0</v>
      </c>
      <c r="T46" s="29">
        <f t="shared" si="85"/>
        <v>0</v>
      </c>
      <c r="U46" s="29">
        <f t="shared" si="82"/>
        <v>0</v>
      </c>
      <c r="V46" s="29">
        <f t="shared" ref="V46:Z46" si="86">V51+V56</f>
        <v>0</v>
      </c>
      <c r="W46" s="29">
        <f t="shared" si="86"/>
        <v>0</v>
      </c>
      <c r="X46" s="29">
        <f t="shared" si="86"/>
        <v>4455.74</v>
      </c>
      <c r="Y46" s="29">
        <f t="shared" si="86"/>
        <v>2227.87</v>
      </c>
      <c r="Z46" s="29">
        <f t="shared" si="86"/>
        <v>2227.87</v>
      </c>
      <c r="AA46" s="175"/>
      <c r="AB46" s="175"/>
      <c r="AC46" s="178"/>
      <c r="AD46" s="5"/>
      <c r="AE46" s="5"/>
      <c r="AF46" s="5"/>
      <c r="AG46" s="5"/>
      <c r="AH46" s="5"/>
    </row>
    <row r="47" spans="1:34" ht="15.6" customHeight="1" x14ac:dyDescent="0.2">
      <c r="A47" s="125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">
        <f t="shared" si="68"/>
        <v>4455.74</v>
      </c>
      <c r="N47" s="29">
        <f t="shared" ref="N47:O47" si="87">N52+N57</f>
        <v>2227.87</v>
      </c>
      <c r="O47" s="29">
        <f t="shared" si="87"/>
        <v>2227.87</v>
      </c>
      <c r="P47" s="173"/>
      <c r="Q47" s="19" t="s">
        <v>7</v>
      </c>
      <c r="R47" s="29">
        <f t="shared" si="80"/>
        <v>0</v>
      </c>
      <c r="S47" s="29">
        <f t="shared" ref="S47:T47" si="88">S52+S57</f>
        <v>0</v>
      </c>
      <c r="T47" s="29">
        <f t="shared" si="88"/>
        <v>0</v>
      </c>
      <c r="U47" s="29">
        <f t="shared" si="82"/>
        <v>0</v>
      </c>
      <c r="V47" s="29">
        <f t="shared" ref="V47:Z47" si="89">V52+V57</f>
        <v>0</v>
      </c>
      <c r="W47" s="29">
        <f t="shared" si="89"/>
        <v>0</v>
      </c>
      <c r="X47" s="29">
        <f t="shared" si="89"/>
        <v>4455.74</v>
      </c>
      <c r="Y47" s="29">
        <f t="shared" si="89"/>
        <v>2227.87</v>
      </c>
      <c r="Z47" s="29">
        <f t="shared" si="89"/>
        <v>2227.87</v>
      </c>
      <c r="AA47" s="175"/>
      <c r="AB47" s="175"/>
      <c r="AC47" s="178"/>
      <c r="AD47" s="5"/>
      <c r="AE47" s="5"/>
      <c r="AF47" s="5"/>
      <c r="AG47" s="5"/>
      <c r="AH47" s="5"/>
    </row>
    <row r="48" spans="1:34" ht="15.6" customHeight="1" thickBot="1" x14ac:dyDescent="0.25">
      <c r="A48" s="126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57"/>
      <c r="N48" s="157"/>
      <c r="O48" s="157"/>
      <c r="P48" s="174"/>
      <c r="Q48" s="41" t="s">
        <v>3</v>
      </c>
      <c r="R48" s="42">
        <f>SUM(R44:R47)</f>
        <v>4721.76</v>
      </c>
      <c r="S48" s="42">
        <f t="shared" ref="S48" si="90">SUM(S44:S47)</f>
        <v>2360.88</v>
      </c>
      <c r="T48" s="42">
        <f t="shared" ref="T48" si="91">SUM(T44:T47)</f>
        <v>2360.88</v>
      </c>
      <c r="U48" s="42">
        <f t="shared" ref="U48" si="92">SUM(U44:U47)</f>
        <v>4721.76</v>
      </c>
      <c r="V48" s="42">
        <f t="shared" ref="V48" si="93">SUM(V44:V47)</f>
        <v>2360.88</v>
      </c>
      <c r="W48" s="42">
        <f t="shared" ref="W48" si="94">SUM(W44:W47)</f>
        <v>2360.88</v>
      </c>
      <c r="X48" s="151"/>
      <c r="Y48" s="151"/>
      <c r="Z48" s="151"/>
      <c r="AA48" s="176"/>
      <c r="AB48" s="176"/>
      <c r="AC48" s="179"/>
      <c r="AD48" s="5"/>
      <c r="AE48" s="5"/>
      <c r="AF48" s="5"/>
      <c r="AG48" s="5"/>
      <c r="AH48" s="5"/>
    </row>
    <row r="49" spans="1:34" ht="13.5" thickTop="1" x14ac:dyDescent="0.2">
      <c r="A49" s="102">
        <v>1</v>
      </c>
      <c r="B49" s="103" t="s">
        <v>107</v>
      </c>
      <c r="C49" s="103" t="s">
        <v>56</v>
      </c>
      <c r="D49" s="103" t="s">
        <v>66</v>
      </c>
      <c r="E49" s="98" t="s">
        <v>80</v>
      </c>
      <c r="F49" s="103"/>
      <c r="G49" s="103" t="s">
        <v>58</v>
      </c>
      <c r="H49" s="103" t="s">
        <v>57</v>
      </c>
      <c r="I49" s="103">
        <v>2</v>
      </c>
      <c r="J49" s="103">
        <v>98.89</v>
      </c>
      <c r="K49" s="156">
        <v>44504</v>
      </c>
      <c r="L49" s="156">
        <v>46298</v>
      </c>
      <c r="M49" s="31">
        <f>N49+O49</f>
        <v>0</v>
      </c>
      <c r="N49" s="36">
        <v>0</v>
      </c>
      <c r="O49" s="45">
        <v>0</v>
      </c>
      <c r="P49" s="87" t="s">
        <v>44</v>
      </c>
      <c r="Q49" s="37" t="s">
        <v>4</v>
      </c>
      <c r="R49" s="59">
        <f>S49+T49</f>
        <v>593.34</v>
      </c>
      <c r="S49" s="59">
        <v>296.67</v>
      </c>
      <c r="T49" s="59">
        <v>296.67</v>
      </c>
      <c r="U49" s="59">
        <f>V49+W49</f>
        <v>593.34</v>
      </c>
      <c r="V49" s="59">
        <v>296.67</v>
      </c>
      <c r="W49" s="59">
        <v>296.67</v>
      </c>
      <c r="X49" s="31">
        <f>M49+R49-U49</f>
        <v>0</v>
      </c>
      <c r="Y49" s="31">
        <f>N49+S49-V49</f>
        <v>0</v>
      </c>
      <c r="Z49" s="31">
        <f>O49+T49-W49</f>
        <v>0</v>
      </c>
      <c r="AA49" s="80"/>
      <c r="AB49" s="81"/>
      <c r="AC49" s="82"/>
      <c r="AD49" s="5"/>
      <c r="AE49" s="5"/>
      <c r="AF49" s="5"/>
      <c r="AG49" s="5"/>
      <c r="AH49" s="5"/>
    </row>
    <row r="50" spans="1:34" ht="12.75" x14ac:dyDescent="0.2">
      <c r="A50" s="75"/>
      <c r="B50" s="76"/>
      <c r="C50" s="76"/>
      <c r="D50" s="76"/>
      <c r="E50" s="78"/>
      <c r="F50" s="76"/>
      <c r="G50" s="76"/>
      <c r="H50" s="76"/>
      <c r="I50" s="76"/>
      <c r="J50" s="76"/>
      <c r="K50" s="76"/>
      <c r="L50" s="76"/>
      <c r="M50" s="13">
        <f t="shared" ref="M50:O52" si="95">X49</f>
        <v>0</v>
      </c>
      <c r="N50" s="14">
        <f t="shared" si="95"/>
        <v>0</v>
      </c>
      <c r="O50" s="14">
        <f t="shared" si="95"/>
        <v>0</v>
      </c>
      <c r="P50" s="84"/>
      <c r="Q50" s="20" t="s">
        <v>5</v>
      </c>
      <c r="R50" s="29">
        <f t="shared" ref="R50:R52" si="96">S50+T50</f>
        <v>593.34</v>
      </c>
      <c r="S50" s="59">
        <v>296.67</v>
      </c>
      <c r="T50" s="59">
        <v>296.67</v>
      </c>
      <c r="U50" s="29">
        <f t="shared" ref="U50:U52" si="97">V50+W50</f>
        <v>593.34</v>
      </c>
      <c r="V50" s="59">
        <v>296.67</v>
      </c>
      <c r="W50" s="59">
        <v>296.67</v>
      </c>
      <c r="X50" s="13">
        <f t="shared" ref="X50:X52" si="98">M50+R50-U50</f>
        <v>0</v>
      </c>
      <c r="Y50" s="13">
        <f t="shared" ref="Y50:Y52" si="99">N50+S50-V50</f>
        <v>0</v>
      </c>
      <c r="Z50" s="13">
        <f t="shared" ref="Z50:Z52" si="100">O50+T50-W50</f>
        <v>0</v>
      </c>
      <c r="AA50" s="63"/>
      <c r="AB50" s="64"/>
      <c r="AC50" s="83"/>
      <c r="AD50" s="5"/>
      <c r="AE50" s="5"/>
      <c r="AF50" s="5"/>
      <c r="AG50" s="5"/>
      <c r="AH50" s="5"/>
    </row>
    <row r="51" spans="1:34" ht="12.75" x14ac:dyDescent="0.2">
      <c r="A51" s="75"/>
      <c r="B51" s="76"/>
      <c r="C51" s="76"/>
      <c r="D51" s="76"/>
      <c r="E51" s="78"/>
      <c r="F51" s="76"/>
      <c r="G51" s="76"/>
      <c r="H51" s="76"/>
      <c r="I51" s="76"/>
      <c r="J51" s="76"/>
      <c r="K51" s="76"/>
      <c r="L51" s="76"/>
      <c r="M51" s="13">
        <f t="shared" si="95"/>
        <v>0</v>
      </c>
      <c r="N51" s="14">
        <f t="shared" si="95"/>
        <v>0</v>
      </c>
      <c r="O51" s="14">
        <f t="shared" si="95"/>
        <v>0</v>
      </c>
      <c r="P51" s="84"/>
      <c r="Q51" s="20" t="s">
        <v>6</v>
      </c>
      <c r="R51" s="29">
        <f t="shared" si="96"/>
        <v>0</v>
      </c>
      <c r="S51" s="29"/>
      <c r="T51" s="29"/>
      <c r="U51" s="29">
        <f t="shared" si="97"/>
        <v>0</v>
      </c>
      <c r="V51" s="29"/>
      <c r="W51" s="29"/>
      <c r="X51" s="13">
        <f t="shared" si="98"/>
        <v>0</v>
      </c>
      <c r="Y51" s="13">
        <f t="shared" si="99"/>
        <v>0</v>
      </c>
      <c r="Z51" s="13">
        <f t="shared" si="100"/>
        <v>0</v>
      </c>
      <c r="AA51" s="63"/>
      <c r="AB51" s="64"/>
      <c r="AC51" s="83"/>
      <c r="AD51" s="5"/>
      <c r="AE51" s="5"/>
      <c r="AF51" s="5"/>
      <c r="AG51" s="5"/>
      <c r="AH51" s="5"/>
    </row>
    <row r="52" spans="1:34" ht="12.75" x14ac:dyDescent="0.2">
      <c r="A52" s="75"/>
      <c r="B52" s="76"/>
      <c r="C52" s="76"/>
      <c r="D52" s="76"/>
      <c r="E52" s="78"/>
      <c r="F52" s="76"/>
      <c r="G52" s="76"/>
      <c r="H52" s="76"/>
      <c r="I52" s="76"/>
      <c r="J52" s="76"/>
      <c r="K52" s="76"/>
      <c r="L52" s="76"/>
      <c r="M52" s="13">
        <f t="shared" si="95"/>
        <v>0</v>
      </c>
      <c r="N52" s="14">
        <f t="shared" si="95"/>
        <v>0</v>
      </c>
      <c r="O52" s="14">
        <f t="shared" si="95"/>
        <v>0</v>
      </c>
      <c r="P52" s="84"/>
      <c r="Q52" s="20" t="s">
        <v>7</v>
      </c>
      <c r="R52" s="29">
        <f t="shared" si="96"/>
        <v>0</v>
      </c>
      <c r="S52" s="29"/>
      <c r="T52" s="29"/>
      <c r="U52" s="29">
        <f t="shared" si="97"/>
        <v>0</v>
      </c>
      <c r="V52" s="29"/>
      <c r="W52" s="29"/>
      <c r="X52" s="13">
        <f t="shared" si="98"/>
        <v>0</v>
      </c>
      <c r="Y52" s="13">
        <f t="shared" si="99"/>
        <v>0</v>
      </c>
      <c r="Z52" s="13">
        <f t="shared" si="100"/>
        <v>0</v>
      </c>
      <c r="AA52" s="63"/>
      <c r="AB52" s="64"/>
      <c r="AC52" s="83"/>
      <c r="AD52" s="5"/>
      <c r="AE52" s="5"/>
      <c r="AF52" s="5"/>
      <c r="AG52" s="5"/>
      <c r="AH52" s="5"/>
    </row>
    <row r="53" spans="1:34" ht="12.75" x14ac:dyDescent="0.2">
      <c r="A53" s="75"/>
      <c r="B53" s="76"/>
      <c r="C53" s="76"/>
      <c r="D53" s="76"/>
      <c r="E53" s="78"/>
      <c r="F53" s="76"/>
      <c r="G53" s="76"/>
      <c r="H53" s="76"/>
      <c r="I53" s="76"/>
      <c r="J53" s="76"/>
      <c r="K53" s="76"/>
      <c r="L53" s="76"/>
      <c r="M53" s="86"/>
      <c r="N53" s="86"/>
      <c r="O53" s="86"/>
      <c r="P53" s="84"/>
      <c r="Q53" s="21" t="s">
        <v>3</v>
      </c>
      <c r="R53" s="60">
        <f>SUM(R49:R52)</f>
        <v>1186.68</v>
      </c>
      <c r="S53" s="60">
        <f t="shared" ref="S53" si="101">SUM(S49:S52)</f>
        <v>593.34</v>
      </c>
      <c r="T53" s="60">
        <f t="shared" ref="T53" si="102">SUM(T49:T52)</f>
        <v>593.34</v>
      </c>
      <c r="U53" s="60">
        <f t="shared" ref="U53" si="103">SUM(U49:U52)</f>
        <v>1186.68</v>
      </c>
      <c r="V53" s="60">
        <f t="shared" ref="V53" si="104">SUM(V49:V52)</f>
        <v>593.34</v>
      </c>
      <c r="W53" s="60">
        <f t="shared" ref="W53" si="105">SUM(W49:W52)</f>
        <v>593.34</v>
      </c>
      <c r="X53" s="86"/>
      <c r="Y53" s="86"/>
      <c r="Z53" s="86"/>
      <c r="AA53" s="63"/>
      <c r="AB53" s="64"/>
      <c r="AC53" s="83"/>
      <c r="AD53" s="5"/>
      <c r="AE53" s="5"/>
      <c r="AF53" s="5"/>
      <c r="AG53" s="5"/>
      <c r="AH53" s="5"/>
    </row>
    <row r="54" spans="1:34" ht="12.75" x14ac:dyDescent="0.2">
      <c r="A54" s="132">
        <f>A49+1</f>
        <v>2</v>
      </c>
      <c r="B54" s="133" t="s">
        <v>107</v>
      </c>
      <c r="C54" s="133" t="s">
        <v>100</v>
      </c>
      <c r="D54" s="133" t="s">
        <v>101</v>
      </c>
      <c r="E54" s="78" t="s">
        <v>102</v>
      </c>
      <c r="F54" s="133"/>
      <c r="G54" s="133" t="s">
        <v>104</v>
      </c>
      <c r="H54" s="133" t="s">
        <v>103</v>
      </c>
      <c r="I54" s="133">
        <v>30.3</v>
      </c>
      <c r="J54" s="133">
        <v>22.07</v>
      </c>
      <c r="K54" s="138">
        <v>44408</v>
      </c>
      <c r="L54" s="138">
        <v>44742</v>
      </c>
      <c r="M54" s="13">
        <f>N54+O54</f>
        <v>4455.74</v>
      </c>
      <c r="N54" s="14">
        <v>2227.87</v>
      </c>
      <c r="O54" s="16">
        <v>2227.87</v>
      </c>
      <c r="P54" s="84" t="s">
        <v>44</v>
      </c>
      <c r="Q54" s="20" t="s">
        <v>4</v>
      </c>
      <c r="R54" s="29">
        <f>S54+T54</f>
        <v>1528.68</v>
      </c>
      <c r="S54" s="29">
        <v>764.34</v>
      </c>
      <c r="T54" s="29">
        <v>764.34</v>
      </c>
      <c r="U54" s="29">
        <f>V54+W54</f>
        <v>1528.68</v>
      </c>
      <c r="V54" s="29">
        <v>764.34</v>
      </c>
      <c r="W54" s="29">
        <v>764.34</v>
      </c>
      <c r="X54" s="13">
        <f>M54+R54-U54</f>
        <v>4455.74</v>
      </c>
      <c r="Y54" s="13">
        <f>N54+S54-V54</f>
        <v>2227.87</v>
      </c>
      <c r="Z54" s="13">
        <f>O54+T54-W54</f>
        <v>2227.87</v>
      </c>
      <c r="AA54" s="63"/>
      <c r="AB54" s="64"/>
      <c r="AC54" s="83"/>
      <c r="AD54" s="5"/>
      <c r="AE54" s="5"/>
      <c r="AF54" s="5"/>
      <c r="AG54" s="5"/>
      <c r="AH54" s="5"/>
    </row>
    <row r="55" spans="1:34" ht="12.75" x14ac:dyDescent="0.2">
      <c r="A55" s="75"/>
      <c r="B55" s="76"/>
      <c r="C55" s="76"/>
      <c r="D55" s="76"/>
      <c r="E55" s="78"/>
      <c r="F55" s="76"/>
      <c r="G55" s="76"/>
      <c r="H55" s="76"/>
      <c r="I55" s="76"/>
      <c r="J55" s="76"/>
      <c r="K55" s="76"/>
      <c r="L55" s="76"/>
      <c r="M55" s="13">
        <f>X54</f>
        <v>4455.74</v>
      </c>
      <c r="N55" s="14">
        <f t="shared" ref="N55:N57" si="106">Y54</f>
        <v>2227.87</v>
      </c>
      <c r="O55" s="14">
        <f t="shared" ref="O55:O57" si="107">Z54</f>
        <v>2227.87</v>
      </c>
      <c r="P55" s="84"/>
      <c r="Q55" s="20" t="s">
        <v>5</v>
      </c>
      <c r="R55" s="29">
        <f t="shared" ref="R55:R57" si="108">S55+T55</f>
        <v>2006.4</v>
      </c>
      <c r="S55" s="29">
        <v>1003.2</v>
      </c>
      <c r="T55" s="29">
        <v>1003.2</v>
      </c>
      <c r="U55" s="29">
        <f t="shared" ref="U55:U57" si="109">V55+W55</f>
        <v>2006.4</v>
      </c>
      <c r="V55" s="29">
        <v>1003.2</v>
      </c>
      <c r="W55" s="29">
        <v>1003.2</v>
      </c>
      <c r="X55" s="13">
        <f t="shared" ref="X55:X57" si="110">M55+R55-U55</f>
        <v>4455.74</v>
      </c>
      <c r="Y55" s="13">
        <f t="shared" ref="Y55:Y57" si="111">N55+S55-V55</f>
        <v>2227.87</v>
      </c>
      <c r="Z55" s="13">
        <f t="shared" ref="Z55:Z57" si="112">O55+T55-W55</f>
        <v>2227.87</v>
      </c>
      <c r="AA55" s="63"/>
      <c r="AB55" s="64"/>
      <c r="AC55" s="83"/>
      <c r="AD55" s="5"/>
      <c r="AE55" s="5"/>
      <c r="AF55" s="5"/>
      <c r="AG55" s="5"/>
      <c r="AH55" s="5"/>
    </row>
    <row r="56" spans="1:34" ht="12.75" x14ac:dyDescent="0.2">
      <c r="A56" s="75"/>
      <c r="B56" s="76"/>
      <c r="C56" s="76"/>
      <c r="D56" s="76"/>
      <c r="E56" s="78"/>
      <c r="F56" s="76"/>
      <c r="G56" s="76"/>
      <c r="H56" s="76"/>
      <c r="I56" s="76"/>
      <c r="J56" s="76"/>
      <c r="K56" s="76"/>
      <c r="L56" s="76"/>
      <c r="M56" s="13">
        <f t="shared" ref="M56" si="113">X55</f>
        <v>4455.74</v>
      </c>
      <c r="N56" s="14">
        <f t="shared" si="106"/>
        <v>2227.87</v>
      </c>
      <c r="O56" s="14">
        <f t="shared" si="107"/>
        <v>2227.87</v>
      </c>
      <c r="P56" s="84"/>
      <c r="Q56" s="20" t="s">
        <v>6</v>
      </c>
      <c r="R56" s="29">
        <f t="shared" si="108"/>
        <v>0</v>
      </c>
      <c r="S56" s="29"/>
      <c r="T56" s="29"/>
      <c r="U56" s="29">
        <f t="shared" si="109"/>
        <v>0</v>
      </c>
      <c r="V56" s="29"/>
      <c r="W56" s="29"/>
      <c r="X56" s="13">
        <f t="shared" si="110"/>
        <v>4455.74</v>
      </c>
      <c r="Y56" s="13">
        <f t="shared" si="111"/>
        <v>2227.87</v>
      </c>
      <c r="Z56" s="13">
        <f t="shared" si="112"/>
        <v>2227.87</v>
      </c>
      <c r="AA56" s="63"/>
      <c r="AB56" s="64"/>
      <c r="AC56" s="83"/>
      <c r="AD56" s="5"/>
      <c r="AE56" s="5"/>
      <c r="AF56" s="5"/>
      <c r="AG56" s="5"/>
      <c r="AH56" s="5"/>
    </row>
    <row r="57" spans="1:34" ht="12.75" x14ac:dyDescent="0.2">
      <c r="A57" s="75"/>
      <c r="B57" s="76"/>
      <c r="C57" s="76"/>
      <c r="D57" s="76"/>
      <c r="E57" s="78"/>
      <c r="F57" s="76"/>
      <c r="G57" s="76"/>
      <c r="H57" s="76"/>
      <c r="I57" s="76"/>
      <c r="J57" s="76"/>
      <c r="K57" s="76"/>
      <c r="L57" s="76"/>
      <c r="M57" s="13">
        <f>X56</f>
        <v>4455.74</v>
      </c>
      <c r="N57" s="14">
        <f t="shared" si="106"/>
        <v>2227.87</v>
      </c>
      <c r="O57" s="14">
        <f t="shared" si="107"/>
        <v>2227.87</v>
      </c>
      <c r="P57" s="84"/>
      <c r="Q57" s="20" t="s">
        <v>7</v>
      </c>
      <c r="R57" s="29">
        <f t="shared" si="108"/>
        <v>0</v>
      </c>
      <c r="S57" s="29"/>
      <c r="T57" s="29"/>
      <c r="U57" s="29">
        <f t="shared" si="109"/>
        <v>0</v>
      </c>
      <c r="V57" s="29"/>
      <c r="W57" s="29"/>
      <c r="X57" s="13">
        <f t="shared" si="110"/>
        <v>4455.74</v>
      </c>
      <c r="Y57" s="13">
        <f t="shared" si="111"/>
        <v>2227.87</v>
      </c>
      <c r="Z57" s="13">
        <f t="shared" si="112"/>
        <v>2227.87</v>
      </c>
      <c r="AA57" s="63"/>
      <c r="AB57" s="64"/>
      <c r="AC57" s="83"/>
      <c r="AD57" s="5"/>
      <c r="AE57" s="5"/>
      <c r="AF57" s="5"/>
      <c r="AG57" s="5"/>
      <c r="AH57" s="5"/>
    </row>
    <row r="58" spans="1:34" ht="13.5" thickBot="1" x14ac:dyDescent="0.25">
      <c r="A58" s="101"/>
      <c r="B58" s="134"/>
      <c r="C58" s="134"/>
      <c r="D58" s="134"/>
      <c r="E58" s="140"/>
      <c r="F58" s="134"/>
      <c r="G58" s="134"/>
      <c r="H58" s="134"/>
      <c r="I58" s="134"/>
      <c r="J58" s="134"/>
      <c r="K58" s="134"/>
      <c r="L58" s="134"/>
      <c r="M58" s="155"/>
      <c r="N58" s="155"/>
      <c r="O58" s="155"/>
      <c r="P58" s="139"/>
      <c r="Q58" s="35" t="s">
        <v>3</v>
      </c>
      <c r="R58" s="61">
        <f>SUM(R54:R57)</f>
        <v>3535.08</v>
      </c>
      <c r="S58" s="61">
        <f t="shared" ref="S58:W58" si="114">SUM(S54:S57)</f>
        <v>1767.54</v>
      </c>
      <c r="T58" s="61">
        <f t="shared" si="114"/>
        <v>1767.54</v>
      </c>
      <c r="U58" s="61">
        <f t="shared" si="114"/>
        <v>3535.08</v>
      </c>
      <c r="V58" s="61">
        <f t="shared" si="114"/>
        <v>1767.54</v>
      </c>
      <c r="W58" s="61">
        <f t="shared" si="114"/>
        <v>1767.54</v>
      </c>
      <c r="X58" s="155"/>
      <c r="Y58" s="155"/>
      <c r="Z58" s="155"/>
      <c r="AA58" s="135"/>
      <c r="AB58" s="152"/>
      <c r="AC58" s="153"/>
      <c r="AD58" s="5"/>
      <c r="AE58" s="5"/>
      <c r="AF58" s="5"/>
      <c r="AG58" s="5"/>
      <c r="AH58" s="5"/>
    </row>
    <row r="59" spans="1:34" ht="15.6" customHeight="1" thickTop="1" x14ac:dyDescent="0.2">
      <c r="A59" s="92"/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38">
        <f>N59+O59</f>
        <v>0</v>
      </c>
      <c r="N59" s="39">
        <f t="shared" ref="N59:O59" si="115">N64+N69</f>
        <v>0</v>
      </c>
      <c r="O59" s="39">
        <f t="shared" si="115"/>
        <v>0</v>
      </c>
      <c r="P59" s="169"/>
      <c r="Q59" s="40" t="s">
        <v>4</v>
      </c>
      <c r="R59" s="39">
        <f>R64+R69</f>
        <v>3186.13</v>
      </c>
      <c r="S59" s="39">
        <f t="shared" ref="S59:Z59" si="116">S64+S69</f>
        <v>2876.08</v>
      </c>
      <c r="T59" s="39">
        <f t="shared" si="116"/>
        <v>310.05</v>
      </c>
      <c r="U59" s="39">
        <f t="shared" si="116"/>
        <v>1924.51</v>
      </c>
      <c r="V59" s="39">
        <f t="shared" si="116"/>
        <v>1717.8</v>
      </c>
      <c r="W59" s="39">
        <f t="shared" si="116"/>
        <v>206.71</v>
      </c>
      <c r="X59" s="39">
        <f t="shared" si="116"/>
        <v>1261.6199999999999</v>
      </c>
      <c r="Y59" s="39">
        <f t="shared" si="116"/>
        <v>1158.28</v>
      </c>
      <c r="Z59" s="39">
        <f t="shared" si="116"/>
        <v>103.34</v>
      </c>
      <c r="AA59" s="107"/>
      <c r="AB59" s="107"/>
      <c r="AC59" s="110"/>
      <c r="AD59" s="5"/>
      <c r="AE59" s="5"/>
      <c r="AF59" s="5"/>
      <c r="AG59" s="5"/>
      <c r="AH59" s="5"/>
    </row>
    <row r="60" spans="1:34" ht="15.6" customHeight="1" x14ac:dyDescent="0.2">
      <c r="A60" s="93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">
        <f t="shared" ref="M60" si="117">X59</f>
        <v>1261.6199999999999</v>
      </c>
      <c r="N60" s="29">
        <f t="shared" ref="N60:O60" si="118">N65+N70</f>
        <v>1158.28</v>
      </c>
      <c r="O60" s="29">
        <f t="shared" si="118"/>
        <v>103.34</v>
      </c>
      <c r="P60" s="170"/>
      <c r="Q60" s="19" t="s">
        <v>5</v>
      </c>
      <c r="R60" s="29">
        <f t="shared" ref="R60:T62" si="119">R65+R70</f>
        <v>3086.4300000000003</v>
      </c>
      <c r="S60" s="29">
        <f t="shared" si="119"/>
        <v>2776.38</v>
      </c>
      <c r="T60" s="29">
        <f t="shared" si="119"/>
        <v>310.05</v>
      </c>
      <c r="U60" s="29">
        <f t="shared" ref="U60:W60" si="120">U65+U70</f>
        <v>3934.63</v>
      </c>
      <c r="V60" s="29">
        <f t="shared" si="120"/>
        <v>3624.58</v>
      </c>
      <c r="W60" s="29">
        <f t="shared" si="120"/>
        <v>310.05</v>
      </c>
      <c r="X60" s="29">
        <f>X65+X70</f>
        <v>413.41999999999996</v>
      </c>
      <c r="Y60" s="29">
        <f>Y65+Y70</f>
        <v>310.08</v>
      </c>
      <c r="Z60" s="29">
        <f>Z65+Z70</f>
        <v>103.33999999999997</v>
      </c>
      <c r="AA60" s="175"/>
      <c r="AB60" s="175"/>
      <c r="AC60" s="187"/>
      <c r="AD60" s="5"/>
      <c r="AE60" s="5"/>
      <c r="AF60" s="5"/>
      <c r="AG60" s="5"/>
      <c r="AH60" s="5"/>
    </row>
    <row r="61" spans="1:34" ht="12" customHeight="1" x14ac:dyDescent="0.2">
      <c r="A61" s="93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">
        <f>X60</f>
        <v>413.41999999999996</v>
      </c>
      <c r="N61" s="29">
        <f t="shared" ref="N61:O61" si="121">N66+N71</f>
        <v>310.08</v>
      </c>
      <c r="O61" s="29">
        <f t="shared" si="121"/>
        <v>103.33999999999997</v>
      </c>
      <c r="P61" s="170"/>
      <c r="Q61" s="19" t="s">
        <v>6</v>
      </c>
      <c r="R61" s="29">
        <f t="shared" si="119"/>
        <v>0</v>
      </c>
      <c r="S61" s="29">
        <f t="shared" si="119"/>
        <v>0</v>
      </c>
      <c r="T61" s="29">
        <f t="shared" si="119"/>
        <v>0</v>
      </c>
      <c r="U61" s="29">
        <f t="shared" ref="U61:W61" si="122">U66+U71</f>
        <v>0</v>
      </c>
      <c r="V61" s="29">
        <f t="shared" si="122"/>
        <v>0</v>
      </c>
      <c r="W61" s="29">
        <f t="shared" si="122"/>
        <v>0</v>
      </c>
      <c r="X61" s="29">
        <f t="shared" ref="X61:Z61" si="123">X66+X71</f>
        <v>413.41999999999996</v>
      </c>
      <c r="Y61" s="29">
        <f t="shared" si="123"/>
        <v>310.08</v>
      </c>
      <c r="Z61" s="29">
        <f t="shared" si="123"/>
        <v>103.33999999999997</v>
      </c>
      <c r="AA61" s="175"/>
      <c r="AB61" s="175"/>
      <c r="AC61" s="187"/>
      <c r="AD61" s="5"/>
      <c r="AE61" s="5"/>
      <c r="AF61" s="5"/>
      <c r="AG61" s="5"/>
      <c r="AH61" s="5"/>
    </row>
    <row r="62" spans="1:34" ht="15" hidden="1" customHeight="1" x14ac:dyDescent="0.2">
      <c r="A62" s="93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">
        <f>X61</f>
        <v>413.41999999999996</v>
      </c>
      <c r="N62" s="29">
        <f t="shared" ref="N62:O62" si="124">N67+N72</f>
        <v>310.08</v>
      </c>
      <c r="O62" s="29">
        <f t="shared" si="124"/>
        <v>103.33999999999997</v>
      </c>
      <c r="P62" s="170"/>
      <c r="Q62" s="19" t="s">
        <v>7</v>
      </c>
      <c r="R62" s="29">
        <f t="shared" si="119"/>
        <v>0</v>
      </c>
      <c r="S62" s="29">
        <f t="shared" si="119"/>
        <v>0</v>
      </c>
      <c r="T62" s="29">
        <f t="shared" si="119"/>
        <v>0</v>
      </c>
      <c r="U62" s="29">
        <f t="shared" ref="U62:W62" si="125">U67+U72</f>
        <v>0</v>
      </c>
      <c r="V62" s="29">
        <f t="shared" si="125"/>
        <v>0</v>
      </c>
      <c r="W62" s="29">
        <f t="shared" si="125"/>
        <v>0</v>
      </c>
      <c r="X62" s="29">
        <f t="shared" ref="X62:Z62" si="126">X67+X72</f>
        <v>413.41999999999996</v>
      </c>
      <c r="Y62" s="29">
        <f t="shared" si="126"/>
        <v>310.08</v>
      </c>
      <c r="Z62" s="29">
        <f t="shared" si="126"/>
        <v>103.33999999999997</v>
      </c>
      <c r="AA62" s="175"/>
      <c r="AB62" s="175"/>
      <c r="AC62" s="187"/>
      <c r="AD62" s="5"/>
      <c r="AE62" s="5"/>
      <c r="AF62" s="5"/>
      <c r="AG62" s="5"/>
      <c r="AH62" s="5"/>
    </row>
    <row r="63" spans="1:34" ht="25.5" customHeight="1" thickBot="1" x14ac:dyDescent="0.25">
      <c r="A63" s="94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57"/>
      <c r="N63" s="157"/>
      <c r="O63" s="157"/>
      <c r="P63" s="171"/>
      <c r="Q63" s="41" t="s">
        <v>3</v>
      </c>
      <c r="R63" s="42">
        <f>SUM(R59:R62)</f>
        <v>6272.56</v>
      </c>
      <c r="S63" s="42">
        <f t="shared" ref="S63" si="127">SUM(S59:S62)</f>
        <v>5652.46</v>
      </c>
      <c r="T63" s="42">
        <f t="shared" ref="T63" si="128">SUM(T59:T62)</f>
        <v>620.1</v>
      </c>
      <c r="U63" s="42">
        <f t="shared" ref="U63" si="129">SUM(U59:U62)</f>
        <v>5859.14</v>
      </c>
      <c r="V63" s="42">
        <f t="shared" ref="V63" si="130">SUM(V59:V62)</f>
        <v>5342.38</v>
      </c>
      <c r="W63" s="42">
        <f t="shared" ref="W63" si="131">SUM(W59:W62)</f>
        <v>516.76</v>
      </c>
      <c r="X63" s="151"/>
      <c r="Y63" s="151"/>
      <c r="Z63" s="151"/>
      <c r="AA63" s="176"/>
      <c r="AB63" s="176"/>
      <c r="AC63" s="188"/>
      <c r="AD63" s="5"/>
      <c r="AE63" s="5"/>
      <c r="AF63" s="5"/>
      <c r="AG63" s="5"/>
      <c r="AH63" s="5"/>
    </row>
    <row r="64" spans="1:34" ht="30" customHeight="1" thickTop="1" x14ac:dyDescent="0.2">
      <c r="A64" s="95">
        <v>1</v>
      </c>
      <c r="B64" s="128" t="s">
        <v>59</v>
      </c>
      <c r="C64" s="128" t="s">
        <v>60</v>
      </c>
      <c r="D64" s="128" t="s">
        <v>69</v>
      </c>
      <c r="E64" s="128"/>
      <c r="F64" s="136"/>
      <c r="G64" s="128" t="s">
        <v>115</v>
      </c>
      <c r="H64" s="128" t="s">
        <v>61</v>
      </c>
      <c r="I64" s="128">
        <v>966.7</v>
      </c>
      <c r="J64" s="128"/>
      <c r="K64" s="158">
        <v>43101</v>
      </c>
      <c r="L64" s="158">
        <v>46752</v>
      </c>
      <c r="M64" s="31">
        <f>N64+O64</f>
        <v>0</v>
      </c>
      <c r="N64" s="36">
        <v>0</v>
      </c>
      <c r="O64" s="43">
        <v>0</v>
      </c>
      <c r="P64" s="87" t="s">
        <v>44</v>
      </c>
      <c r="Q64" s="37" t="s">
        <v>4</v>
      </c>
      <c r="R64" s="59">
        <f>S64+T64</f>
        <v>2566</v>
      </c>
      <c r="S64" s="59">
        <v>2566</v>
      </c>
      <c r="T64" s="59">
        <v>0</v>
      </c>
      <c r="U64" s="59">
        <f>V64+W64</f>
        <v>1717.8</v>
      </c>
      <c r="V64" s="59">
        <v>1717.8</v>
      </c>
      <c r="W64" s="59">
        <v>0</v>
      </c>
      <c r="X64" s="31">
        <f>M64+R64-U64</f>
        <v>848.2</v>
      </c>
      <c r="Y64" s="31">
        <f>N64+S64-V64</f>
        <v>848.2</v>
      </c>
      <c r="Z64" s="31">
        <f>O64+T64-W64</f>
        <v>0</v>
      </c>
      <c r="AA64" s="80"/>
      <c r="AB64" s="81"/>
      <c r="AC64" s="166" t="s">
        <v>74</v>
      </c>
      <c r="AD64" s="5"/>
      <c r="AE64" s="5"/>
      <c r="AF64" s="5"/>
      <c r="AG64" s="5"/>
      <c r="AH64" s="5"/>
    </row>
    <row r="65" spans="1:34" ht="30" customHeight="1" x14ac:dyDescent="0.2">
      <c r="A65" s="96"/>
      <c r="B65" s="105"/>
      <c r="C65" s="105"/>
      <c r="D65" s="105"/>
      <c r="E65" s="105"/>
      <c r="F65" s="137"/>
      <c r="G65" s="105"/>
      <c r="H65" s="105"/>
      <c r="I65" s="105"/>
      <c r="J65" s="105"/>
      <c r="K65" s="105"/>
      <c r="L65" s="105"/>
      <c r="M65" s="13">
        <f t="shared" ref="M65:M67" si="132">X64</f>
        <v>848.2</v>
      </c>
      <c r="N65" s="14">
        <f t="shared" ref="N65:N67" si="133">Y64</f>
        <v>848.2</v>
      </c>
      <c r="O65" s="14">
        <f t="shared" ref="O65:O67" si="134">Z64</f>
        <v>0</v>
      </c>
      <c r="P65" s="84"/>
      <c r="Q65" s="20" t="s">
        <v>5</v>
      </c>
      <c r="R65" s="29">
        <f t="shared" ref="R65:R67" si="135">S65+T65</f>
        <v>2466.3000000000002</v>
      </c>
      <c r="S65" s="29">
        <v>2466.3000000000002</v>
      </c>
      <c r="T65" s="59">
        <v>0</v>
      </c>
      <c r="U65" s="29">
        <f t="shared" ref="U65:U67" si="136">V65+W65</f>
        <v>3314.5</v>
      </c>
      <c r="V65" s="29">
        <v>3314.5</v>
      </c>
      <c r="W65" s="59">
        <v>0</v>
      </c>
      <c r="X65" s="13">
        <f t="shared" ref="X65:X67" si="137">M65+R65-U65</f>
        <v>0</v>
      </c>
      <c r="Y65" s="13">
        <f t="shared" ref="Y65:Y67" si="138">N65+S65-V65</f>
        <v>0</v>
      </c>
      <c r="Z65" s="13">
        <f t="shared" ref="Z65:Z67" si="139">O65+T65-W65</f>
        <v>0</v>
      </c>
      <c r="AA65" s="63"/>
      <c r="AB65" s="64"/>
      <c r="AC65" s="167"/>
      <c r="AD65" s="5"/>
      <c r="AE65" s="5"/>
      <c r="AF65" s="5"/>
      <c r="AG65" s="5"/>
      <c r="AH65" s="5"/>
    </row>
    <row r="66" spans="1:34" ht="30" customHeight="1" x14ac:dyDescent="0.2">
      <c r="A66" s="96"/>
      <c r="B66" s="105"/>
      <c r="C66" s="105"/>
      <c r="D66" s="105"/>
      <c r="E66" s="105"/>
      <c r="F66" s="137"/>
      <c r="G66" s="105"/>
      <c r="H66" s="105"/>
      <c r="I66" s="105"/>
      <c r="J66" s="105"/>
      <c r="K66" s="105"/>
      <c r="L66" s="105"/>
      <c r="M66" s="13">
        <f t="shared" si="132"/>
        <v>0</v>
      </c>
      <c r="N66" s="14">
        <f t="shared" si="133"/>
        <v>0</v>
      </c>
      <c r="O66" s="14">
        <f t="shared" si="134"/>
        <v>0</v>
      </c>
      <c r="P66" s="84"/>
      <c r="Q66" s="20" t="s">
        <v>6</v>
      </c>
      <c r="R66" s="29">
        <f t="shared" si="135"/>
        <v>0</v>
      </c>
      <c r="S66" s="29"/>
      <c r="T66" s="29"/>
      <c r="U66" s="29">
        <f t="shared" si="136"/>
        <v>0</v>
      </c>
      <c r="V66" s="29"/>
      <c r="W66" s="29"/>
      <c r="X66" s="13">
        <f t="shared" si="137"/>
        <v>0</v>
      </c>
      <c r="Y66" s="13">
        <f t="shared" si="138"/>
        <v>0</v>
      </c>
      <c r="Z66" s="13">
        <f t="shared" si="139"/>
        <v>0</v>
      </c>
      <c r="AA66" s="63"/>
      <c r="AB66" s="64"/>
      <c r="AC66" s="167"/>
      <c r="AD66" s="5"/>
      <c r="AE66" s="5"/>
      <c r="AF66" s="5"/>
      <c r="AG66" s="5"/>
      <c r="AH66" s="5"/>
    </row>
    <row r="67" spans="1:34" ht="30" customHeight="1" x14ac:dyDescent="0.2">
      <c r="A67" s="96"/>
      <c r="B67" s="105"/>
      <c r="C67" s="105"/>
      <c r="D67" s="105"/>
      <c r="E67" s="105"/>
      <c r="F67" s="137"/>
      <c r="G67" s="105"/>
      <c r="H67" s="105"/>
      <c r="I67" s="105"/>
      <c r="J67" s="105"/>
      <c r="K67" s="105"/>
      <c r="L67" s="105"/>
      <c r="M67" s="13">
        <f t="shared" si="132"/>
        <v>0</v>
      </c>
      <c r="N67" s="14">
        <f t="shared" si="133"/>
        <v>0</v>
      </c>
      <c r="O67" s="14">
        <f t="shared" si="134"/>
        <v>0</v>
      </c>
      <c r="P67" s="84"/>
      <c r="Q67" s="20" t="s">
        <v>7</v>
      </c>
      <c r="R67" s="29">
        <f t="shared" si="135"/>
        <v>0</v>
      </c>
      <c r="S67" s="29"/>
      <c r="T67" s="29"/>
      <c r="U67" s="29">
        <f t="shared" si="136"/>
        <v>0</v>
      </c>
      <c r="V67" s="29"/>
      <c r="W67" s="29"/>
      <c r="X67" s="13">
        <f t="shared" si="137"/>
        <v>0</v>
      </c>
      <c r="Y67" s="13">
        <f t="shared" si="138"/>
        <v>0</v>
      </c>
      <c r="Z67" s="13">
        <f t="shared" si="139"/>
        <v>0</v>
      </c>
      <c r="AA67" s="63"/>
      <c r="AB67" s="64"/>
      <c r="AC67" s="167"/>
      <c r="AD67" s="5"/>
      <c r="AE67" s="5"/>
      <c r="AF67" s="5"/>
      <c r="AG67" s="5"/>
      <c r="AH67" s="5"/>
    </row>
    <row r="68" spans="1:34" ht="72" customHeight="1" x14ac:dyDescent="0.2">
      <c r="A68" s="96"/>
      <c r="B68" s="105"/>
      <c r="C68" s="105"/>
      <c r="D68" s="105"/>
      <c r="E68" s="105"/>
      <c r="F68" s="137"/>
      <c r="G68" s="105"/>
      <c r="H68" s="105"/>
      <c r="I68" s="105"/>
      <c r="J68" s="105"/>
      <c r="K68" s="105"/>
      <c r="L68" s="105"/>
      <c r="M68" s="30"/>
      <c r="N68" s="30"/>
      <c r="O68" s="30"/>
      <c r="P68" s="84"/>
      <c r="Q68" s="57" t="s">
        <v>3</v>
      </c>
      <c r="R68" s="60">
        <f>SUM(R64:R67)</f>
        <v>5032.3</v>
      </c>
      <c r="S68" s="60">
        <f t="shared" ref="S68" si="140">SUM(S64:S67)</f>
        <v>5032.3</v>
      </c>
      <c r="T68" s="60">
        <f t="shared" ref="T68" si="141">SUM(T64:T67)</f>
        <v>0</v>
      </c>
      <c r="U68" s="60">
        <f t="shared" ref="U68" si="142">SUM(U64:U67)</f>
        <v>5032.3</v>
      </c>
      <c r="V68" s="60">
        <f t="shared" ref="V68" si="143">SUM(V64:V67)</f>
        <v>5032.3</v>
      </c>
      <c r="W68" s="60">
        <f t="shared" ref="W68" si="144">SUM(W64:W67)</f>
        <v>0</v>
      </c>
      <c r="X68" s="86"/>
      <c r="Y68" s="86"/>
      <c r="Z68" s="86"/>
      <c r="AA68" s="63"/>
      <c r="AB68" s="64"/>
      <c r="AC68" s="168"/>
      <c r="AD68" s="5"/>
      <c r="AE68" s="5"/>
      <c r="AF68" s="5"/>
      <c r="AG68" s="5"/>
      <c r="AH68" s="5"/>
    </row>
    <row r="69" spans="1:34" ht="19.899999999999999" customHeight="1" x14ac:dyDescent="0.2">
      <c r="A69" s="74">
        <f>1+A64</f>
        <v>2</v>
      </c>
      <c r="B69" s="105" t="s">
        <v>59</v>
      </c>
      <c r="C69" s="105" t="s">
        <v>63</v>
      </c>
      <c r="D69" s="105" t="s">
        <v>70</v>
      </c>
      <c r="E69" s="78" t="s">
        <v>80</v>
      </c>
      <c r="F69" s="137"/>
      <c r="G69" s="105" t="s">
        <v>71</v>
      </c>
      <c r="H69" s="105" t="s">
        <v>62</v>
      </c>
      <c r="I69" s="105">
        <v>0.9</v>
      </c>
      <c r="J69" s="105">
        <v>229.68</v>
      </c>
      <c r="K69" s="159">
        <v>44409</v>
      </c>
      <c r="L69" s="159">
        <v>44773</v>
      </c>
      <c r="M69" s="13">
        <f>N69+O69</f>
        <v>0</v>
      </c>
      <c r="N69" s="14">
        <v>0</v>
      </c>
      <c r="O69" s="17">
        <v>0</v>
      </c>
      <c r="P69" s="84" t="s">
        <v>44</v>
      </c>
      <c r="Q69" s="20" t="s">
        <v>4</v>
      </c>
      <c r="R69" s="29">
        <f>S69+T69</f>
        <v>620.13</v>
      </c>
      <c r="S69" s="29">
        <v>310.08</v>
      </c>
      <c r="T69" s="29">
        <v>310.05</v>
      </c>
      <c r="U69" s="29">
        <f>V69+W69</f>
        <v>206.71</v>
      </c>
      <c r="V69" s="29">
        <v>0</v>
      </c>
      <c r="W69" s="29">
        <v>206.71</v>
      </c>
      <c r="X69" s="13">
        <f>M69+R69-U69</f>
        <v>413.41999999999996</v>
      </c>
      <c r="Y69" s="13">
        <f>N69+S69-V69</f>
        <v>310.08</v>
      </c>
      <c r="Z69" s="13">
        <f>O69+T69-W69</f>
        <v>103.34</v>
      </c>
      <c r="AA69" s="63"/>
      <c r="AB69" s="63"/>
      <c r="AC69" s="163" t="s">
        <v>73</v>
      </c>
      <c r="AD69" s="5"/>
      <c r="AE69" s="5"/>
      <c r="AF69" s="5"/>
      <c r="AG69" s="5"/>
      <c r="AH69" s="5"/>
    </row>
    <row r="70" spans="1:34" ht="19.899999999999999" customHeight="1" x14ac:dyDescent="0.2">
      <c r="A70" s="74"/>
      <c r="B70" s="105"/>
      <c r="C70" s="105"/>
      <c r="D70" s="105"/>
      <c r="E70" s="78"/>
      <c r="F70" s="137"/>
      <c r="G70" s="105"/>
      <c r="H70" s="105"/>
      <c r="I70" s="105"/>
      <c r="J70" s="105"/>
      <c r="K70" s="105"/>
      <c r="L70" s="105"/>
      <c r="M70" s="13">
        <f t="shared" ref="M70:M72" si="145">X69</f>
        <v>413.41999999999996</v>
      </c>
      <c r="N70" s="14">
        <f t="shared" ref="N70:N72" si="146">Y69</f>
        <v>310.08</v>
      </c>
      <c r="O70" s="14">
        <f t="shared" ref="O70:O72" si="147">Z69</f>
        <v>103.34</v>
      </c>
      <c r="P70" s="84"/>
      <c r="Q70" s="20" t="s">
        <v>5</v>
      </c>
      <c r="R70" s="29">
        <f t="shared" ref="R70:R72" si="148">S70+T70</f>
        <v>620.13</v>
      </c>
      <c r="S70" s="29">
        <v>310.08</v>
      </c>
      <c r="T70" s="29">
        <v>310.05</v>
      </c>
      <c r="U70" s="29">
        <f t="shared" ref="U70:U72" si="149">V70+W70</f>
        <v>620.13</v>
      </c>
      <c r="V70" s="29">
        <v>310.08</v>
      </c>
      <c r="W70" s="29">
        <v>310.05</v>
      </c>
      <c r="X70" s="13">
        <f t="shared" ref="X70:X72" si="150">M70+R70-U70</f>
        <v>413.41999999999996</v>
      </c>
      <c r="Y70" s="13">
        <f t="shared" ref="Y70:Y72" si="151">N70+S70-V70</f>
        <v>310.08</v>
      </c>
      <c r="Z70" s="13">
        <f t="shared" ref="Z70:Z72" si="152">O70+T70-W70</f>
        <v>103.33999999999997</v>
      </c>
      <c r="AA70" s="63"/>
      <c r="AB70" s="63"/>
      <c r="AC70" s="164"/>
      <c r="AD70" s="5"/>
      <c r="AE70" s="5"/>
      <c r="AF70" s="5"/>
      <c r="AG70" s="5"/>
      <c r="AH70" s="5"/>
    </row>
    <row r="71" spans="1:34" ht="19.899999999999999" customHeight="1" x14ac:dyDescent="0.2">
      <c r="A71" s="74"/>
      <c r="B71" s="105"/>
      <c r="C71" s="105"/>
      <c r="D71" s="105"/>
      <c r="E71" s="78"/>
      <c r="F71" s="137"/>
      <c r="G71" s="105"/>
      <c r="H71" s="105"/>
      <c r="I71" s="105"/>
      <c r="J71" s="105"/>
      <c r="K71" s="105"/>
      <c r="L71" s="105"/>
      <c r="M71" s="13">
        <f t="shared" si="145"/>
        <v>413.41999999999996</v>
      </c>
      <c r="N71" s="14">
        <f t="shared" si="146"/>
        <v>310.08</v>
      </c>
      <c r="O71" s="14">
        <f t="shared" si="147"/>
        <v>103.33999999999997</v>
      </c>
      <c r="P71" s="84"/>
      <c r="Q71" s="20" t="s">
        <v>6</v>
      </c>
      <c r="R71" s="29">
        <f t="shared" si="148"/>
        <v>0</v>
      </c>
      <c r="S71" s="29"/>
      <c r="T71" s="29"/>
      <c r="U71" s="29">
        <f t="shared" si="149"/>
        <v>0</v>
      </c>
      <c r="V71" s="29"/>
      <c r="W71" s="29"/>
      <c r="X71" s="13">
        <f t="shared" si="150"/>
        <v>413.41999999999996</v>
      </c>
      <c r="Y71" s="13">
        <f t="shared" si="151"/>
        <v>310.08</v>
      </c>
      <c r="Z71" s="13">
        <f t="shared" si="152"/>
        <v>103.33999999999997</v>
      </c>
      <c r="AA71" s="63"/>
      <c r="AB71" s="63"/>
      <c r="AC71" s="164"/>
      <c r="AD71" s="5"/>
      <c r="AE71" s="5"/>
      <c r="AF71" s="5"/>
      <c r="AG71" s="5"/>
      <c r="AH71" s="5"/>
    </row>
    <row r="72" spans="1:34" ht="19.899999999999999" customHeight="1" x14ac:dyDescent="0.2">
      <c r="A72" s="74"/>
      <c r="B72" s="105"/>
      <c r="C72" s="105"/>
      <c r="D72" s="105"/>
      <c r="E72" s="78"/>
      <c r="F72" s="137"/>
      <c r="G72" s="105"/>
      <c r="H72" s="105"/>
      <c r="I72" s="105"/>
      <c r="J72" s="105"/>
      <c r="K72" s="105"/>
      <c r="L72" s="105"/>
      <c r="M72" s="13">
        <f t="shared" si="145"/>
        <v>413.41999999999996</v>
      </c>
      <c r="N72" s="14">
        <f t="shared" si="146"/>
        <v>310.08</v>
      </c>
      <c r="O72" s="14">
        <f t="shared" si="147"/>
        <v>103.33999999999997</v>
      </c>
      <c r="P72" s="84"/>
      <c r="Q72" s="20" t="s">
        <v>7</v>
      </c>
      <c r="R72" s="29">
        <f t="shared" si="148"/>
        <v>0</v>
      </c>
      <c r="S72" s="29"/>
      <c r="T72" s="29"/>
      <c r="U72" s="29">
        <f t="shared" si="149"/>
        <v>0</v>
      </c>
      <c r="V72" s="29"/>
      <c r="W72" s="29"/>
      <c r="X72" s="13">
        <f t="shared" si="150"/>
        <v>413.41999999999996</v>
      </c>
      <c r="Y72" s="13">
        <f t="shared" si="151"/>
        <v>310.08</v>
      </c>
      <c r="Z72" s="13">
        <f t="shared" si="152"/>
        <v>103.33999999999997</v>
      </c>
      <c r="AA72" s="63"/>
      <c r="AB72" s="63"/>
      <c r="AC72" s="164"/>
      <c r="AD72" s="5"/>
      <c r="AE72" s="5"/>
      <c r="AF72" s="5"/>
      <c r="AG72" s="5"/>
      <c r="AH72" s="5"/>
    </row>
    <row r="73" spans="1:34" ht="34.5" customHeight="1" thickBot="1" x14ac:dyDescent="0.25">
      <c r="A73" s="186"/>
      <c r="B73" s="106"/>
      <c r="C73" s="106"/>
      <c r="D73" s="106"/>
      <c r="E73" s="140"/>
      <c r="F73" s="141"/>
      <c r="G73" s="106"/>
      <c r="H73" s="106"/>
      <c r="I73" s="106"/>
      <c r="J73" s="106"/>
      <c r="K73" s="106"/>
      <c r="L73" s="106"/>
      <c r="M73" s="155"/>
      <c r="N73" s="155"/>
      <c r="O73" s="155"/>
      <c r="P73" s="139"/>
      <c r="Q73" s="58" t="s">
        <v>3</v>
      </c>
      <c r="R73" s="61">
        <f>SUM(R69:R72)</f>
        <v>1240.26</v>
      </c>
      <c r="S73" s="61">
        <f t="shared" ref="S73" si="153">SUM(S69:S72)</f>
        <v>620.16</v>
      </c>
      <c r="T73" s="61">
        <f t="shared" ref="T73" si="154">SUM(T69:T72)</f>
        <v>620.1</v>
      </c>
      <c r="U73" s="61">
        <f t="shared" ref="U73" si="155">SUM(U69:U72)</f>
        <v>826.84</v>
      </c>
      <c r="V73" s="61">
        <f t="shared" ref="V73" si="156">SUM(V69:V72)</f>
        <v>310.08</v>
      </c>
      <c r="W73" s="61">
        <f t="shared" ref="W73" si="157">SUM(W69:W72)</f>
        <v>516.76</v>
      </c>
      <c r="X73" s="155"/>
      <c r="Y73" s="155"/>
      <c r="Z73" s="155"/>
      <c r="AA73" s="135"/>
      <c r="AB73" s="135"/>
      <c r="AC73" s="165"/>
      <c r="AD73" s="5"/>
      <c r="AE73" s="5"/>
      <c r="AF73" s="5"/>
      <c r="AG73" s="5"/>
      <c r="AH73" s="5"/>
    </row>
    <row r="74" spans="1:34" ht="15.6" customHeight="1" thickTop="1" x14ac:dyDescent="0.2">
      <c r="A74" s="92"/>
      <c r="B74" s="129" t="s">
        <v>75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38">
        <f>N74+O74</f>
        <v>3587.4399999999996</v>
      </c>
      <c r="N74" s="39">
        <f t="shared" ref="N74:O74" si="158">N79+N84+N89+N94+N99+N104</f>
        <v>3587.4399999999996</v>
      </c>
      <c r="O74" s="39">
        <f t="shared" si="158"/>
        <v>0</v>
      </c>
      <c r="P74" s="172"/>
      <c r="Q74" s="40" t="s">
        <v>4</v>
      </c>
      <c r="R74" s="39">
        <f>S74+T74</f>
        <v>90405.489999999991</v>
      </c>
      <c r="S74" s="39">
        <f t="shared" ref="S74:W74" si="159">S79+S84+S89+S94+S99+S104</f>
        <v>90405.489999999991</v>
      </c>
      <c r="T74" s="39">
        <f t="shared" si="159"/>
        <v>0</v>
      </c>
      <c r="U74" s="39">
        <f>V74+W74</f>
        <v>70127.649999999994</v>
      </c>
      <c r="V74" s="39">
        <f>V79+V84+V89+V94+V99+V104</f>
        <v>70127.649999999994</v>
      </c>
      <c r="W74" s="39">
        <f t="shared" si="159"/>
        <v>0</v>
      </c>
      <c r="X74" s="38">
        <f>M74+R74-U74</f>
        <v>23865.279999999999</v>
      </c>
      <c r="Y74" s="38">
        <f>N74+S74-V74</f>
        <v>23865.279999999999</v>
      </c>
      <c r="Z74" s="38">
        <f>O74+T74-W74</f>
        <v>0</v>
      </c>
      <c r="AA74" s="190"/>
      <c r="AB74" s="190"/>
      <c r="AC74" s="193"/>
      <c r="AD74" s="5"/>
      <c r="AE74" s="5"/>
      <c r="AF74" s="5"/>
      <c r="AG74" s="5"/>
      <c r="AH74" s="5"/>
    </row>
    <row r="75" spans="1:34" ht="15.6" customHeight="1" x14ac:dyDescent="0.2">
      <c r="A75" s="93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">
        <f t="shared" ref="M75:M77" si="160">X74</f>
        <v>23865.279999999999</v>
      </c>
      <c r="N75" s="14">
        <f t="shared" ref="N75:N77" si="161">Y74</f>
        <v>23865.279999999999</v>
      </c>
      <c r="O75" s="14">
        <f t="shared" ref="O75:O77" si="162">Z74</f>
        <v>0</v>
      </c>
      <c r="P75" s="173"/>
      <c r="Q75" s="19" t="s">
        <v>5</v>
      </c>
      <c r="R75" s="29">
        <f t="shared" ref="R75:R77" si="163">S75+T75</f>
        <v>90269.77</v>
      </c>
      <c r="S75" s="29">
        <f t="shared" ref="S75:T75" si="164">S80+S85+S90+S95+S100+S105</f>
        <v>90269.77</v>
      </c>
      <c r="T75" s="29">
        <f t="shared" si="164"/>
        <v>0</v>
      </c>
      <c r="U75" s="29">
        <f>V75</f>
        <v>90362.18</v>
      </c>
      <c r="V75" s="29">
        <f>V80+V85+V90+V95+V100+V105</f>
        <v>90362.18</v>
      </c>
      <c r="W75" s="29">
        <f t="shared" ref="W75" si="165">W80+W85+W90+W95+W100+W105</f>
        <v>0</v>
      </c>
      <c r="X75" s="13">
        <f t="shared" ref="X75:X77" si="166">M75+R75-U75</f>
        <v>23772.87000000001</v>
      </c>
      <c r="Y75" s="13">
        <f t="shared" ref="Y75:Y77" si="167">N75+S75-V75</f>
        <v>23772.87000000001</v>
      </c>
      <c r="Z75" s="13">
        <f t="shared" ref="Z75:Z77" si="168">O75+T75-W75</f>
        <v>0</v>
      </c>
      <c r="AA75" s="191"/>
      <c r="AB75" s="191"/>
      <c r="AC75" s="194"/>
      <c r="AD75" s="5"/>
      <c r="AE75" s="5"/>
      <c r="AF75" s="5"/>
      <c r="AG75" s="5"/>
      <c r="AH75" s="5"/>
    </row>
    <row r="76" spans="1:34" ht="15.6" customHeight="1" x14ac:dyDescent="0.2">
      <c r="A76" s="93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">
        <f t="shared" si="160"/>
        <v>23772.87000000001</v>
      </c>
      <c r="N76" s="14">
        <f t="shared" si="161"/>
        <v>23772.87000000001</v>
      </c>
      <c r="O76" s="14">
        <f t="shared" si="162"/>
        <v>0</v>
      </c>
      <c r="P76" s="173"/>
      <c r="Q76" s="19" t="s">
        <v>6</v>
      </c>
      <c r="R76" s="29">
        <f t="shared" si="163"/>
        <v>0</v>
      </c>
      <c r="S76" s="29">
        <f t="shared" ref="S76:T76" si="169">S81+S86+S91+S96+S101+S106</f>
        <v>0</v>
      </c>
      <c r="T76" s="29">
        <f t="shared" si="169"/>
        <v>0</v>
      </c>
      <c r="U76" s="29">
        <f t="shared" ref="U76:U77" si="170">V76</f>
        <v>0</v>
      </c>
      <c r="V76" s="29">
        <f t="shared" ref="V76:W76" si="171">V81+V86+V91+V96+V101+V106</f>
        <v>0</v>
      </c>
      <c r="W76" s="29">
        <f t="shared" si="171"/>
        <v>0</v>
      </c>
      <c r="X76" s="13">
        <f t="shared" si="166"/>
        <v>23772.87000000001</v>
      </c>
      <c r="Y76" s="13">
        <f t="shared" si="167"/>
        <v>23772.87000000001</v>
      </c>
      <c r="Z76" s="13">
        <f t="shared" si="168"/>
        <v>0</v>
      </c>
      <c r="AA76" s="191"/>
      <c r="AB76" s="191"/>
      <c r="AC76" s="194"/>
      <c r="AD76" s="5"/>
      <c r="AE76" s="5"/>
      <c r="AF76" s="5"/>
      <c r="AG76" s="5"/>
      <c r="AH76" s="5"/>
    </row>
    <row r="77" spans="1:34" ht="15.6" customHeight="1" x14ac:dyDescent="0.2">
      <c r="A77" s="93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">
        <f t="shared" si="160"/>
        <v>23772.87000000001</v>
      </c>
      <c r="N77" s="14">
        <f t="shared" si="161"/>
        <v>23772.87000000001</v>
      </c>
      <c r="O77" s="14">
        <f t="shared" si="162"/>
        <v>0</v>
      </c>
      <c r="P77" s="173"/>
      <c r="Q77" s="19" t="s">
        <v>7</v>
      </c>
      <c r="R77" s="29">
        <f t="shared" si="163"/>
        <v>0</v>
      </c>
      <c r="S77" s="29">
        <f t="shared" ref="S77:T77" si="172">S82+S87+S92+S97+S102+S107</f>
        <v>0</v>
      </c>
      <c r="T77" s="29">
        <f t="shared" si="172"/>
        <v>0</v>
      </c>
      <c r="U77" s="29">
        <f t="shared" si="170"/>
        <v>0</v>
      </c>
      <c r="V77" s="29">
        <f t="shared" ref="V77:W77" si="173">V82+V87+V92+V97+V102+V107</f>
        <v>0</v>
      </c>
      <c r="W77" s="29">
        <f t="shared" si="173"/>
        <v>0</v>
      </c>
      <c r="X77" s="13">
        <f t="shared" si="166"/>
        <v>23772.87000000001</v>
      </c>
      <c r="Y77" s="13">
        <f t="shared" si="167"/>
        <v>23772.87000000001</v>
      </c>
      <c r="Z77" s="13">
        <f t="shared" si="168"/>
        <v>0</v>
      </c>
      <c r="AA77" s="191"/>
      <c r="AB77" s="191"/>
      <c r="AC77" s="194"/>
      <c r="AD77" s="5"/>
      <c r="AE77" s="5"/>
      <c r="AF77" s="5"/>
      <c r="AG77" s="5"/>
      <c r="AH77" s="5"/>
    </row>
    <row r="78" spans="1:34" ht="15.6" customHeight="1" thickBot="1" x14ac:dyDescent="0.25">
      <c r="A78" s="94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57"/>
      <c r="N78" s="157"/>
      <c r="O78" s="157"/>
      <c r="P78" s="174"/>
      <c r="Q78" s="41" t="s">
        <v>3</v>
      </c>
      <c r="R78" s="42">
        <f>SUM(R74:R77)</f>
        <v>180675.26</v>
      </c>
      <c r="S78" s="42">
        <f t="shared" ref="S78:W78" si="174">SUM(S74:S77)</f>
        <v>180675.26</v>
      </c>
      <c r="T78" s="42">
        <f t="shared" si="174"/>
        <v>0</v>
      </c>
      <c r="U78" s="42">
        <f t="shared" si="174"/>
        <v>160489.82999999999</v>
      </c>
      <c r="V78" s="42">
        <f t="shared" si="174"/>
        <v>160489.82999999999</v>
      </c>
      <c r="W78" s="42">
        <f t="shared" si="174"/>
        <v>0</v>
      </c>
      <c r="X78" s="151"/>
      <c r="Y78" s="151"/>
      <c r="Z78" s="151"/>
      <c r="AA78" s="192"/>
      <c r="AB78" s="192"/>
      <c r="AC78" s="195"/>
      <c r="AD78" s="5"/>
      <c r="AE78" s="5"/>
      <c r="AF78" s="5"/>
      <c r="AG78" s="5"/>
      <c r="AH78" s="5"/>
    </row>
    <row r="79" spans="1:34" ht="16.149999999999999" customHeight="1" thickTop="1" x14ac:dyDescent="0.2">
      <c r="A79" s="95">
        <v>1</v>
      </c>
      <c r="B79" s="97" t="s">
        <v>76</v>
      </c>
      <c r="C79" s="90" t="s">
        <v>77</v>
      </c>
      <c r="D79" s="91" t="s">
        <v>78</v>
      </c>
      <c r="E79" s="98" t="s">
        <v>80</v>
      </c>
      <c r="F79" s="99">
        <v>14341.95</v>
      </c>
      <c r="G79" s="91" t="s">
        <v>81</v>
      </c>
      <c r="H79" s="98" t="s">
        <v>79</v>
      </c>
      <c r="I79" s="99">
        <v>471</v>
      </c>
      <c r="J79" s="91">
        <v>48.55</v>
      </c>
      <c r="K79" s="123" t="s">
        <v>117</v>
      </c>
      <c r="L79" s="123" t="s">
        <v>118</v>
      </c>
      <c r="M79" s="31">
        <f>N79+O79</f>
        <v>0</v>
      </c>
      <c r="N79" s="36">
        <v>0</v>
      </c>
      <c r="O79" s="36">
        <v>0</v>
      </c>
      <c r="P79" s="87" t="s">
        <v>44</v>
      </c>
      <c r="Q79" s="37" t="s">
        <v>4</v>
      </c>
      <c r="R79" s="59">
        <f>S79+T79</f>
        <v>68595.509999999995</v>
      </c>
      <c r="S79" s="59">
        <v>68595.509999999995</v>
      </c>
      <c r="T79" s="59">
        <v>0</v>
      </c>
      <c r="U79" s="59">
        <f>V79+W79</f>
        <v>45730.34</v>
      </c>
      <c r="V79" s="59">
        <v>45730.34</v>
      </c>
      <c r="W79" s="59">
        <v>0</v>
      </c>
      <c r="X79" s="31">
        <f>M79+R79-U79</f>
        <v>22865.17</v>
      </c>
      <c r="Y79" s="31">
        <f>N79+S79-V79</f>
        <v>22865.17</v>
      </c>
      <c r="Z79" s="31">
        <f>O79+T79-W79</f>
        <v>0</v>
      </c>
      <c r="AA79" s="80"/>
      <c r="AB79" s="81"/>
      <c r="AC79" s="82"/>
      <c r="AD79" s="5"/>
      <c r="AE79" s="5"/>
      <c r="AF79" s="5"/>
      <c r="AG79" s="5"/>
      <c r="AH79" s="5"/>
    </row>
    <row r="80" spans="1:34" ht="16.149999999999999" customHeight="1" x14ac:dyDescent="0.2">
      <c r="A80" s="96"/>
      <c r="B80" s="76"/>
      <c r="C80" s="77"/>
      <c r="D80" s="73"/>
      <c r="E80" s="78"/>
      <c r="F80" s="100"/>
      <c r="G80" s="73"/>
      <c r="H80" s="78"/>
      <c r="I80" s="100"/>
      <c r="J80" s="73"/>
      <c r="K80" s="73"/>
      <c r="L80" s="73"/>
      <c r="M80" s="13">
        <f t="shared" ref="M80:O82" si="175">X79</f>
        <v>22865.17</v>
      </c>
      <c r="N80" s="14">
        <f t="shared" si="175"/>
        <v>22865.17</v>
      </c>
      <c r="O80" s="14">
        <f t="shared" si="175"/>
        <v>0</v>
      </c>
      <c r="P80" s="84"/>
      <c r="Q80" s="20" t="s">
        <v>5</v>
      </c>
      <c r="R80" s="29">
        <f t="shared" ref="R80:R82" si="176">S80+T80</f>
        <v>68595.509999999995</v>
      </c>
      <c r="S80" s="59">
        <v>68595.509999999995</v>
      </c>
      <c r="T80" s="59">
        <v>0</v>
      </c>
      <c r="U80" s="29">
        <f t="shared" ref="U80:U82" si="177">V80</f>
        <v>68595.509999999995</v>
      </c>
      <c r="V80" s="29">
        <v>68595.509999999995</v>
      </c>
      <c r="W80" s="59">
        <v>0</v>
      </c>
      <c r="X80" s="13">
        <f t="shared" ref="X80:X82" si="178">M80+R80-U80</f>
        <v>22865.17</v>
      </c>
      <c r="Y80" s="13">
        <f t="shared" ref="Y80:Y82" si="179">N80+S80-V80</f>
        <v>22865.17</v>
      </c>
      <c r="Z80" s="13">
        <f t="shared" ref="Z80:Z82" si="180">O80+T80-W80</f>
        <v>0</v>
      </c>
      <c r="AA80" s="63"/>
      <c r="AB80" s="64"/>
      <c r="AC80" s="83"/>
      <c r="AD80" s="5"/>
      <c r="AE80" s="5"/>
      <c r="AF80" s="5"/>
      <c r="AG80" s="5"/>
      <c r="AH80" s="5"/>
    </row>
    <row r="81" spans="1:34" ht="16.149999999999999" customHeight="1" x14ac:dyDescent="0.2">
      <c r="A81" s="96"/>
      <c r="B81" s="76"/>
      <c r="C81" s="77"/>
      <c r="D81" s="73"/>
      <c r="E81" s="78"/>
      <c r="F81" s="100"/>
      <c r="G81" s="73"/>
      <c r="H81" s="78"/>
      <c r="I81" s="100"/>
      <c r="J81" s="73"/>
      <c r="K81" s="73"/>
      <c r="L81" s="73"/>
      <c r="M81" s="13">
        <f t="shared" si="175"/>
        <v>22865.17</v>
      </c>
      <c r="N81" s="14">
        <f t="shared" si="175"/>
        <v>22865.17</v>
      </c>
      <c r="O81" s="14">
        <f t="shared" si="175"/>
        <v>0</v>
      </c>
      <c r="P81" s="84"/>
      <c r="Q81" s="20" t="s">
        <v>6</v>
      </c>
      <c r="R81" s="29">
        <f t="shared" si="176"/>
        <v>0</v>
      </c>
      <c r="S81" s="29"/>
      <c r="T81" s="29"/>
      <c r="U81" s="29">
        <f t="shared" si="177"/>
        <v>0</v>
      </c>
      <c r="V81" s="29"/>
      <c r="W81" s="29"/>
      <c r="X81" s="13">
        <f t="shared" si="178"/>
        <v>22865.17</v>
      </c>
      <c r="Y81" s="13">
        <f t="shared" si="179"/>
        <v>22865.17</v>
      </c>
      <c r="Z81" s="13">
        <f t="shared" si="180"/>
        <v>0</v>
      </c>
      <c r="AA81" s="63"/>
      <c r="AB81" s="64"/>
      <c r="AC81" s="83"/>
      <c r="AD81" s="5"/>
      <c r="AE81" s="5"/>
      <c r="AF81" s="5"/>
      <c r="AG81" s="5"/>
      <c r="AH81" s="5"/>
    </row>
    <row r="82" spans="1:34" ht="16.149999999999999" customHeight="1" x14ac:dyDescent="0.2">
      <c r="A82" s="96"/>
      <c r="B82" s="76"/>
      <c r="C82" s="77"/>
      <c r="D82" s="73"/>
      <c r="E82" s="78"/>
      <c r="F82" s="100"/>
      <c r="G82" s="73"/>
      <c r="H82" s="78"/>
      <c r="I82" s="100"/>
      <c r="J82" s="73"/>
      <c r="K82" s="73"/>
      <c r="L82" s="73"/>
      <c r="M82" s="13">
        <f t="shared" si="175"/>
        <v>22865.17</v>
      </c>
      <c r="N82" s="14">
        <f t="shared" si="175"/>
        <v>22865.17</v>
      </c>
      <c r="O82" s="14">
        <f t="shared" si="175"/>
        <v>0</v>
      </c>
      <c r="P82" s="84"/>
      <c r="Q82" s="20" t="s">
        <v>7</v>
      </c>
      <c r="R82" s="29">
        <f t="shared" si="176"/>
        <v>0</v>
      </c>
      <c r="S82" s="29"/>
      <c r="T82" s="29"/>
      <c r="U82" s="29">
        <f t="shared" si="177"/>
        <v>0</v>
      </c>
      <c r="V82" s="29"/>
      <c r="W82" s="29"/>
      <c r="X82" s="13">
        <f t="shared" si="178"/>
        <v>22865.17</v>
      </c>
      <c r="Y82" s="13">
        <f t="shared" si="179"/>
        <v>22865.17</v>
      </c>
      <c r="Z82" s="13">
        <f t="shared" si="180"/>
        <v>0</v>
      </c>
      <c r="AA82" s="63"/>
      <c r="AB82" s="64"/>
      <c r="AC82" s="83"/>
      <c r="AD82" s="5"/>
      <c r="AE82" s="5"/>
      <c r="AF82" s="5"/>
      <c r="AG82" s="5"/>
      <c r="AH82" s="5"/>
    </row>
    <row r="83" spans="1:34" ht="16.149999999999999" customHeight="1" x14ac:dyDescent="0.2">
      <c r="A83" s="96"/>
      <c r="B83" s="76"/>
      <c r="C83" s="77"/>
      <c r="D83" s="73"/>
      <c r="E83" s="78"/>
      <c r="F83" s="100"/>
      <c r="G83" s="73"/>
      <c r="H83" s="78"/>
      <c r="I83" s="100"/>
      <c r="J83" s="73"/>
      <c r="K83" s="73"/>
      <c r="L83" s="73"/>
      <c r="M83" s="86"/>
      <c r="N83" s="86"/>
      <c r="O83" s="86"/>
      <c r="P83" s="84"/>
      <c r="Q83" s="21" t="s">
        <v>3</v>
      </c>
      <c r="R83" s="60">
        <f>SUM(R79:R82)</f>
        <v>137191.01999999999</v>
      </c>
      <c r="S83" s="60">
        <f t="shared" ref="S83:W83" si="181">SUM(S79:S82)</f>
        <v>137191.01999999999</v>
      </c>
      <c r="T83" s="60">
        <f t="shared" si="181"/>
        <v>0</v>
      </c>
      <c r="U83" s="60">
        <f t="shared" si="181"/>
        <v>114325.84999999999</v>
      </c>
      <c r="V83" s="60">
        <f t="shared" si="181"/>
        <v>114325.84999999999</v>
      </c>
      <c r="W83" s="60">
        <f t="shared" si="181"/>
        <v>0</v>
      </c>
      <c r="X83" s="86"/>
      <c r="Y83" s="86"/>
      <c r="Z83" s="86"/>
      <c r="AA83" s="63"/>
      <c r="AB83" s="64"/>
      <c r="AC83" s="83"/>
      <c r="AD83" s="5"/>
      <c r="AE83" s="5"/>
      <c r="AF83" s="5"/>
      <c r="AG83" s="5"/>
      <c r="AH83" s="5"/>
    </row>
    <row r="84" spans="1:34" ht="12.75" x14ac:dyDescent="0.2">
      <c r="A84" s="74">
        <f>1+A79</f>
        <v>2</v>
      </c>
      <c r="B84" s="76" t="s">
        <v>76</v>
      </c>
      <c r="C84" s="77" t="s">
        <v>82</v>
      </c>
      <c r="D84" s="77" t="s">
        <v>83</v>
      </c>
      <c r="E84" s="78" t="s">
        <v>80</v>
      </c>
      <c r="F84" s="79">
        <v>3245.97</v>
      </c>
      <c r="G84" s="77" t="s">
        <v>84</v>
      </c>
      <c r="H84" s="78" t="s">
        <v>79</v>
      </c>
      <c r="I84" s="79">
        <v>86.1</v>
      </c>
      <c r="J84" s="84">
        <v>24.27</v>
      </c>
      <c r="K84" s="85">
        <v>44622</v>
      </c>
      <c r="L84" s="85">
        <v>46419</v>
      </c>
      <c r="M84" s="13">
        <f>N84+O84</f>
        <v>0</v>
      </c>
      <c r="N84" s="14">
        <v>0</v>
      </c>
      <c r="O84" s="14">
        <v>0</v>
      </c>
      <c r="P84" s="84" t="s">
        <v>44</v>
      </c>
      <c r="Q84" s="20" t="s">
        <v>4</v>
      </c>
      <c r="R84" s="29">
        <f>S84+T84</f>
        <v>6269.73</v>
      </c>
      <c r="S84" s="29">
        <v>6269.73</v>
      </c>
      <c r="T84" s="29">
        <v>0</v>
      </c>
      <c r="U84" s="29">
        <f>V84+W84</f>
        <v>6269.73</v>
      </c>
      <c r="V84" s="29">
        <v>6269.73</v>
      </c>
      <c r="W84" s="29">
        <v>0</v>
      </c>
      <c r="X84" s="13">
        <f>M84+R84-U84</f>
        <v>0</v>
      </c>
      <c r="Y84" s="13">
        <f>N84+S84-V84</f>
        <v>0</v>
      </c>
      <c r="Z84" s="13">
        <f>O84+T84-W84</f>
        <v>0</v>
      </c>
      <c r="AA84" s="63"/>
      <c r="AB84" s="64"/>
      <c r="AC84" s="187"/>
      <c r="AD84" s="5"/>
      <c r="AE84" s="5"/>
      <c r="AF84" s="5"/>
      <c r="AG84" s="5"/>
      <c r="AH84" s="5"/>
    </row>
    <row r="85" spans="1:34" ht="12.75" x14ac:dyDescent="0.2">
      <c r="A85" s="74"/>
      <c r="B85" s="76"/>
      <c r="C85" s="77"/>
      <c r="D85" s="77"/>
      <c r="E85" s="78"/>
      <c r="F85" s="79"/>
      <c r="G85" s="77"/>
      <c r="H85" s="78"/>
      <c r="I85" s="79"/>
      <c r="J85" s="84"/>
      <c r="K85" s="84"/>
      <c r="L85" s="84"/>
      <c r="M85" s="13">
        <f t="shared" ref="M85:M87" si="182">X84</f>
        <v>0</v>
      </c>
      <c r="N85" s="14">
        <f t="shared" ref="N85:N87" si="183">Y84</f>
        <v>0</v>
      </c>
      <c r="O85" s="14">
        <f t="shared" ref="O85:O87" si="184">Z84</f>
        <v>0</v>
      </c>
      <c r="P85" s="84"/>
      <c r="Q85" s="20" t="s">
        <v>5</v>
      </c>
      <c r="R85" s="29">
        <f t="shared" ref="R85:R87" si="185">S85+T85</f>
        <v>6269.73</v>
      </c>
      <c r="S85" s="29">
        <v>6269.73</v>
      </c>
      <c r="T85" s="29">
        <v>0</v>
      </c>
      <c r="U85" s="29">
        <f t="shared" ref="U85:U87" si="186">V85</f>
        <v>6269.73</v>
      </c>
      <c r="V85" s="29">
        <v>6269.73</v>
      </c>
      <c r="W85" s="29">
        <v>0</v>
      </c>
      <c r="X85" s="13">
        <f t="shared" ref="X85:X87" si="187">M85+R85-U85</f>
        <v>0</v>
      </c>
      <c r="Y85" s="13">
        <f t="shared" ref="Y85:Y87" si="188">N85+S85-V85</f>
        <v>0</v>
      </c>
      <c r="Z85" s="13">
        <f t="shared" ref="Z85:Z87" si="189">O85+T85-W85</f>
        <v>0</v>
      </c>
      <c r="AA85" s="63"/>
      <c r="AB85" s="64"/>
      <c r="AC85" s="187"/>
      <c r="AD85" s="5"/>
      <c r="AE85" s="5"/>
      <c r="AF85" s="5"/>
      <c r="AG85" s="5"/>
      <c r="AH85" s="5"/>
    </row>
    <row r="86" spans="1:34" ht="12.75" x14ac:dyDescent="0.2">
      <c r="A86" s="74"/>
      <c r="B86" s="76"/>
      <c r="C86" s="77"/>
      <c r="D86" s="77"/>
      <c r="E86" s="78"/>
      <c r="F86" s="79"/>
      <c r="G86" s="77"/>
      <c r="H86" s="78"/>
      <c r="I86" s="79"/>
      <c r="J86" s="84"/>
      <c r="K86" s="84"/>
      <c r="L86" s="84"/>
      <c r="M86" s="13">
        <f t="shared" si="182"/>
        <v>0</v>
      </c>
      <c r="N86" s="14">
        <f t="shared" si="183"/>
        <v>0</v>
      </c>
      <c r="O86" s="14">
        <f t="shared" si="184"/>
        <v>0</v>
      </c>
      <c r="P86" s="84"/>
      <c r="Q86" s="20" t="s">
        <v>6</v>
      </c>
      <c r="R86" s="29">
        <f t="shared" si="185"/>
        <v>0</v>
      </c>
      <c r="S86" s="29"/>
      <c r="T86" s="29"/>
      <c r="U86" s="29">
        <f t="shared" si="186"/>
        <v>0</v>
      </c>
      <c r="V86" s="29"/>
      <c r="W86" s="29"/>
      <c r="X86" s="13">
        <f t="shared" si="187"/>
        <v>0</v>
      </c>
      <c r="Y86" s="13">
        <f t="shared" si="188"/>
        <v>0</v>
      </c>
      <c r="Z86" s="13">
        <f t="shared" si="189"/>
        <v>0</v>
      </c>
      <c r="AA86" s="63"/>
      <c r="AB86" s="64"/>
      <c r="AC86" s="187"/>
      <c r="AD86" s="5"/>
      <c r="AE86" s="5"/>
      <c r="AF86" s="5"/>
      <c r="AG86" s="5"/>
      <c r="AH86" s="5"/>
    </row>
    <row r="87" spans="1:34" ht="12.75" x14ac:dyDescent="0.2">
      <c r="A87" s="74"/>
      <c r="B87" s="76"/>
      <c r="C87" s="77"/>
      <c r="D87" s="77"/>
      <c r="E87" s="78"/>
      <c r="F87" s="79"/>
      <c r="G87" s="77"/>
      <c r="H87" s="78"/>
      <c r="I87" s="79"/>
      <c r="J87" s="84"/>
      <c r="K87" s="84"/>
      <c r="L87" s="84"/>
      <c r="M87" s="13">
        <f t="shared" si="182"/>
        <v>0</v>
      </c>
      <c r="N87" s="14">
        <f t="shared" si="183"/>
        <v>0</v>
      </c>
      <c r="O87" s="14">
        <f t="shared" si="184"/>
        <v>0</v>
      </c>
      <c r="P87" s="84"/>
      <c r="Q87" s="20" t="s">
        <v>7</v>
      </c>
      <c r="R87" s="29">
        <f t="shared" si="185"/>
        <v>0</v>
      </c>
      <c r="S87" s="29"/>
      <c r="T87" s="29"/>
      <c r="U87" s="29">
        <f t="shared" si="186"/>
        <v>0</v>
      </c>
      <c r="V87" s="29"/>
      <c r="W87" s="29"/>
      <c r="X87" s="13">
        <f t="shared" si="187"/>
        <v>0</v>
      </c>
      <c r="Y87" s="13">
        <f t="shared" si="188"/>
        <v>0</v>
      </c>
      <c r="Z87" s="13">
        <f t="shared" si="189"/>
        <v>0</v>
      </c>
      <c r="AA87" s="63"/>
      <c r="AB87" s="64"/>
      <c r="AC87" s="187"/>
      <c r="AD87" s="5"/>
      <c r="AE87" s="5"/>
      <c r="AF87" s="5"/>
      <c r="AG87" s="5"/>
      <c r="AH87" s="5"/>
    </row>
    <row r="88" spans="1:34" ht="21" customHeight="1" x14ac:dyDescent="0.2">
      <c r="A88" s="74"/>
      <c r="B88" s="76"/>
      <c r="C88" s="77"/>
      <c r="D88" s="77"/>
      <c r="E88" s="78"/>
      <c r="F88" s="79"/>
      <c r="G88" s="77"/>
      <c r="H88" s="78"/>
      <c r="I88" s="79"/>
      <c r="J88" s="84"/>
      <c r="K88" s="84"/>
      <c r="L88" s="84"/>
      <c r="M88" s="86"/>
      <c r="N88" s="86"/>
      <c r="O88" s="86"/>
      <c r="P88" s="84"/>
      <c r="Q88" s="21" t="s">
        <v>3</v>
      </c>
      <c r="R88" s="60">
        <f>SUM(R84:R87)</f>
        <v>12539.46</v>
      </c>
      <c r="S88" s="60">
        <f t="shared" ref="S88:W88" si="190">SUM(S84:S87)</f>
        <v>12539.46</v>
      </c>
      <c r="T88" s="60">
        <f t="shared" si="190"/>
        <v>0</v>
      </c>
      <c r="U88" s="60">
        <f t="shared" si="190"/>
        <v>12539.46</v>
      </c>
      <c r="V88" s="60">
        <f t="shared" si="190"/>
        <v>12539.46</v>
      </c>
      <c r="W88" s="60">
        <f t="shared" si="190"/>
        <v>0</v>
      </c>
      <c r="X88" s="86"/>
      <c r="Y88" s="86"/>
      <c r="Z88" s="86"/>
      <c r="AA88" s="63"/>
      <c r="AB88" s="64"/>
      <c r="AC88" s="187"/>
      <c r="AD88" s="5"/>
      <c r="AE88" s="5"/>
      <c r="AF88" s="5"/>
      <c r="AG88" s="5"/>
      <c r="AH88" s="5"/>
    </row>
    <row r="89" spans="1:34" ht="12.75" x14ac:dyDescent="0.2">
      <c r="A89" s="74">
        <f t="shared" ref="A89" si="191">1+A84</f>
        <v>3</v>
      </c>
      <c r="B89" s="76" t="s">
        <v>76</v>
      </c>
      <c r="C89" s="77" t="s">
        <v>85</v>
      </c>
      <c r="D89" s="77" t="s">
        <v>86</v>
      </c>
      <c r="E89" s="78" t="s">
        <v>80</v>
      </c>
      <c r="F89" s="79"/>
      <c r="G89" s="77" t="s">
        <v>87</v>
      </c>
      <c r="H89" s="78" t="s">
        <v>79</v>
      </c>
      <c r="I89" s="79">
        <v>41.4</v>
      </c>
      <c r="J89" s="73">
        <v>64.73</v>
      </c>
      <c r="K89" s="72">
        <v>44504</v>
      </c>
      <c r="L89" s="72">
        <v>46298</v>
      </c>
      <c r="M89" s="13">
        <f>N89+O89</f>
        <v>2679.74</v>
      </c>
      <c r="N89" s="14">
        <v>2679.74</v>
      </c>
      <c r="O89" s="14">
        <v>0</v>
      </c>
      <c r="P89" s="84" t="s">
        <v>44</v>
      </c>
      <c r="Q89" s="20" t="s">
        <v>4</v>
      </c>
      <c r="R89" s="29">
        <f>S89+T89</f>
        <v>8039.22</v>
      </c>
      <c r="S89" s="29">
        <v>8039.22</v>
      </c>
      <c r="T89" s="29">
        <v>0</v>
      </c>
      <c r="U89" s="29">
        <f>V89+W89</f>
        <v>10718.96</v>
      </c>
      <c r="V89" s="29">
        <v>10718.96</v>
      </c>
      <c r="W89" s="29">
        <v>0</v>
      </c>
      <c r="X89" s="13">
        <f>M89+R89-U89</f>
        <v>0</v>
      </c>
      <c r="Y89" s="13">
        <f>N89+S89-V89</f>
        <v>0</v>
      </c>
      <c r="Z89" s="13">
        <f>O89+T89-W89</f>
        <v>0</v>
      </c>
      <c r="AA89" s="63"/>
      <c r="AB89" s="64"/>
      <c r="AC89" s="187"/>
      <c r="AD89" s="5"/>
      <c r="AE89" s="5"/>
      <c r="AF89" s="5"/>
      <c r="AG89" s="5"/>
      <c r="AH89" s="5"/>
    </row>
    <row r="90" spans="1:34" ht="12.75" x14ac:dyDescent="0.2">
      <c r="A90" s="74"/>
      <c r="B90" s="76"/>
      <c r="C90" s="77"/>
      <c r="D90" s="77"/>
      <c r="E90" s="78"/>
      <c r="F90" s="79"/>
      <c r="G90" s="77"/>
      <c r="H90" s="78"/>
      <c r="I90" s="79"/>
      <c r="J90" s="73"/>
      <c r="K90" s="72"/>
      <c r="L90" s="72"/>
      <c r="M90" s="13">
        <f t="shared" ref="M90:M92" si="192">X89</f>
        <v>0</v>
      </c>
      <c r="N90" s="14">
        <f t="shared" ref="N90:N92" si="193">Y89</f>
        <v>0</v>
      </c>
      <c r="O90" s="14">
        <f t="shared" ref="O90:O92" si="194">Z89</f>
        <v>0</v>
      </c>
      <c r="P90" s="84"/>
      <c r="Q90" s="20" t="s">
        <v>5</v>
      </c>
      <c r="R90" s="29">
        <f t="shared" ref="R90:R92" si="195">S90+T90</f>
        <v>8039.22</v>
      </c>
      <c r="S90" s="29">
        <v>8039.22</v>
      </c>
      <c r="T90" s="29">
        <v>0</v>
      </c>
      <c r="U90" s="29">
        <f t="shared" ref="U90:U92" si="196">V90</f>
        <v>8039.22</v>
      </c>
      <c r="V90" s="29">
        <v>8039.22</v>
      </c>
      <c r="W90" s="29">
        <v>0</v>
      </c>
      <c r="X90" s="13">
        <f t="shared" ref="X90:X92" si="197">M90+R90-U90</f>
        <v>0</v>
      </c>
      <c r="Y90" s="13">
        <f t="shared" ref="Y90:Y92" si="198">N90+S90-V90</f>
        <v>0</v>
      </c>
      <c r="Z90" s="13">
        <f t="shared" ref="Z90:Z92" si="199">O90+T90-W90</f>
        <v>0</v>
      </c>
      <c r="AA90" s="63"/>
      <c r="AB90" s="64"/>
      <c r="AC90" s="187"/>
      <c r="AD90" s="5"/>
      <c r="AE90" s="5"/>
      <c r="AF90" s="5"/>
      <c r="AG90" s="5"/>
      <c r="AH90" s="5"/>
    </row>
    <row r="91" spans="1:34" ht="12.75" x14ac:dyDescent="0.2">
      <c r="A91" s="74"/>
      <c r="B91" s="76"/>
      <c r="C91" s="77"/>
      <c r="D91" s="77"/>
      <c r="E91" s="78"/>
      <c r="F91" s="79"/>
      <c r="G91" s="77"/>
      <c r="H91" s="78"/>
      <c r="I91" s="79"/>
      <c r="J91" s="73"/>
      <c r="K91" s="72"/>
      <c r="L91" s="72"/>
      <c r="M91" s="13">
        <f t="shared" si="192"/>
        <v>0</v>
      </c>
      <c r="N91" s="14">
        <f t="shared" si="193"/>
        <v>0</v>
      </c>
      <c r="O91" s="14">
        <f t="shared" si="194"/>
        <v>0</v>
      </c>
      <c r="P91" s="84"/>
      <c r="Q91" s="20" t="s">
        <v>6</v>
      </c>
      <c r="R91" s="29">
        <f t="shared" si="195"/>
        <v>0</v>
      </c>
      <c r="S91" s="29"/>
      <c r="T91" s="29"/>
      <c r="U91" s="29">
        <f t="shared" si="196"/>
        <v>0</v>
      </c>
      <c r="V91" s="29"/>
      <c r="W91" s="29"/>
      <c r="X91" s="13">
        <f t="shared" si="197"/>
        <v>0</v>
      </c>
      <c r="Y91" s="13">
        <f t="shared" si="198"/>
        <v>0</v>
      </c>
      <c r="Z91" s="13">
        <f t="shared" si="199"/>
        <v>0</v>
      </c>
      <c r="AA91" s="63"/>
      <c r="AB91" s="64"/>
      <c r="AC91" s="187"/>
      <c r="AD91" s="5"/>
      <c r="AE91" s="5"/>
      <c r="AF91" s="5"/>
      <c r="AG91" s="5"/>
      <c r="AH91" s="5"/>
    </row>
    <row r="92" spans="1:34" ht="12.75" x14ac:dyDescent="0.2">
      <c r="A92" s="74"/>
      <c r="B92" s="76"/>
      <c r="C92" s="77"/>
      <c r="D92" s="77"/>
      <c r="E92" s="78"/>
      <c r="F92" s="79"/>
      <c r="G92" s="77"/>
      <c r="H92" s="78"/>
      <c r="I92" s="79"/>
      <c r="J92" s="73"/>
      <c r="K92" s="72"/>
      <c r="L92" s="72"/>
      <c r="M92" s="13">
        <f t="shared" si="192"/>
        <v>0</v>
      </c>
      <c r="N92" s="14">
        <f t="shared" si="193"/>
        <v>0</v>
      </c>
      <c r="O92" s="14">
        <f t="shared" si="194"/>
        <v>0</v>
      </c>
      <c r="P92" s="84"/>
      <c r="Q92" s="20" t="s">
        <v>7</v>
      </c>
      <c r="R92" s="29">
        <f t="shared" si="195"/>
        <v>0</v>
      </c>
      <c r="S92" s="29"/>
      <c r="T92" s="29"/>
      <c r="U92" s="29">
        <f t="shared" si="196"/>
        <v>0</v>
      </c>
      <c r="V92" s="29"/>
      <c r="W92" s="29"/>
      <c r="X92" s="13">
        <f t="shared" si="197"/>
        <v>0</v>
      </c>
      <c r="Y92" s="13">
        <f t="shared" si="198"/>
        <v>0</v>
      </c>
      <c r="Z92" s="13">
        <f t="shared" si="199"/>
        <v>0</v>
      </c>
      <c r="AA92" s="63"/>
      <c r="AB92" s="64"/>
      <c r="AC92" s="187"/>
      <c r="AD92" s="5"/>
      <c r="AE92" s="5"/>
      <c r="AF92" s="5"/>
      <c r="AG92" s="5"/>
      <c r="AH92" s="5"/>
    </row>
    <row r="93" spans="1:34" ht="17.25" customHeight="1" x14ac:dyDescent="0.2">
      <c r="A93" s="75"/>
      <c r="B93" s="76"/>
      <c r="C93" s="76"/>
      <c r="D93" s="76"/>
      <c r="E93" s="78"/>
      <c r="F93" s="76"/>
      <c r="G93" s="76"/>
      <c r="H93" s="78"/>
      <c r="I93" s="76"/>
      <c r="J93" s="76"/>
      <c r="K93" s="76"/>
      <c r="L93" s="76"/>
      <c r="M93" s="86"/>
      <c r="N93" s="86"/>
      <c r="O93" s="86"/>
      <c r="P93" s="76"/>
      <c r="Q93" s="21" t="s">
        <v>3</v>
      </c>
      <c r="R93" s="60">
        <f>SUM(R89:R92)</f>
        <v>16078.44</v>
      </c>
      <c r="S93" s="60">
        <f t="shared" ref="S93:W93" si="200">SUM(S89:S92)</f>
        <v>16078.44</v>
      </c>
      <c r="T93" s="60">
        <f t="shared" si="200"/>
        <v>0</v>
      </c>
      <c r="U93" s="60">
        <f t="shared" si="200"/>
        <v>18758.18</v>
      </c>
      <c r="V93" s="60">
        <f t="shared" si="200"/>
        <v>18758.18</v>
      </c>
      <c r="W93" s="60">
        <f t="shared" si="200"/>
        <v>0</v>
      </c>
      <c r="X93" s="86"/>
      <c r="Y93" s="86"/>
      <c r="Z93" s="86"/>
      <c r="AA93" s="63"/>
      <c r="AB93" s="64"/>
      <c r="AC93" s="187"/>
      <c r="AD93" s="5"/>
      <c r="AE93" s="5"/>
      <c r="AF93" s="5"/>
      <c r="AG93" s="5"/>
      <c r="AH93" s="5"/>
    </row>
    <row r="94" spans="1:34" ht="12.75" x14ac:dyDescent="0.2">
      <c r="A94" s="74">
        <f t="shared" ref="A94" si="201">1+A89</f>
        <v>4</v>
      </c>
      <c r="B94" s="76" t="s">
        <v>76</v>
      </c>
      <c r="C94" s="77" t="s">
        <v>88</v>
      </c>
      <c r="D94" s="77" t="s">
        <v>89</v>
      </c>
      <c r="E94" s="78" t="s">
        <v>80</v>
      </c>
      <c r="F94" s="79"/>
      <c r="G94" s="77" t="s">
        <v>90</v>
      </c>
      <c r="H94" s="78" t="s">
        <v>91</v>
      </c>
      <c r="I94" s="79">
        <v>31.3</v>
      </c>
      <c r="J94" s="71">
        <v>29</v>
      </c>
      <c r="K94" s="72">
        <v>44504</v>
      </c>
      <c r="L94" s="72">
        <v>46298</v>
      </c>
      <c r="M94" s="13">
        <f>N94+O94</f>
        <v>907.7</v>
      </c>
      <c r="N94" s="14">
        <v>907.7</v>
      </c>
      <c r="O94" s="14">
        <v>0</v>
      </c>
      <c r="P94" s="84" t="s">
        <v>44</v>
      </c>
      <c r="Q94" s="20" t="s">
        <v>4</v>
      </c>
      <c r="R94" s="29">
        <f>S94+T94</f>
        <v>2723.1</v>
      </c>
      <c r="S94" s="29">
        <v>2723.1</v>
      </c>
      <c r="T94" s="29">
        <v>0</v>
      </c>
      <c r="U94" s="29">
        <f>V94+W94</f>
        <v>2723.1</v>
      </c>
      <c r="V94" s="29">
        <v>2723.1</v>
      </c>
      <c r="W94" s="29">
        <v>0</v>
      </c>
      <c r="X94" s="13">
        <f>M94+R94-U94</f>
        <v>907.70000000000027</v>
      </c>
      <c r="Y94" s="13">
        <f>N94+S94-V94</f>
        <v>907.70000000000027</v>
      </c>
      <c r="Z94" s="13">
        <f>O94+T94-W94</f>
        <v>0</v>
      </c>
      <c r="AA94" s="63"/>
      <c r="AB94" s="64"/>
      <c r="AC94" s="187"/>
      <c r="AD94" s="6"/>
      <c r="AE94" s="6"/>
      <c r="AF94" s="6"/>
      <c r="AG94" s="6"/>
      <c r="AH94" s="6"/>
    </row>
    <row r="95" spans="1:34" ht="12.75" x14ac:dyDescent="0.2">
      <c r="A95" s="74"/>
      <c r="B95" s="76"/>
      <c r="C95" s="77"/>
      <c r="D95" s="77"/>
      <c r="E95" s="78"/>
      <c r="F95" s="79"/>
      <c r="G95" s="77"/>
      <c r="H95" s="78"/>
      <c r="I95" s="79"/>
      <c r="J95" s="71"/>
      <c r="K95" s="72"/>
      <c r="L95" s="73"/>
      <c r="M95" s="13">
        <f t="shared" ref="M95:M97" si="202">X94</f>
        <v>907.70000000000027</v>
      </c>
      <c r="N95" s="14">
        <f t="shared" ref="N95:N97" si="203">Y94</f>
        <v>907.70000000000027</v>
      </c>
      <c r="O95" s="14">
        <f t="shared" ref="O95:O97" si="204">Z94</f>
        <v>0</v>
      </c>
      <c r="P95" s="84"/>
      <c r="Q95" s="20" t="s">
        <v>5</v>
      </c>
      <c r="R95" s="29">
        <f t="shared" ref="R95:R97" si="205">S95+T95</f>
        <v>2723.1</v>
      </c>
      <c r="S95" s="29">
        <v>2723.1</v>
      </c>
      <c r="T95" s="29">
        <v>0</v>
      </c>
      <c r="U95" s="29">
        <f t="shared" ref="U95:U97" si="206">V95</f>
        <v>2723.1</v>
      </c>
      <c r="V95" s="29">
        <v>2723.1</v>
      </c>
      <c r="W95" s="29">
        <v>0</v>
      </c>
      <c r="X95" s="13">
        <f t="shared" ref="X95:X97" si="207">M95+R95-U95</f>
        <v>907.70000000000027</v>
      </c>
      <c r="Y95" s="13">
        <f t="shared" ref="Y95:Y97" si="208">N95+S95-V95</f>
        <v>907.70000000000027</v>
      </c>
      <c r="Z95" s="13">
        <f t="shared" ref="Z95:Z97" si="209">O95+T95-W95</f>
        <v>0</v>
      </c>
      <c r="AA95" s="63"/>
      <c r="AB95" s="64"/>
      <c r="AC95" s="187"/>
      <c r="AD95" s="6"/>
      <c r="AE95" s="6"/>
      <c r="AF95" s="6"/>
      <c r="AG95" s="6"/>
      <c r="AH95" s="6"/>
    </row>
    <row r="96" spans="1:34" ht="12.75" x14ac:dyDescent="0.2">
      <c r="A96" s="74"/>
      <c r="B96" s="76"/>
      <c r="C96" s="77"/>
      <c r="D96" s="77"/>
      <c r="E96" s="78"/>
      <c r="F96" s="79"/>
      <c r="G96" s="77"/>
      <c r="H96" s="78"/>
      <c r="I96" s="79"/>
      <c r="J96" s="71"/>
      <c r="K96" s="72"/>
      <c r="L96" s="73"/>
      <c r="M96" s="13">
        <f t="shared" si="202"/>
        <v>907.70000000000027</v>
      </c>
      <c r="N96" s="14">
        <f t="shared" si="203"/>
        <v>907.70000000000027</v>
      </c>
      <c r="O96" s="14">
        <f t="shared" si="204"/>
        <v>0</v>
      </c>
      <c r="P96" s="84"/>
      <c r="Q96" s="20" t="s">
        <v>6</v>
      </c>
      <c r="R96" s="29">
        <f t="shared" si="205"/>
        <v>0</v>
      </c>
      <c r="S96" s="29"/>
      <c r="T96" s="29"/>
      <c r="U96" s="29">
        <f t="shared" si="206"/>
        <v>0</v>
      </c>
      <c r="V96" s="29"/>
      <c r="W96" s="29"/>
      <c r="X96" s="13">
        <f t="shared" si="207"/>
        <v>907.70000000000027</v>
      </c>
      <c r="Y96" s="13">
        <f t="shared" si="208"/>
        <v>907.70000000000027</v>
      </c>
      <c r="Z96" s="13">
        <f t="shared" si="209"/>
        <v>0</v>
      </c>
      <c r="AA96" s="63"/>
      <c r="AB96" s="64"/>
      <c r="AC96" s="187"/>
      <c r="AD96" s="6"/>
      <c r="AE96" s="6"/>
      <c r="AF96" s="6"/>
      <c r="AG96" s="6"/>
      <c r="AH96" s="6"/>
    </row>
    <row r="97" spans="1:34" ht="12.75" x14ac:dyDescent="0.2">
      <c r="A97" s="74"/>
      <c r="B97" s="76"/>
      <c r="C97" s="77"/>
      <c r="D97" s="77"/>
      <c r="E97" s="78"/>
      <c r="F97" s="79"/>
      <c r="G97" s="77"/>
      <c r="H97" s="78"/>
      <c r="I97" s="79"/>
      <c r="J97" s="71"/>
      <c r="K97" s="72"/>
      <c r="L97" s="73"/>
      <c r="M97" s="13">
        <f t="shared" si="202"/>
        <v>907.70000000000027</v>
      </c>
      <c r="N97" s="14">
        <f t="shared" si="203"/>
        <v>907.70000000000027</v>
      </c>
      <c r="O97" s="14">
        <f t="shared" si="204"/>
        <v>0</v>
      </c>
      <c r="P97" s="84"/>
      <c r="Q97" s="20" t="s">
        <v>7</v>
      </c>
      <c r="R97" s="29">
        <f t="shared" si="205"/>
        <v>0</v>
      </c>
      <c r="S97" s="29"/>
      <c r="T97" s="29"/>
      <c r="U97" s="29">
        <f t="shared" si="206"/>
        <v>0</v>
      </c>
      <c r="V97" s="29"/>
      <c r="W97" s="29"/>
      <c r="X97" s="13">
        <f t="shared" si="207"/>
        <v>907.70000000000027</v>
      </c>
      <c r="Y97" s="13">
        <f t="shared" si="208"/>
        <v>907.70000000000027</v>
      </c>
      <c r="Z97" s="13">
        <f t="shared" si="209"/>
        <v>0</v>
      </c>
      <c r="AA97" s="63"/>
      <c r="AB97" s="64"/>
      <c r="AC97" s="187"/>
      <c r="AD97" s="6"/>
      <c r="AE97" s="6"/>
      <c r="AF97" s="6"/>
      <c r="AG97" s="6"/>
      <c r="AH97" s="6"/>
    </row>
    <row r="98" spans="1:34" ht="18" customHeight="1" x14ac:dyDescent="0.2">
      <c r="A98" s="75"/>
      <c r="B98" s="76"/>
      <c r="C98" s="77"/>
      <c r="D98" s="77"/>
      <c r="E98" s="78"/>
      <c r="F98" s="79"/>
      <c r="G98" s="77"/>
      <c r="H98" s="78"/>
      <c r="I98" s="79"/>
      <c r="J98" s="71"/>
      <c r="K98" s="72"/>
      <c r="L98" s="73"/>
      <c r="M98" s="86"/>
      <c r="N98" s="86"/>
      <c r="O98" s="86"/>
      <c r="P98" s="84"/>
      <c r="Q98" s="21" t="s">
        <v>3</v>
      </c>
      <c r="R98" s="60">
        <f>SUM(R94:R97)</f>
        <v>5446.2</v>
      </c>
      <c r="S98" s="60">
        <f t="shared" ref="S98:W98" si="210">SUM(S94:S97)</f>
        <v>5446.2</v>
      </c>
      <c r="T98" s="60">
        <f t="shared" si="210"/>
        <v>0</v>
      </c>
      <c r="U98" s="60">
        <f t="shared" si="210"/>
        <v>5446.2</v>
      </c>
      <c r="V98" s="60">
        <f t="shared" si="210"/>
        <v>5446.2</v>
      </c>
      <c r="W98" s="60">
        <f t="shared" si="210"/>
        <v>0</v>
      </c>
      <c r="X98" s="86"/>
      <c r="Y98" s="86"/>
      <c r="Z98" s="86"/>
      <c r="AA98" s="63"/>
      <c r="AB98" s="64"/>
      <c r="AC98" s="187"/>
      <c r="AD98" s="6"/>
      <c r="AE98" s="6"/>
      <c r="AF98" s="6"/>
      <c r="AG98" s="6"/>
      <c r="AH98" s="6"/>
    </row>
    <row r="99" spans="1:34" ht="9.75" customHeight="1" x14ac:dyDescent="0.2">
      <c r="A99" s="74">
        <f t="shared" ref="A99" si="211">1+A94</f>
        <v>5</v>
      </c>
      <c r="B99" s="76" t="s">
        <v>76</v>
      </c>
      <c r="C99" s="77" t="s">
        <v>92</v>
      </c>
      <c r="D99" s="77" t="s">
        <v>95</v>
      </c>
      <c r="E99" s="78" t="s">
        <v>80</v>
      </c>
      <c r="F99" s="79"/>
      <c r="G99" s="77" t="s">
        <v>93</v>
      </c>
      <c r="H99" s="127" t="s">
        <v>94</v>
      </c>
      <c r="I99" s="79">
        <v>19.899999999999999</v>
      </c>
      <c r="J99" s="73">
        <v>56.38</v>
      </c>
      <c r="K99" s="72">
        <v>44384</v>
      </c>
      <c r="L99" s="72">
        <v>44718</v>
      </c>
      <c r="M99" s="13">
        <f>N99+O99</f>
        <v>0</v>
      </c>
      <c r="N99" s="14">
        <v>0</v>
      </c>
      <c r="O99" s="14">
        <v>0</v>
      </c>
      <c r="P99" s="84" t="s">
        <v>44</v>
      </c>
      <c r="Q99" s="20" t="s">
        <v>4</v>
      </c>
      <c r="R99" s="29">
        <f>S99+T99</f>
        <v>3365.64</v>
      </c>
      <c r="S99" s="29">
        <v>3365.64</v>
      </c>
      <c r="T99" s="29">
        <v>0</v>
      </c>
      <c r="U99" s="29">
        <f>V99+W99</f>
        <v>3365.64</v>
      </c>
      <c r="V99" s="29">
        <v>3365.64</v>
      </c>
      <c r="W99" s="29">
        <v>0</v>
      </c>
      <c r="X99" s="13">
        <f>M99+R99-U99</f>
        <v>0</v>
      </c>
      <c r="Y99" s="13">
        <f>N99+S99-V99</f>
        <v>0</v>
      </c>
      <c r="Z99" s="13">
        <f>O99+T99-W99</f>
        <v>0</v>
      </c>
      <c r="AA99" s="63"/>
      <c r="AB99" s="64"/>
      <c r="AC99" s="187"/>
      <c r="AD99" s="6"/>
      <c r="AE99" s="6"/>
      <c r="AF99" s="6"/>
      <c r="AG99" s="6"/>
      <c r="AH99" s="6"/>
    </row>
    <row r="100" spans="1:34" ht="12.75" x14ac:dyDescent="0.2">
      <c r="A100" s="74"/>
      <c r="B100" s="76"/>
      <c r="C100" s="77"/>
      <c r="D100" s="77"/>
      <c r="E100" s="78"/>
      <c r="F100" s="79"/>
      <c r="G100" s="77"/>
      <c r="H100" s="127"/>
      <c r="I100" s="79"/>
      <c r="J100" s="73"/>
      <c r="K100" s="72"/>
      <c r="L100" s="73"/>
      <c r="M100" s="13">
        <f t="shared" ref="M100:M102" si="212">X99</f>
        <v>0</v>
      </c>
      <c r="N100" s="14">
        <f t="shared" ref="N100:N102" si="213">Y99</f>
        <v>0</v>
      </c>
      <c r="O100" s="14">
        <f t="shared" ref="O100:O102" si="214">Z99</f>
        <v>0</v>
      </c>
      <c r="P100" s="84"/>
      <c r="Q100" s="20" t="s">
        <v>5</v>
      </c>
      <c r="R100" s="29">
        <f t="shared" ref="R100:R102" si="215">S100+T100</f>
        <v>3365.64</v>
      </c>
      <c r="S100" s="29">
        <v>3365.64</v>
      </c>
      <c r="T100" s="29">
        <v>0</v>
      </c>
      <c r="U100" s="29">
        <f t="shared" ref="U100:U102" si="216">V100</f>
        <v>3365.64</v>
      </c>
      <c r="V100" s="29">
        <v>3365.64</v>
      </c>
      <c r="W100" s="29">
        <v>0</v>
      </c>
      <c r="X100" s="13">
        <f t="shared" ref="X100:X102" si="217">M100+R100-U100</f>
        <v>0</v>
      </c>
      <c r="Y100" s="13">
        <f t="shared" ref="Y100:Y102" si="218">N100+S100-V100</f>
        <v>0</v>
      </c>
      <c r="Z100" s="13">
        <f t="shared" ref="Z100:Z102" si="219">O100+T100-W100</f>
        <v>0</v>
      </c>
      <c r="AA100" s="63"/>
      <c r="AB100" s="64"/>
      <c r="AC100" s="187"/>
      <c r="AD100" s="6"/>
      <c r="AE100" s="6"/>
      <c r="AF100" s="6"/>
      <c r="AG100" s="6"/>
      <c r="AH100" s="6"/>
    </row>
    <row r="101" spans="1:34" ht="12.75" x14ac:dyDescent="0.2">
      <c r="A101" s="74"/>
      <c r="B101" s="76"/>
      <c r="C101" s="77"/>
      <c r="D101" s="77"/>
      <c r="E101" s="78"/>
      <c r="F101" s="79"/>
      <c r="G101" s="77"/>
      <c r="H101" s="127"/>
      <c r="I101" s="79"/>
      <c r="J101" s="73"/>
      <c r="K101" s="72"/>
      <c r="L101" s="73"/>
      <c r="M101" s="13">
        <f t="shared" si="212"/>
        <v>0</v>
      </c>
      <c r="N101" s="14">
        <f t="shared" si="213"/>
        <v>0</v>
      </c>
      <c r="O101" s="14">
        <f t="shared" si="214"/>
        <v>0</v>
      </c>
      <c r="P101" s="84"/>
      <c r="Q101" s="20" t="s">
        <v>6</v>
      </c>
      <c r="R101" s="29">
        <f t="shared" si="215"/>
        <v>0</v>
      </c>
      <c r="S101" s="29"/>
      <c r="T101" s="29"/>
      <c r="U101" s="29">
        <f t="shared" si="216"/>
        <v>0</v>
      </c>
      <c r="V101" s="29"/>
      <c r="W101" s="29"/>
      <c r="X101" s="13">
        <f t="shared" si="217"/>
        <v>0</v>
      </c>
      <c r="Y101" s="13">
        <f t="shared" si="218"/>
        <v>0</v>
      </c>
      <c r="Z101" s="13">
        <f t="shared" si="219"/>
        <v>0</v>
      </c>
      <c r="AA101" s="63"/>
      <c r="AB101" s="64"/>
      <c r="AC101" s="187"/>
      <c r="AD101" s="6"/>
      <c r="AE101" s="6"/>
      <c r="AF101" s="6"/>
      <c r="AG101" s="6"/>
      <c r="AH101" s="6"/>
    </row>
    <row r="102" spans="1:34" ht="12.75" x14ac:dyDescent="0.2">
      <c r="A102" s="74"/>
      <c r="B102" s="76"/>
      <c r="C102" s="77"/>
      <c r="D102" s="77"/>
      <c r="E102" s="78"/>
      <c r="F102" s="79"/>
      <c r="G102" s="77"/>
      <c r="H102" s="127"/>
      <c r="I102" s="79"/>
      <c r="J102" s="73"/>
      <c r="K102" s="72"/>
      <c r="L102" s="73"/>
      <c r="M102" s="13">
        <f t="shared" si="212"/>
        <v>0</v>
      </c>
      <c r="N102" s="14">
        <f t="shared" si="213"/>
        <v>0</v>
      </c>
      <c r="O102" s="14">
        <f t="shared" si="214"/>
        <v>0</v>
      </c>
      <c r="P102" s="84"/>
      <c r="Q102" s="20" t="s">
        <v>7</v>
      </c>
      <c r="R102" s="29">
        <f t="shared" si="215"/>
        <v>0</v>
      </c>
      <c r="S102" s="29"/>
      <c r="T102" s="29"/>
      <c r="U102" s="29">
        <f t="shared" si="216"/>
        <v>0</v>
      </c>
      <c r="V102" s="29"/>
      <c r="W102" s="29"/>
      <c r="X102" s="13">
        <f t="shared" si="217"/>
        <v>0</v>
      </c>
      <c r="Y102" s="13">
        <f t="shared" si="218"/>
        <v>0</v>
      </c>
      <c r="Z102" s="13">
        <f t="shared" si="219"/>
        <v>0</v>
      </c>
      <c r="AA102" s="63"/>
      <c r="AB102" s="64"/>
      <c r="AC102" s="187"/>
      <c r="AD102" s="6"/>
      <c r="AE102" s="6"/>
      <c r="AF102" s="6"/>
      <c r="AG102" s="6"/>
      <c r="AH102" s="6"/>
    </row>
    <row r="103" spans="1:34" ht="19.5" customHeight="1" x14ac:dyDescent="0.2">
      <c r="A103" s="75"/>
      <c r="B103" s="76"/>
      <c r="C103" s="77"/>
      <c r="D103" s="77"/>
      <c r="E103" s="78"/>
      <c r="F103" s="79"/>
      <c r="G103" s="77"/>
      <c r="H103" s="127"/>
      <c r="I103" s="79"/>
      <c r="J103" s="73"/>
      <c r="K103" s="72"/>
      <c r="L103" s="73"/>
      <c r="M103" s="86"/>
      <c r="N103" s="86"/>
      <c r="O103" s="86"/>
      <c r="P103" s="84"/>
      <c r="Q103" s="21" t="s">
        <v>3</v>
      </c>
      <c r="R103" s="60">
        <f>SUM(R99:R102)</f>
        <v>6731.28</v>
      </c>
      <c r="S103" s="60">
        <f t="shared" ref="S103:W103" si="220">SUM(S99:S102)</f>
        <v>6731.28</v>
      </c>
      <c r="T103" s="60">
        <f t="shared" si="220"/>
        <v>0</v>
      </c>
      <c r="U103" s="60">
        <f t="shared" si="220"/>
        <v>6731.28</v>
      </c>
      <c r="V103" s="60">
        <f t="shared" si="220"/>
        <v>6731.28</v>
      </c>
      <c r="W103" s="60">
        <f t="shared" si="220"/>
        <v>0</v>
      </c>
      <c r="X103" s="86"/>
      <c r="Y103" s="86"/>
      <c r="Z103" s="86"/>
      <c r="AA103" s="63"/>
      <c r="AB103" s="64"/>
      <c r="AC103" s="187"/>
      <c r="AD103" s="6"/>
      <c r="AE103" s="6"/>
      <c r="AF103" s="6"/>
      <c r="AG103" s="6"/>
      <c r="AH103" s="6"/>
    </row>
    <row r="104" spans="1:34" ht="25.15" customHeight="1" x14ac:dyDescent="0.2">
      <c r="A104" s="74">
        <f t="shared" ref="A104" si="221">1+A99</f>
        <v>6</v>
      </c>
      <c r="B104" s="76" t="s">
        <v>76</v>
      </c>
      <c r="C104" s="77" t="s">
        <v>82</v>
      </c>
      <c r="D104" s="77" t="s">
        <v>96</v>
      </c>
      <c r="E104" s="78" t="s">
        <v>105</v>
      </c>
      <c r="F104" s="79"/>
      <c r="G104" s="127" t="s">
        <v>120</v>
      </c>
      <c r="H104" s="127" t="s">
        <v>97</v>
      </c>
      <c r="I104" s="79">
        <v>196.8</v>
      </c>
      <c r="J104" s="73"/>
      <c r="K104" s="72">
        <v>44616</v>
      </c>
      <c r="L104" s="72">
        <v>44949</v>
      </c>
      <c r="M104" s="13">
        <f>N104+O104</f>
        <v>0</v>
      </c>
      <c r="N104" s="14">
        <v>0</v>
      </c>
      <c r="O104" s="14">
        <v>0</v>
      </c>
      <c r="P104" s="84" t="s">
        <v>44</v>
      </c>
      <c r="Q104" s="20" t="s">
        <v>4</v>
      </c>
      <c r="R104" s="29">
        <f>S104+T104</f>
        <v>1412.29</v>
      </c>
      <c r="S104" s="29">
        <v>1412.29</v>
      </c>
      <c r="T104" s="29">
        <v>0</v>
      </c>
      <c r="U104" s="29">
        <f>V104+W104</f>
        <v>1319.88</v>
      </c>
      <c r="V104" s="29">
        <v>1319.88</v>
      </c>
      <c r="W104" s="29">
        <v>0</v>
      </c>
      <c r="X104" s="13">
        <f>M104+R104-U104</f>
        <v>92.409999999999854</v>
      </c>
      <c r="Y104" s="13">
        <f>N104+S104-V104</f>
        <v>92.409999999999854</v>
      </c>
      <c r="Z104" s="13">
        <f>O104+T104-W104</f>
        <v>0</v>
      </c>
      <c r="AA104" s="63"/>
      <c r="AB104" s="64"/>
      <c r="AC104" s="187"/>
      <c r="AD104" s="6"/>
      <c r="AE104" s="6"/>
      <c r="AF104" s="6"/>
      <c r="AG104" s="6"/>
      <c r="AH104" s="6"/>
    </row>
    <row r="105" spans="1:34" ht="25.15" customHeight="1" x14ac:dyDescent="0.2">
      <c r="A105" s="74"/>
      <c r="B105" s="76"/>
      <c r="C105" s="77"/>
      <c r="D105" s="77"/>
      <c r="E105" s="78"/>
      <c r="F105" s="79"/>
      <c r="G105" s="127"/>
      <c r="H105" s="127"/>
      <c r="I105" s="79"/>
      <c r="J105" s="73"/>
      <c r="K105" s="72"/>
      <c r="L105" s="73"/>
      <c r="M105" s="13">
        <f t="shared" ref="M105:M107" si="222">X104</f>
        <v>92.409999999999854</v>
      </c>
      <c r="N105" s="14">
        <f t="shared" ref="N105:N107" si="223">Y104</f>
        <v>92.409999999999854</v>
      </c>
      <c r="O105" s="14">
        <f t="shared" ref="O105:O107" si="224">Z104</f>
        <v>0</v>
      </c>
      <c r="P105" s="84"/>
      <c r="Q105" s="20" t="s">
        <v>5</v>
      </c>
      <c r="R105" s="29">
        <f t="shared" ref="R105:R107" si="225">S105+T105</f>
        <v>1276.57</v>
      </c>
      <c r="S105" s="29">
        <v>1276.57</v>
      </c>
      <c r="T105" s="29">
        <v>0</v>
      </c>
      <c r="U105" s="29">
        <f t="shared" ref="U105:U107" si="226">V105</f>
        <v>1368.98</v>
      </c>
      <c r="V105" s="29">
        <v>1368.98</v>
      </c>
      <c r="W105" s="29">
        <v>0</v>
      </c>
      <c r="X105" s="13">
        <f t="shared" ref="X105:X107" si="227">M105+R105-U105</f>
        <v>0</v>
      </c>
      <c r="Y105" s="13">
        <f t="shared" ref="Y105:Y107" si="228">N105+S105-V105</f>
        <v>0</v>
      </c>
      <c r="Z105" s="13">
        <f t="shared" ref="Z105:Z107" si="229">O105+T105-W105</f>
        <v>0</v>
      </c>
      <c r="AA105" s="63"/>
      <c r="AB105" s="64"/>
      <c r="AC105" s="187"/>
      <c r="AD105" s="6"/>
      <c r="AE105" s="6"/>
      <c r="AF105" s="6"/>
      <c r="AG105" s="6"/>
      <c r="AH105" s="6"/>
    </row>
    <row r="106" spans="1:34" ht="25.15" customHeight="1" x14ac:dyDescent="0.2">
      <c r="A106" s="74"/>
      <c r="B106" s="76"/>
      <c r="C106" s="77"/>
      <c r="D106" s="77"/>
      <c r="E106" s="78"/>
      <c r="F106" s="79"/>
      <c r="G106" s="127"/>
      <c r="H106" s="127"/>
      <c r="I106" s="79"/>
      <c r="J106" s="73"/>
      <c r="K106" s="72"/>
      <c r="L106" s="73"/>
      <c r="M106" s="13">
        <f t="shared" si="222"/>
        <v>0</v>
      </c>
      <c r="N106" s="14">
        <f t="shared" si="223"/>
        <v>0</v>
      </c>
      <c r="O106" s="14">
        <f t="shared" si="224"/>
        <v>0</v>
      </c>
      <c r="P106" s="84"/>
      <c r="Q106" s="20" t="s">
        <v>6</v>
      </c>
      <c r="R106" s="29">
        <f t="shared" si="225"/>
        <v>0</v>
      </c>
      <c r="S106" s="29"/>
      <c r="T106" s="29"/>
      <c r="U106" s="29">
        <f t="shared" si="226"/>
        <v>0</v>
      </c>
      <c r="V106" s="29"/>
      <c r="W106" s="29"/>
      <c r="X106" s="13">
        <f t="shared" si="227"/>
        <v>0</v>
      </c>
      <c r="Y106" s="13">
        <f t="shared" si="228"/>
        <v>0</v>
      </c>
      <c r="Z106" s="13">
        <f t="shared" si="229"/>
        <v>0</v>
      </c>
      <c r="AA106" s="63"/>
      <c r="AB106" s="64"/>
      <c r="AC106" s="187"/>
      <c r="AD106" s="6"/>
      <c r="AE106" s="6"/>
      <c r="AF106" s="6"/>
      <c r="AG106" s="6"/>
      <c r="AH106" s="6"/>
    </row>
    <row r="107" spans="1:34" ht="25.15" customHeight="1" x14ac:dyDescent="0.2">
      <c r="A107" s="74"/>
      <c r="B107" s="76"/>
      <c r="C107" s="77"/>
      <c r="D107" s="77"/>
      <c r="E107" s="78"/>
      <c r="F107" s="79"/>
      <c r="G107" s="127"/>
      <c r="H107" s="127"/>
      <c r="I107" s="79"/>
      <c r="J107" s="73"/>
      <c r="K107" s="72"/>
      <c r="L107" s="73"/>
      <c r="M107" s="13">
        <f t="shared" si="222"/>
        <v>0</v>
      </c>
      <c r="N107" s="14">
        <f t="shared" si="223"/>
        <v>0</v>
      </c>
      <c r="O107" s="14">
        <f t="shared" si="224"/>
        <v>0</v>
      </c>
      <c r="P107" s="84"/>
      <c r="Q107" s="20" t="s">
        <v>7</v>
      </c>
      <c r="R107" s="29">
        <f t="shared" si="225"/>
        <v>0</v>
      </c>
      <c r="S107" s="29"/>
      <c r="T107" s="29"/>
      <c r="U107" s="29">
        <f t="shared" si="226"/>
        <v>0</v>
      </c>
      <c r="V107" s="29"/>
      <c r="W107" s="29"/>
      <c r="X107" s="13">
        <f t="shared" si="227"/>
        <v>0</v>
      </c>
      <c r="Y107" s="13">
        <f t="shared" si="228"/>
        <v>0</v>
      </c>
      <c r="Z107" s="13">
        <f t="shared" si="229"/>
        <v>0</v>
      </c>
      <c r="AA107" s="63"/>
      <c r="AB107" s="64"/>
      <c r="AC107" s="187"/>
      <c r="AD107" s="6"/>
      <c r="AE107" s="6"/>
      <c r="AF107" s="6"/>
      <c r="AG107" s="6"/>
      <c r="AH107" s="6"/>
    </row>
    <row r="108" spans="1:34" ht="36.75" customHeight="1" thickBot="1" x14ac:dyDescent="0.25">
      <c r="A108" s="142"/>
      <c r="B108" s="143"/>
      <c r="C108" s="144"/>
      <c r="D108" s="144"/>
      <c r="E108" s="145"/>
      <c r="F108" s="146"/>
      <c r="G108" s="147"/>
      <c r="H108" s="147"/>
      <c r="I108" s="146"/>
      <c r="J108" s="161"/>
      <c r="K108" s="162"/>
      <c r="L108" s="161"/>
      <c r="M108" s="160"/>
      <c r="N108" s="160"/>
      <c r="O108" s="160"/>
      <c r="P108" s="189"/>
      <c r="Q108" s="34" t="s">
        <v>3</v>
      </c>
      <c r="R108" s="42">
        <f>SUM(R104:R107)</f>
        <v>2688.8599999999997</v>
      </c>
      <c r="S108" s="42">
        <f t="shared" ref="S108:W108" si="230">SUM(S104:S107)</f>
        <v>2688.8599999999997</v>
      </c>
      <c r="T108" s="42">
        <f t="shared" si="230"/>
        <v>0</v>
      </c>
      <c r="U108" s="42">
        <f t="shared" si="230"/>
        <v>2688.86</v>
      </c>
      <c r="V108" s="42">
        <f t="shared" si="230"/>
        <v>2688.86</v>
      </c>
      <c r="W108" s="42">
        <f t="shared" si="230"/>
        <v>0</v>
      </c>
      <c r="X108" s="160"/>
      <c r="Y108" s="160"/>
      <c r="Z108" s="160"/>
      <c r="AA108" s="184"/>
      <c r="AB108" s="185"/>
      <c r="AC108" s="188"/>
      <c r="AD108" s="6"/>
      <c r="AE108" s="6"/>
      <c r="AF108" s="6"/>
      <c r="AG108" s="6"/>
      <c r="AH108" s="6"/>
    </row>
    <row r="109" spans="1:34" ht="16.5" thickTop="1" x14ac:dyDescent="0.25">
      <c r="R109" s="62"/>
      <c r="S109" s="62"/>
      <c r="T109" s="62"/>
      <c r="U109" s="62"/>
      <c r="V109" s="62"/>
      <c r="W109" s="62"/>
    </row>
    <row r="110" spans="1:34" x14ac:dyDescent="0.25">
      <c r="R110" s="62"/>
      <c r="S110" s="62"/>
      <c r="T110" s="62"/>
      <c r="U110" s="62"/>
      <c r="V110" s="62"/>
      <c r="W110" s="62"/>
    </row>
  </sheetData>
  <mergeCells count="330">
    <mergeCell ref="AB9:AB13"/>
    <mergeCell ref="AC9:AC13"/>
    <mergeCell ref="AA104:AA108"/>
    <mergeCell ref="AB104:AB108"/>
    <mergeCell ref="P69:P73"/>
    <mergeCell ref="A69:A73"/>
    <mergeCell ref="A64:A68"/>
    <mergeCell ref="P64:P68"/>
    <mergeCell ref="X13:Z13"/>
    <mergeCell ref="AC104:AC108"/>
    <mergeCell ref="AC99:AC103"/>
    <mergeCell ref="AC94:AC98"/>
    <mergeCell ref="AC89:AC93"/>
    <mergeCell ref="AC84:AC88"/>
    <mergeCell ref="P94:P98"/>
    <mergeCell ref="P99:P103"/>
    <mergeCell ref="P104:P108"/>
    <mergeCell ref="P74:P78"/>
    <mergeCell ref="AA74:AA78"/>
    <mergeCell ref="AB74:AB78"/>
    <mergeCell ref="AC74:AC78"/>
    <mergeCell ref="AA59:AA63"/>
    <mergeCell ref="AB59:AB63"/>
    <mergeCell ref="AC59:AC63"/>
    <mergeCell ref="AA9:AA13"/>
    <mergeCell ref="M43:O43"/>
    <mergeCell ref="X23:Z23"/>
    <mergeCell ref="X28:Z28"/>
    <mergeCell ref="X33:Z33"/>
    <mergeCell ref="X38:Z38"/>
    <mergeCell ref="X43:Z43"/>
    <mergeCell ref="P39:P43"/>
    <mergeCell ref="P34:P38"/>
    <mergeCell ref="AA39:AA43"/>
    <mergeCell ref="AA34:AA38"/>
    <mergeCell ref="P24:P28"/>
    <mergeCell ref="AA24:AA28"/>
    <mergeCell ref="AA29:AA33"/>
    <mergeCell ref="M23:O23"/>
    <mergeCell ref="A59:A63"/>
    <mergeCell ref="B59:L63"/>
    <mergeCell ref="P59:P63"/>
    <mergeCell ref="M63:O63"/>
    <mergeCell ref="X63:Z63"/>
    <mergeCell ref="A44:A48"/>
    <mergeCell ref="B44:L48"/>
    <mergeCell ref="M48:O48"/>
    <mergeCell ref="X48:Z48"/>
    <mergeCell ref="P44:P48"/>
    <mergeCell ref="J54:J58"/>
    <mergeCell ref="P49:P53"/>
    <mergeCell ref="X53:Z53"/>
    <mergeCell ref="X58:Z58"/>
    <mergeCell ref="X78:Z78"/>
    <mergeCell ref="AA49:AA53"/>
    <mergeCell ref="AB49:AB53"/>
    <mergeCell ref="AC49:AC53"/>
    <mergeCell ref="AC69:AC73"/>
    <mergeCell ref="AB64:AB68"/>
    <mergeCell ref="AB69:AB73"/>
    <mergeCell ref="AA64:AA68"/>
    <mergeCell ref="AC64:AC68"/>
    <mergeCell ref="X73:Z73"/>
    <mergeCell ref="X68:Z68"/>
    <mergeCell ref="X93:Z93"/>
    <mergeCell ref="X98:Z98"/>
    <mergeCell ref="X103:Z103"/>
    <mergeCell ref="X108:Z108"/>
    <mergeCell ref="J104:J108"/>
    <mergeCell ref="K104:K108"/>
    <mergeCell ref="L104:L108"/>
    <mergeCell ref="M103:O103"/>
    <mergeCell ref="M108:O108"/>
    <mergeCell ref="J99:J103"/>
    <mergeCell ref="K99:K103"/>
    <mergeCell ref="L99:L103"/>
    <mergeCell ref="P89:P93"/>
    <mergeCell ref="M78:O78"/>
    <mergeCell ref="M83:O83"/>
    <mergeCell ref="M88:O88"/>
    <mergeCell ref="M93:O93"/>
    <mergeCell ref="M98:O98"/>
    <mergeCell ref="E54:E58"/>
    <mergeCell ref="F54:F58"/>
    <mergeCell ref="G54:G58"/>
    <mergeCell ref="H54:H58"/>
    <mergeCell ref="I54:I58"/>
    <mergeCell ref="L64:L68"/>
    <mergeCell ref="K69:K73"/>
    <mergeCell ref="L69:L73"/>
    <mergeCell ref="J79:J83"/>
    <mergeCell ref="K79:K83"/>
    <mergeCell ref="L79:L83"/>
    <mergeCell ref="J89:J93"/>
    <mergeCell ref="K89:K93"/>
    <mergeCell ref="L89:L93"/>
    <mergeCell ref="J64:J68"/>
    <mergeCell ref="K64:K68"/>
    <mergeCell ref="M73:O73"/>
    <mergeCell ref="AB54:AB58"/>
    <mergeCell ref="AC54:AC58"/>
    <mergeCell ref="F29:F33"/>
    <mergeCell ref="G29:G33"/>
    <mergeCell ref="H29:H33"/>
    <mergeCell ref="I29:I33"/>
    <mergeCell ref="J29:J33"/>
    <mergeCell ref="K29:K33"/>
    <mergeCell ref="L29:L33"/>
    <mergeCell ref="P29:P33"/>
    <mergeCell ref="M53:O53"/>
    <mergeCell ref="M58:O58"/>
    <mergeCell ref="G49:G53"/>
    <mergeCell ref="H49:H53"/>
    <mergeCell ref="I49:I53"/>
    <mergeCell ref="J49:J53"/>
    <mergeCell ref="K49:K53"/>
    <mergeCell ref="L49:L53"/>
    <mergeCell ref="AA44:AA48"/>
    <mergeCell ref="AB44:AB48"/>
    <mergeCell ref="AC44:AC48"/>
    <mergeCell ref="AB39:AB43"/>
    <mergeCell ref="AC39:AC43"/>
    <mergeCell ref="AB29:AB33"/>
    <mergeCell ref="A104:A108"/>
    <mergeCell ref="B104:B108"/>
    <mergeCell ref="C104:C108"/>
    <mergeCell ref="D104:D108"/>
    <mergeCell ref="E104:E108"/>
    <mergeCell ref="F104:F108"/>
    <mergeCell ref="G104:G108"/>
    <mergeCell ref="H104:H108"/>
    <mergeCell ref="I104:I108"/>
    <mergeCell ref="AA99:AA103"/>
    <mergeCell ref="AB99:AB103"/>
    <mergeCell ref="A99:A103"/>
    <mergeCell ref="B99:B103"/>
    <mergeCell ref="C99:C103"/>
    <mergeCell ref="A54:A58"/>
    <mergeCell ref="B54:B58"/>
    <mergeCell ref="C54:C58"/>
    <mergeCell ref="D54:D58"/>
    <mergeCell ref="AA69:AA73"/>
    <mergeCell ref="F64:F68"/>
    <mergeCell ref="G64:G68"/>
    <mergeCell ref="H64:H68"/>
    <mergeCell ref="I64:I68"/>
    <mergeCell ref="K54:K58"/>
    <mergeCell ref="L54:L58"/>
    <mergeCell ref="P54:P58"/>
    <mergeCell ref="AA54:AA58"/>
    <mergeCell ref="E69:E73"/>
    <mergeCell ref="J69:J73"/>
    <mergeCell ref="F69:F73"/>
    <mergeCell ref="G69:G73"/>
    <mergeCell ref="H69:H73"/>
    <mergeCell ref="I69:I73"/>
    <mergeCell ref="D99:D103"/>
    <mergeCell ref="E99:E103"/>
    <mergeCell ref="F99:F103"/>
    <mergeCell ref="G99:G103"/>
    <mergeCell ref="H99:H103"/>
    <mergeCell ref="I99:I103"/>
    <mergeCell ref="B64:B68"/>
    <mergeCell ref="C64:C68"/>
    <mergeCell ref="D64:D68"/>
    <mergeCell ref="E64:E68"/>
    <mergeCell ref="I84:I88"/>
    <mergeCell ref="G89:G93"/>
    <mergeCell ref="H89:H93"/>
    <mergeCell ref="I89:I93"/>
    <mergeCell ref="F89:F93"/>
    <mergeCell ref="B74:L78"/>
    <mergeCell ref="G84:G88"/>
    <mergeCell ref="H84:H88"/>
    <mergeCell ref="G79:G83"/>
    <mergeCell ref="H79:H83"/>
    <mergeCell ref="I79:I83"/>
    <mergeCell ref="A9:A13"/>
    <mergeCell ref="B9:L13"/>
    <mergeCell ref="M13:O13"/>
    <mergeCell ref="AA19:AA23"/>
    <mergeCell ref="AB19:AB23"/>
    <mergeCell ref="A29:A33"/>
    <mergeCell ref="B29:B33"/>
    <mergeCell ref="C29:C33"/>
    <mergeCell ref="D29:D33"/>
    <mergeCell ref="E29:E33"/>
    <mergeCell ref="A24:A28"/>
    <mergeCell ref="B24:B28"/>
    <mergeCell ref="C24:C28"/>
    <mergeCell ref="D24:D28"/>
    <mergeCell ref="F19:F23"/>
    <mergeCell ref="G19:G23"/>
    <mergeCell ref="H19:H23"/>
    <mergeCell ref="I19:I23"/>
    <mergeCell ref="J19:J23"/>
    <mergeCell ref="K19:K23"/>
    <mergeCell ref="L19:L23"/>
    <mergeCell ref="P19:P23"/>
    <mergeCell ref="A14:A18"/>
    <mergeCell ref="A19:A23"/>
    <mergeCell ref="A5:A7"/>
    <mergeCell ref="AB5:AB7"/>
    <mergeCell ref="N6:O6"/>
    <mergeCell ref="R6:R7"/>
    <mergeCell ref="S6:T6"/>
    <mergeCell ref="U6:U7"/>
    <mergeCell ref="V6:W6"/>
    <mergeCell ref="X6:X7"/>
    <mergeCell ref="Y6:Z6"/>
    <mergeCell ref="M6:M7"/>
    <mergeCell ref="J5:J7"/>
    <mergeCell ref="K5:L6"/>
    <mergeCell ref="M5:O5"/>
    <mergeCell ref="P5:P7"/>
    <mergeCell ref="Q5:Q7"/>
    <mergeCell ref="R5:T5"/>
    <mergeCell ref="U5:W5"/>
    <mergeCell ref="X5:Z5"/>
    <mergeCell ref="AA5:AA7"/>
    <mergeCell ref="B5:B7"/>
    <mergeCell ref="C5:C7"/>
    <mergeCell ref="D5:D7"/>
    <mergeCell ref="E5:E7"/>
    <mergeCell ref="F5:F7"/>
    <mergeCell ref="K24:K28"/>
    <mergeCell ref="L24:L28"/>
    <mergeCell ref="A34:A38"/>
    <mergeCell ref="B34:B38"/>
    <mergeCell ref="C34:C38"/>
    <mergeCell ref="D34:D38"/>
    <mergeCell ref="E34:E38"/>
    <mergeCell ref="F34:F38"/>
    <mergeCell ref="J24:J28"/>
    <mergeCell ref="K34:K38"/>
    <mergeCell ref="J34:J38"/>
    <mergeCell ref="L34:L38"/>
    <mergeCell ref="M28:O28"/>
    <mergeCell ref="M33:O33"/>
    <mergeCell ref="M38:O38"/>
    <mergeCell ref="AA14:AA18"/>
    <mergeCell ref="AB14:AB18"/>
    <mergeCell ref="AC14:AC18"/>
    <mergeCell ref="AC24:AC28"/>
    <mergeCell ref="AC29:AC33"/>
    <mergeCell ref="AC34:AC38"/>
    <mergeCell ref="P14:P18"/>
    <mergeCell ref="M18:O18"/>
    <mergeCell ref="X18:Z18"/>
    <mergeCell ref="AC19:AC23"/>
    <mergeCell ref="AB24:AB28"/>
    <mergeCell ref="AB34:AB38"/>
    <mergeCell ref="G5:G7"/>
    <mergeCell ref="H5:H7"/>
    <mergeCell ref="I5:I7"/>
    <mergeCell ref="F24:F28"/>
    <mergeCell ref="G34:G38"/>
    <mergeCell ref="H34:H38"/>
    <mergeCell ref="I34:I38"/>
    <mergeCell ref="B69:B73"/>
    <mergeCell ref="C69:C73"/>
    <mergeCell ref="D69:D73"/>
    <mergeCell ref="B19:B23"/>
    <mergeCell ref="F49:F53"/>
    <mergeCell ref="G24:G28"/>
    <mergeCell ref="H24:H28"/>
    <mergeCell ref="I24:I28"/>
    <mergeCell ref="B14:L18"/>
    <mergeCell ref="B39:B43"/>
    <mergeCell ref="C39:C43"/>
    <mergeCell ref="AC5:AC7"/>
    <mergeCell ref="C19:C23"/>
    <mergeCell ref="D19:D23"/>
    <mergeCell ref="A74:A78"/>
    <mergeCell ref="A84:A88"/>
    <mergeCell ref="B84:B88"/>
    <mergeCell ref="C84:C88"/>
    <mergeCell ref="D84:D88"/>
    <mergeCell ref="E84:E88"/>
    <mergeCell ref="F84:F88"/>
    <mergeCell ref="A79:A83"/>
    <mergeCell ref="B79:B83"/>
    <mergeCell ref="C79:C83"/>
    <mergeCell ref="D79:D83"/>
    <mergeCell ref="E79:E83"/>
    <mergeCell ref="F79:F83"/>
    <mergeCell ref="E19:E23"/>
    <mergeCell ref="A39:A43"/>
    <mergeCell ref="E24:E28"/>
    <mergeCell ref="A49:A53"/>
    <mergeCell ref="B49:B53"/>
    <mergeCell ref="C49:C53"/>
    <mergeCell ref="D49:D53"/>
    <mergeCell ref="E49:E53"/>
    <mergeCell ref="AA79:AA83"/>
    <mergeCell ref="AB79:AB83"/>
    <mergeCell ref="AC79:AC83"/>
    <mergeCell ref="J84:J88"/>
    <mergeCell ref="K84:K88"/>
    <mergeCell ref="L84:L88"/>
    <mergeCell ref="P84:P88"/>
    <mergeCell ref="AA84:AA88"/>
    <mergeCell ref="AB84:AB88"/>
    <mergeCell ref="X83:Z83"/>
    <mergeCell ref="X88:Z88"/>
    <mergeCell ref="P79:P83"/>
    <mergeCell ref="AA89:AA93"/>
    <mergeCell ref="AB89:AB93"/>
    <mergeCell ref="A4:AA4"/>
    <mergeCell ref="AA1:AC1"/>
    <mergeCell ref="AB4:AC4"/>
    <mergeCell ref="J94:J98"/>
    <mergeCell ref="K94:K98"/>
    <mergeCell ref="L94:L98"/>
    <mergeCell ref="AA94:AA98"/>
    <mergeCell ref="AB94:AB98"/>
    <mergeCell ref="A89:A93"/>
    <mergeCell ref="B89:B93"/>
    <mergeCell ref="C89:C93"/>
    <mergeCell ref="A94:A98"/>
    <mergeCell ref="B94:B98"/>
    <mergeCell ref="C94:C98"/>
    <mergeCell ref="D94:D98"/>
    <mergeCell ref="E94:E98"/>
    <mergeCell ref="F94:F98"/>
    <mergeCell ref="G94:G98"/>
    <mergeCell ref="H94:H98"/>
    <mergeCell ref="I94:I98"/>
    <mergeCell ref="D89:D93"/>
    <mergeCell ref="E89:E93"/>
  </mergeCells>
  <pageMargins left="0.78740157480314965" right="0.39370078740157483" top="0.39370078740157483" bottom="0.39370078740157483" header="0" footer="0"/>
  <pageSetup paperSize="9" scale="45" fitToWidth="0" fitToHeight="0" orientation="landscape" r:id="rId1"/>
  <rowBreaks count="1" manualBreakCount="1">
    <brk id="68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1 кв. 2022</vt:lpstr>
      <vt:lpstr>'1 кв.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2022-08-04T07:58:55Z</cp:lastPrinted>
  <dcterms:created xsi:type="dcterms:W3CDTF">1996-10-08T23:32:33Z</dcterms:created>
  <dcterms:modified xsi:type="dcterms:W3CDTF">2022-08-04T07:59:00Z</dcterms:modified>
</cp:coreProperties>
</file>