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0" yWindow="0" windowWidth="19932" windowHeight="9660" firstSheet="2" activeTab="2"/>
  </bookViews>
  <sheets>
    <sheet name="Лист1" sheetId="1" r:id="rId1"/>
    <sheet name="Лист2" sheetId="10" state="hidden" r:id="rId2"/>
    <sheet name=" 2022" sheetId="31" r:id="rId3"/>
  </sheets>
  <calcPr calcId="145621"/>
</workbook>
</file>

<file path=xl/calcChain.xml><?xml version="1.0" encoding="utf-8"?>
<calcChain xmlns="http://schemas.openxmlformats.org/spreadsheetml/2006/main">
  <c r="S103" i="31" l="1"/>
  <c r="V103" i="31"/>
  <c r="V128" i="31"/>
  <c r="S94" i="31"/>
  <c r="S95" i="31"/>
  <c r="S96" i="31"/>
  <c r="V96" i="31"/>
  <c r="V95" i="31"/>
  <c r="V94" i="31"/>
  <c r="W128" i="31" l="1"/>
  <c r="T128" i="31"/>
  <c r="S128" i="31"/>
  <c r="U127" i="31"/>
  <c r="R127" i="31"/>
  <c r="U126" i="31"/>
  <c r="R126" i="31"/>
  <c r="U125" i="31"/>
  <c r="R125" i="31"/>
  <c r="Z124" i="31"/>
  <c r="O125" i="31" s="1"/>
  <c r="Z125" i="31" s="1"/>
  <c r="O126" i="31" s="1"/>
  <c r="Z126" i="31" s="1"/>
  <c r="O127" i="31" s="1"/>
  <c r="Z127" i="31" s="1"/>
  <c r="Y124" i="31"/>
  <c r="N125" i="31" s="1"/>
  <c r="Y125" i="31" s="1"/>
  <c r="N126" i="31" s="1"/>
  <c r="Y126" i="31" s="1"/>
  <c r="N127" i="31" s="1"/>
  <c r="Y127" i="31" s="1"/>
  <c r="U124" i="31"/>
  <c r="U128" i="31" s="1"/>
  <c r="R124" i="31"/>
  <c r="M124" i="31"/>
  <c r="R128" i="31" l="1"/>
  <c r="X124" i="31"/>
  <c r="M125" i="31" s="1"/>
  <c r="X125" i="31" s="1"/>
  <c r="M126" i="31" s="1"/>
  <c r="X126" i="31" s="1"/>
  <c r="M127" i="31" s="1"/>
  <c r="X127" i="31" s="1"/>
  <c r="U121" i="31"/>
  <c r="V61" i="31"/>
  <c r="V60" i="31"/>
  <c r="U60" i="31" s="1"/>
  <c r="V59" i="31"/>
  <c r="W61" i="31"/>
  <c r="W60" i="31"/>
  <c r="W59" i="31"/>
  <c r="U59" i="31" s="1"/>
  <c r="V15" i="31"/>
  <c r="V14" i="31"/>
  <c r="V58" i="31"/>
  <c r="V16" i="31"/>
  <c r="W16" i="31"/>
  <c r="W15" i="31"/>
  <c r="U15" i="31" s="1"/>
  <c r="W14" i="31"/>
  <c r="W76" i="31"/>
  <c r="W75" i="31"/>
  <c r="W74" i="31"/>
  <c r="S76" i="31"/>
  <c r="S75" i="31"/>
  <c r="R75" i="31" s="1"/>
  <c r="S74" i="31"/>
  <c r="S14" i="31"/>
  <c r="U61" i="31"/>
  <c r="T61" i="31"/>
  <c r="T60" i="31"/>
  <c r="T59" i="31"/>
  <c r="R59" i="31" s="1"/>
  <c r="S61" i="31"/>
  <c r="S60" i="31"/>
  <c r="S59" i="31"/>
  <c r="R61" i="31"/>
  <c r="V76" i="31"/>
  <c r="U76" i="31" s="1"/>
  <c r="V75" i="31"/>
  <c r="U75" i="31" s="1"/>
  <c r="V74" i="31"/>
  <c r="T76" i="31"/>
  <c r="R76" i="31" s="1"/>
  <c r="T75" i="31"/>
  <c r="T74" i="31"/>
  <c r="U74" i="31" l="1"/>
  <c r="U16" i="31"/>
  <c r="V11" i="31"/>
  <c r="U14" i="31"/>
  <c r="V9" i="31"/>
  <c r="R60" i="31"/>
  <c r="V10" i="31"/>
  <c r="R74" i="31"/>
  <c r="W88" i="31" l="1"/>
  <c r="V88" i="31"/>
  <c r="T88" i="31"/>
  <c r="S88" i="31"/>
  <c r="U87" i="31"/>
  <c r="R87" i="31"/>
  <c r="U86" i="31"/>
  <c r="R86" i="31"/>
  <c r="U85" i="31"/>
  <c r="R85" i="31"/>
  <c r="Z84" i="31"/>
  <c r="O85" i="31" s="1"/>
  <c r="Z85" i="31" s="1"/>
  <c r="O86" i="31" s="1"/>
  <c r="Z86" i="31" s="1"/>
  <c r="O87" i="31" s="1"/>
  <c r="Z87" i="31" s="1"/>
  <c r="Y84" i="31"/>
  <c r="N85" i="31" s="1"/>
  <c r="Y85" i="31" s="1"/>
  <c r="N86" i="31" s="1"/>
  <c r="Y86" i="31" s="1"/>
  <c r="N87" i="31" s="1"/>
  <c r="Y87" i="31" s="1"/>
  <c r="U84" i="31"/>
  <c r="R84" i="31"/>
  <c r="M84" i="31"/>
  <c r="S16" i="31"/>
  <c r="S15" i="31"/>
  <c r="T16" i="31"/>
  <c r="T15" i="31"/>
  <c r="T14" i="31"/>
  <c r="R14" i="31" s="1"/>
  <c r="R15" i="31" l="1"/>
  <c r="R16" i="31"/>
  <c r="X84" i="31"/>
  <c r="M85" i="31" s="1"/>
  <c r="X85" i="31" s="1"/>
  <c r="M86" i="31" s="1"/>
  <c r="X86" i="31" s="1"/>
  <c r="M87" i="31" s="1"/>
  <c r="X87" i="31" s="1"/>
  <c r="U88" i="31"/>
  <c r="R88" i="31"/>
  <c r="W53" i="31" l="1"/>
  <c r="V53" i="31"/>
  <c r="T53" i="31"/>
  <c r="S53" i="31"/>
  <c r="U52" i="31"/>
  <c r="R52" i="31"/>
  <c r="U51" i="31"/>
  <c r="R51" i="31"/>
  <c r="U50" i="31"/>
  <c r="R50" i="31"/>
  <c r="O50" i="31"/>
  <c r="Z50" i="31" s="1"/>
  <c r="O51" i="31" s="1"/>
  <c r="Z51" i="31" s="1"/>
  <c r="O52" i="31" s="1"/>
  <c r="Z52" i="31" s="1"/>
  <c r="Z49" i="31"/>
  <c r="Y49" i="31"/>
  <c r="N50" i="31" s="1"/>
  <c r="Y50" i="31" s="1"/>
  <c r="N51" i="31" s="1"/>
  <c r="Y51" i="31" s="1"/>
  <c r="N52" i="31" s="1"/>
  <c r="Y52" i="31" s="1"/>
  <c r="U49" i="31"/>
  <c r="R49" i="31"/>
  <c r="M49" i="31"/>
  <c r="O54" i="31"/>
  <c r="M54" i="31" s="1"/>
  <c r="R54" i="31"/>
  <c r="U54" i="31"/>
  <c r="Y54" i="31"/>
  <c r="N55" i="31" s="1"/>
  <c r="Y55" i="31" s="1"/>
  <c r="N56" i="31" s="1"/>
  <c r="Y56" i="31" s="1"/>
  <c r="N57" i="31" s="1"/>
  <c r="Y57" i="31" s="1"/>
  <c r="Z54" i="31"/>
  <c r="O55" i="31" s="1"/>
  <c r="Z55" i="31" s="1"/>
  <c r="O56" i="31" s="1"/>
  <c r="Z56" i="31" s="1"/>
  <c r="O57" i="31" s="1"/>
  <c r="Z57" i="31" s="1"/>
  <c r="R55" i="31"/>
  <c r="U55" i="31"/>
  <c r="R56" i="31"/>
  <c r="U56" i="31"/>
  <c r="R57" i="31"/>
  <c r="U57" i="31"/>
  <c r="S58" i="31"/>
  <c r="T58" i="31"/>
  <c r="W58" i="31"/>
  <c r="W48" i="31"/>
  <c r="V48" i="31"/>
  <c r="T48" i="31"/>
  <c r="S48" i="31"/>
  <c r="U47" i="31"/>
  <c r="R47" i="31"/>
  <c r="U46" i="31"/>
  <c r="R46" i="31"/>
  <c r="U45" i="31"/>
  <c r="R45" i="31"/>
  <c r="Z44" i="31"/>
  <c r="O45" i="31" s="1"/>
  <c r="Z45" i="31" s="1"/>
  <c r="Z46" i="31" s="1"/>
  <c r="O47" i="31" s="1"/>
  <c r="Z47" i="31" s="1"/>
  <c r="Y44" i="31"/>
  <c r="N45" i="31" s="1"/>
  <c r="Y45" i="31" s="1"/>
  <c r="Y46" i="31" s="1"/>
  <c r="N47" i="31" s="1"/>
  <c r="Y47" i="31" s="1"/>
  <c r="U44" i="31"/>
  <c r="R44" i="31"/>
  <c r="M44" i="31"/>
  <c r="R25" i="31"/>
  <c r="R26" i="31"/>
  <c r="R22" i="31"/>
  <c r="R21" i="31"/>
  <c r="W28" i="31"/>
  <c r="V28" i="31"/>
  <c r="T28" i="31"/>
  <c r="S28" i="31"/>
  <c r="U27" i="31"/>
  <c r="R27" i="31"/>
  <c r="U26" i="31"/>
  <c r="Z24" i="31"/>
  <c r="O25" i="31" s="1"/>
  <c r="Z25" i="31" s="1"/>
  <c r="O26" i="31" s="1"/>
  <c r="Z26" i="31" s="1"/>
  <c r="O27" i="31" s="1"/>
  <c r="Z27" i="31" s="1"/>
  <c r="Y24" i="31"/>
  <c r="N25" i="31" s="1"/>
  <c r="Y25" i="31" s="1"/>
  <c r="N26" i="31" s="1"/>
  <c r="Y26" i="31" s="1"/>
  <c r="N27" i="31" s="1"/>
  <c r="Y27" i="31" s="1"/>
  <c r="R24" i="31"/>
  <c r="M24" i="31"/>
  <c r="R28" i="31" l="1"/>
  <c r="U58" i="31"/>
  <c r="R53" i="31"/>
  <c r="R58" i="31"/>
  <c r="U53" i="31"/>
  <c r="X49" i="31"/>
  <c r="M50" i="31" s="1"/>
  <c r="X50" i="31" s="1"/>
  <c r="M51" i="31" s="1"/>
  <c r="X51" i="31" s="1"/>
  <c r="M52" i="31" s="1"/>
  <c r="X52" i="31" s="1"/>
  <c r="U48" i="31"/>
  <c r="X54" i="31"/>
  <c r="M55" i="31" s="1"/>
  <c r="X55" i="31" s="1"/>
  <c r="M56" i="31" s="1"/>
  <c r="X56" i="31" s="1"/>
  <c r="M57" i="31" s="1"/>
  <c r="X57" i="31" s="1"/>
  <c r="X44" i="31"/>
  <c r="M45" i="31" s="1"/>
  <c r="X45" i="31" s="1"/>
  <c r="M46" i="31" s="1"/>
  <c r="X46" i="31" s="1"/>
  <c r="M47" i="31" s="1"/>
  <c r="X47" i="31" s="1"/>
  <c r="R48" i="31"/>
  <c r="X24" i="31"/>
  <c r="M25" i="31" s="1"/>
  <c r="X25" i="31" s="1"/>
  <c r="M26" i="31" s="1"/>
  <c r="X26" i="31" s="1"/>
  <c r="M27" i="31" s="1"/>
  <c r="X27" i="31" s="1"/>
  <c r="U28" i="31"/>
  <c r="U95" i="31"/>
  <c r="N14" i="31" l="1"/>
  <c r="W133" i="31" l="1"/>
  <c r="V133" i="31"/>
  <c r="T133" i="31"/>
  <c r="S133" i="31"/>
  <c r="U132" i="31"/>
  <c r="R132" i="31"/>
  <c r="U131" i="31"/>
  <c r="R131" i="31"/>
  <c r="U130" i="31"/>
  <c r="R130" i="31"/>
  <c r="Z129" i="31"/>
  <c r="Y129" i="31"/>
  <c r="U129" i="31"/>
  <c r="R129" i="31"/>
  <c r="R133" i="31" s="1"/>
  <c r="W123" i="31"/>
  <c r="V123" i="31"/>
  <c r="T123" i="31"/>
  <c r="S123" i="31"/>
  <c r="U122" i="31"/>
  <c r="R122" i="31"/>
  <c r="R121" i="31"/>
  <c r="U120" i="31"/>
  <c r="R120" i="31"/>
  <c r="Z119" i="31"/>
  <c r="Y119" i="31"/>
  <c r="U119" i="31"/>
  <c r="R119" i="31"/>
  <c r="W118" i="31"/>
  <c r="V118" i="31"/>
  <c r="T118" i="31"/>
  <c r="S118" i="31"/>
  <c r="U117" i="31"/>
  <c r="R117" i="31"/>
  <c r="U116" i="31"/>
  <c r="R116" i="31"/>
  <c r="U115" i="31"/>
  <c r="R115" i="31"/>
  <c r="Z114" i="31"/>
  <c r="Y114" i="31"/>
  <c r="U114" i="31"/>
  <c r="R114" i="31"/>
  <c r="W113" i="31"/>
  <c r="V113" i="31"/>
  <c r="T113" i="31"/>
  <c r="S113" i="31"/>
  <c r="U112" i="31"/>
  <c r="R112" i="31"/>
  <c r="U111" i="31"/>
  <c r="R111" i="31"/>
  <c r="U110" i="31"/>
  <c r="R110" i="31"/>
  <c r="Z109" i="31"/>
  <c r="Y109" i="31"/>
  <c r="U109" i="31"/>
  <c r="R109" i="31"/>
  <c r="W108" i="31"/>
  <c r="V108" i="31"/>
  <c r="T108" i="31"/>
  <c r="S108" i="31"/>
  <c r="U107" i="31"/>
  <c r="R107" i="31"/>
  <c r="U106" i="31"/>
  <c r="R106" i="31"/>
  <c r="U105" i="31"/>
  <c r="R105" i="31"/>
  <c r="Z104" i="31"/>
  <c r="Y104" i="31"/>
  <c r="U104" i="31"/>
  <c r="R104" i="31"/>
  <c r="M129" i="31"/>
  <c r="M119" i="31"/>
  <c r="M114" i="31"/>
  <c r="M109" i="31"/>
  <c r="M104" i="31"/>
  <c r="W97" i="31"/>
  <c r="V97" i="31"/>
  <c r="W96" i="31"/>
  <c r="U96" i="31"/>
  <c r="W95" i="31"/>
  <c r="W94" i="31"/>
  <c r="U94" i="31" s="1"/>
  <c r="T97" i="31"/>
  <c r="S97" i="31"/>
  <c r="S98" i="31" s="1"/>
  <c r="T96" i="31"/>
  <c r="T95" i="31"/>
  <c r="O94" i="31"/>
  <c r="N94" i="31"/>
  <c r="R100" i="31"/>
  <c r="R101" i="31"/>
  <c r="R102" i="31"/>
  <c r="U99" i="31"/>
  <c r="U102" i="31"/>
  <c r="U101" i="31"/>
  <c r="U100" i="31"/>
  <c r="W77" i="31"/>
  <c r="W78" i="31" s="1"/>
  <c r="V77" i="31"/>
  <c r="T77" i="31"/>
  <c r="T78" i="31" s="1"/>
  <c r="S77" i="31"/>
  <c r="S78" i="31" s="1"/>
  <c r="R90" i="31"/>
  <c r="R91" i="31"/>
  <c r="R92" i="31"/>
  <c r="U90" i="31"/>
  <c r="U91" i="31"/>
  <c r="U92" i="31"/>
  <c r="U80" i="31"/>
  <c r="U81" i="31"/>
  <c r="U82" i="31"/>
  <c r="R80" i="31"/>
  <c r="R81" i="31"/>
  <c r="R82" i="31"/>
  <c r="M89" i="31"/>
  <c r="M79" i="31"/>
  <c r="O74" i="31"/>
  <c r="N74" i="31"/>
  <c r="U70" i="31"/>
  <c r="U71" i="31"/>
  <c r="U72" i="31"/>
  <c r="R70" i="31"/>
  <c r="R71" i="31"/>
  <c r="R72" i="31"/>
  <c r="Z69" i="31"/>
  <c r="O70" i="31" s="1"/>
  <c r="Z70" i="31" s="1"/>
  <c r="O71" i="31" s="1"/>
  <c r="Z71" i="31" s="1"/>
  <c r="O72" i="31" s="1"/>
  <c r="Z72" i="31" s="1"/>
  <c r="Y69" i="31"/>
  <c r="N70" i="31" s="1"/>
  <c r="Y70" i="31" s="1"/>
  <c r="N71" i="31" s="1"/>
  <c r="Y71" i="31" s="1"/>
  <c r="N72" i="31" s="1"/>
  <c r="Y72" i="31" s="1"/>
  <c r="O59" i="31"/>
  <c r="N59" i="31"/>
  <c r="W62" i="31"/>
  <c r="W63" i="31" s="1"/>
  <c r="V62" i="31"/>
  <c r="T62" i="31"/>
  <c r="T63" i="31" s="1"/>
  <c r="S62" i="31"/>
  <c r="S63" i="31" s="1"/>
  <c r="U65" i="31"/>
  <c r="U66" i="31"/>
  <c r="U67" i="31"/>
  <c r="R65" i="31"/>
  <c r="R66" i="31"/>
  <c r="R67" i="31"/>
  <c r="W43" i="31"/>
  <c r="V43" i="31"/>
  <c r="T43" i="31"/>
  <c r="S43" i="31"/>
  <c r="U40" i="31"/>
  <c r="U41" i="31"/>
  <c r="U42" i="31"/>
  <c r="R40" i="31"/>
  <c r="R41" i="31"/>
  <c r="R42" i="31"/>
  <c r="Z39" i="31"/>
  <c r="Z40" i="31" s="1"/>
  <c r="Z41" i="31" s="1"/>
  <c r="O42" i="31" s="1"/>
  <c r="Z42" i="31" s="1"/>
  <c r="Y39" i="31"/>
  <c r="Y40" i="31" s="1"/>
  <c r="Y41" i="31" s="1"/>
  <c r="N42" i="31" s="1"/>
  <c r="Y42" i="31" s="1"/>
  <c r="Z34" i="31"/>
  <c r="Y34" i="31"/>
  <c r="N35" i="31" s="1"/>
  <c r="Y35" i="31" s="1"/>
  <c r="N36" i="31" s="1"/>
  <c r="Y36" i="31" s="1"/>
  <c r="N37" i="31" s="1"/>
  <c r="Y37" i="31" s="1"/>
  <c r="U35" i="31"/>
  <c r="U36" i="31"/>
  <c r="U37" i="31"/>
  <c r="R35" i="31"/>
  <c r="R36" i="31"/>
  <c r="R37" i="31"/>
  <c r="U30" i="31"/>
  <c r="U31" i="31"/>
  <c r="U32" i="31"/>
  <c r="R30" i="31"/>
  <c r="R31" i="31"/>
  <c r="R32" i="31"/>
  <c r="Z29" i="31"/>
  <c r="O30" i="31" s="1"/>
  <c r="Z30" i="31" s="1"/>
  <c r="O31" i="31" s="1"/>
  <c r="Z31" i="31" s="1"/>
  <c r="O32" i="31" s="1"/>
  <c r="Z32" i="31" s="1"/>
  <c r="Y29" i="31"/>
  <c r="N30" i="31" s="1"/>
  <c r="Y30" i="31" s="1"/>
  <c r="N31" i="31" s="1"/>
  <c r="Y31" i="31" s="1"/>
  <c r="N32" i="31" s="1"/>
  <c r="Y32" i="31" s="1"/>
  <c r="W17" i="31"/>
  <c r="W18" i="31" s="1"/>
  <c r="V17" i="31"/>
  <c r="T17" i="31"/>
  <c r="S17" i="31"/>
  <c r="T10" i="31"/>
  <c r="O35" i="31"/>
  <c r="Z35" i="31" s="1"/>
  <c r="O36" i="31" s="1"/>
  <c r="Z36" i="31" s="1"/>
  <c r="O37" i="31" s="1"/>
  <c r="Z37" i="31" s="1"/>
  <c r="U20" i="31"/>
  <c r="U21" i="31"/>
  <c r="U22" i="31"/>
  <c r="R20" i="31"/>
  <c r="U103" i="31" l="1"/>
  <c r="U98" i="31"/>
  <c r="U97" i="31"/>
  <c r="V98" i="31"/>
  <c r="T12" i="31"/>
  <c r="T18" i="31"/>
  <c r="V12" i="31"/>
  <c r="W11" i="31"/>
  <c r="U123" i="31"/>
  <c r="U108" i="31"/>
  <c r="W12" i="31"/>
  <c r="U12" i="31" s="1"/>
  <c r="T11" i="31"/>
  <c r="W10" i="31"/>
  <c r="S12" i="31"/>
  <c r="R12" i="31" s="1"/>
  <c r="S10" i="31"/>
  <c r="R10" i="31" s="1"/>
  <c r="S11" i="31"/>
  <c r="R123" i="31"/>
  <c r="U113" i="31"/>
  <c r="R113" i="31"/>
  <c r="U77" i="31"/>
  <c r="U78" i="31" s="1"/>
  <c r="N9" i="31"/>
  <c r="R108" i="31"/>
  <c r="R118" i="31"/>
  <c r="R95" i="31"/>
  <c r="R97" i="31"/>
  <c r="U118" i="31"/>
  <c r="U133" i="31"/>
  <c r="R62" i="31"/>
  <c r="R63" i="31" s="1"/>
  <c r="U62" i="31"/>
  <c r="U63" i="31" s="1"/>
  <c r="M59" i="31"/>
  <c r="R77" i="31"/>
  <c r="R78" i="31" s="1"/>
  <c r="U17" i="31"/>
  <c r="X129" i="31"/>
  <c r="X119" i="31"/>
  <c r="X114" i="31"/>
  <c r="X109" i="31"/>
  <c r="R96" i="31"/>
  <c r="X104" i="31"/>
  <c r="M94" i="31"/>
  <c r="R17" i="31"/>
  <c r="M74" i="31"/>
  <c r="U11" i="31" l="1"/>
  <c r="R11" i="31"/>
  <c r="U10" i="31"/>
  <c r="T94" i="31"/>
  <c r="W98" i="31"/>
  <c r="W13" i="31" s="1"/>
  <c r="A69" i="31"/>
  <c r="V18" i="31"/>
  <c r="U18" i="31" l="1"/>
  <c r="T98" i="31"/>
  <c r="Z94" i="31"/>
  <c r="O95" i="31" s="1"/>
  <c r="Z95" i="31" s="1"/>
  <c r="O96" i="31" s="1"/>
  <c r="Z96" i="31" s="1"/>
  <c r="O97" i="31" s="1"/>
  <c r="Z97" i="31" s="1"/>
  <c r="R94" i="31"/>
  <c r="Y94" i="31"/>
  <c r="N95" i="31" s="1"/>
  <c r="Y95" i="31" s="1"/>
  <c r="N96" i="31" s="1"/>
  <c r="Y96" i="31" s="1"/>
  <c r="N97" i="31" s="1"/>
  <c r="Y97" i="31" s="1"/>
  <c r="U69" i="31"/>
  <c r="X94" i="31" l="1"/>
  <c r="M95" i="31" s="1"/>
  <c r="X95" i="31" s="1"/>
  <c r="M96" i="31" s="1"/>
  <c r="X96" i="31" s="1"/>
  <c r="M97" i="31" s="1"/>
  <c r="X97" i="31" s="1"/>
  <c r="R98" i="31"/>
  <c r="W73" i="31"/>
  <c r="V73" i="31"/>
  <c r="T73" i="31"/>
  <c r="S73" i="31"/>
  <c r="R69" i="31"/>
  <c r="R73" i="31" s="1"/>
  <c r="M69" i="31"/>
  <c r="O14" i="31"/>
  <c r="O9" i="31" s="1"/>
  <c r="M9" i="31" s="1"/>
  <c r="Y19" i="31"/>
  <c r="N20" i="31" s="1"/>
  <c r="Y20" i="31" l="1"/>
  <c r="N21" i="31" s="1"/>
  <c r="N15" i="31"/>
  <c r="M14" i="31"/>
  <c r="X69" i="31"/>
  <c r="U73" i="31"/>
  <c r="M70" i="31" l="1"/>
  <c r="X70" i="31" s="1"/>
  <c r="M71" i="31" s="1"/>
  <c r="X71" i="31" s="1"/>
  <c r="Y21" i="31"/>
  <c r="N22" i="31" s="1"/>
  <c r="N16" i="31"/>
  <c r="S9" i="31"/>
  <c r="T9" i="31"/>
  <c r="W9" i="31"/>
  <c r="M72" i="31" l="1"/>
  <c r="X72" i="31" s="1"/>
  <c r="Z9" i="31"/>
  <c r="O10" i="31" s="1"/>
  <c r="Z10" i="31" s="1"/>
  <c r="O11" i="31" s="1"/>
  <c r="Z11" i="31" s="1"/>
  <c r="O12" i="31" s="1"/>
  <c r="Z12" i="31" s="1"/>
  <c r="U9" i="31"/>
  <c r="R9" i="31"/>
  <c r="Y22" i="31"/>
  <c r="N17" i="31"/>
  <c r="Y14" i="31"/>
  <c r="Y15" i="31" s="1"/>
  <c r="Y16" i="31" s="1"/>
  <c r="Z14" i="31"/>
  <c r="S18" i="31"/>
  <c r="R18" i="31" s="1"/>
  <c r="X9" i="31" l="1"/>
  <c r="M10" i="31" s="1"/>
  <c r="X10" i="31" s="1"/>
  <c r="M11" i="31" s="1"/>
  <c r="X11" i="31" s="1"/>
  <c r="M12" i="31" s="1"/>
  <c r="X12" i="31" s="1"/>
  <c r="Y17" i="31"/>
  <c r="Y9" i="31"/>
  <c r="N10" i="31" s="1"/>
  <c r="Y10" i="31" s="1"/>
  <c r="N11" i="31" s="1"/>
  <c r="Y11" i="31" s="1"/>
  <c r="N12" i="31" s="1"/>
  <c r="Y12" i="31" s="1"/>
  <c r="X14" i="31"/>
  <c r="M15" i="31" s="1"/>
  <c r="X15" i="31" s="1"/>
  <c r="M16" i="31" s="1"/>
  <c r="X16" i="31" s="1"/>
  <c r="M17" i="31" s="1"/>
  <c r="X17" i="31" s="1"/>
  <c r="O130" i="31" l="1"/>
  <c r="Z130" i="31" s="1"/>
  <c r="O131" i="31" s="1"/>
  <c r="Z131" i="31" s="1"/>
  <c r="O132" i="31" s="1"/>
  <c r="Z132" i="31" s="1"/>
  <c r="N130" i="31"/>
  <c r="Y130" i="31" s="1"/>
  <c r="N131" i="31" s="1"/>
  <c r="Y131" i="31" s="1"/>
  <c r="N132" i="31" s="1"/>
  <c r="Y132" i="31" s="1"/>
  <c r="N120" i="31"/>
  <c r="Y120" i="31" s="1"/>
  <c r="N121" i="31" s="1"/>
  <c r="Y121" i="31" s="1"/>
  <c r="N122" i="31" s="1"/>
  <c r="Y122" i="31" s="1"/>
  <c r="O120" i="31"/>
  <c r="Z120" i="31" s="1"/>
  <c r="O121" i="31" s="1"/>
  <c r="Z121" i="31" s="1"/>
  <c r="O122" i="31" s="1"/>
  <c r="Z122" i="31" s="1"/>
  <c r="M130" i="31" l="1"/>
  <c r="X130" i="31" s="1"/>
  <c r="M131" i="31" s="1"/>
  <c r="X131" i="31" s="1"/>
  <c r="M132" i="31" s="1"/>
  <c r="X132" i="31" s="1"/>
  <c r="M120" i="31"/>
  <c r="X120" i="31" s="1"/>
  <c r="M121" i="31" s="1"/>
  <c r="X121" i="31" s="1"/>
  <c r="M122" i="31" s="1"/>
  <c r="X122" i="31" s="1"/>
  <c r="M99" i="31"/>
  <c r="O115" i="31" l="1"/>
  <c r="Z115" i="31" s="1"/>
  <c r="O116" i="31" s="1"/>
  <c r="Z116" i="31" s="1"/>
  <c r="O117" i="31" s="1"/>
  <c r="Z117" i="31" s="1"/>
  <c r="N105" i="31"/>
  <c r="Y105" i="31" s="1"/>
  <c r="N106" i="31" s="1"/>
  <c r="Y106" i="31" s="1"/>
  <c r="N107" i="31" s="1"/>
  <c r="Y107" i="31" s="1"/>
  <c r="A104" i="31"/>
  <c r="A109" i="31" s="1"/>
  <c r="A114" i="31" s="1"/>
  <c r="A119" i="31" s="1"/>
  <c r="A124" i="31" s="1"/>
  <c r="A129" i="31" s="1"/>
  <c r="W103" i="31"/>
  <c r="T103" i="31"/>
  <c r="Z99" i="31"/>
  <c r="O100" i="31" s="1"/>
  <c r="Z100" i="31" s="1"/>
  <c r="O101" i="31" s="1"/>
  <c r="Z101" i="31" s="1"/>
  <c r="O102" i="31" s="1"/>
  <c r="Z102" i="31" s="1"/>
  <c r="Y99" i="31"/>
  <c r="N100" i="31" s="1"/>
  <c r="Y100" i="31" s="1"/>
  <c r="N101" i="31" s="1"/>
  <c r="Y101" i="31" s="1"/>
  <c r="N102" i="31" s="1"/>
  <c r="Y102" i="31" s="1"/>
  <c r="R99" i="31"/>
  <c r="R103" i="31" s="1"/>
  <c r="N115" i="31" l="1"/>
  <c r="Y115" i="31" s="1"/>
  <c r="N116" i="31" s="1"/>
  <c r="Y116" i="31" s="1"/>
  <c r="N117" i="31" s="1"/>
  <c r="Y117" i="31" s="1"/>
  <c r="O110" i="31"/>
  <c r="Z110" i="31" s="1"/>
  <c r="O111" i="31" s="1"/>
  <c r="Z111" i="31" s="1"/>
  <c r="O112" i="31" s="1"/>
  <c r="Z112" i="31" s="1"/>
  <c r="N110" i="31"/>
  <c r="Y110" i="31" s="1"/>
  <c r="N111" i="31" s="1"/>
  <c r="Y111" i="31" s="1"/>
  <c r="N112" i="31" s="1"/>
  <c r="Y112" i="31" s="1"/>
  <c r="O105" i="31"/>
  <c r="Z105" i="31" s="1"/>
  <c r="O106" i="31" s="1"/>
  <c r="Z106" i="31" s="1"/>
  <c r="O107" i="31" s="1"/>
  <c r="Z107" i="31" s="1"/>
  <c r="M115" i="31"/>
  <c r="X115" i="31" s="1"/>
  <c r="M116" i="31" s="1"/>
  <c r="X116" i="31" s="1"/>
  <c r="M117" i="31" s="1"/>
  <c r="X117" i="31" s="1"/>
  <c r="X99" i="31"/>
  <c r="M100" i="31" s="1"/>
  <c r="X100" i="31" s="1"/>
  <c r="M101" i="31" s="1"/>
  <c r="X101" i="31" s="1"/>
  <c r="M102" i="31" s="1"/>
  <c r="X102" i="31" s="1"/>
  <c r="W93" i="31"/>
  <c r="V93" i="31"/>
  <c r="T93" i="31"/>
  <c r="S93" i="31"/>
  <c r="Z89" i="31"/>
  <c r="Y89" i="31"/>
  <c r="U89" i="31"/>
  <c r="U93" i="31" s="1"/>
  <c r="R89" i="31"/>
  <c r="R93" i="31" s="1"/>
  <c r="W83" i="31"/>
  <c r="V83" i="31"/>
  <c r="T83" i="31"/>
  <c r="S83" i="31"/>
  <c r="Z79" i="31"/>
  <c r="Y79" i="31"/>
  <c r="N80" i="31" s="1"/>
  <c r="Y80" i="31" s="1"/>
  <c r="U79" i="31"/>
  <c r="R79" i="31"/>
  <c r="U64" i="31"/>
  <c r="M110" i="31" l="1"/>
  <c r="X110" i="31" s="1"/>
  <c r="M111" i="31" s="1"/>
  <c r="X111" i="31" s="1"/>
  <c r="M112" i="31" s="1"/>
  <c r="X112" i="31" s="1"/>
  <c r="M105" i="31"/>
  <c r="X105" i="31" s="1"/>
  <c r="M106" i="31" s="1"/>
  <c r="X106" i="31" s="1"/>
  <c r="M107" i="31" s="1"/>
  <c r="X107" i="31" s="1"/>
  <c r="N81" i="31"/>
  <c r="Z74" i="31"/>
  <c r="O80" i="31"/>
  <c r="Z80" i="31" s="1"/>
  <c r="N90" i="31"/>
  <c r="Y90" i="31" s="1"/>
  <c r="N91" i="31" s="1"/>
  <c r="Y91" i="31" s="1"/>
  <c r="O90" i="31"/>
  <c r="Z90" i="31" s="1"/>
  <c r="O91" i="31" s="1"/>
  <c r="Z91" i="31" s="1"/>
  <c r="Y74" i="31"/>
  <c r="U83" i="31"/>
  <c r="X79" i="31"/>
  <c r="R83" i="31"/>
  <c r="X89" i="31"/>
  <c r="N92" i="31" l="1"/>
  <c r="Y92" i="31" s="1"/>
  <c r="O92" i="31"/>
  <c r="Z92" i="31" s="1"/>
  <c r="N75" i="31"/>
  <c r="Y81" i="31"/>
  <c r="Y76" i="31" s="1"/>
  <c r="N76" i="31"/>
  <c r="O81" i="31"/>
  <c r="Z75" i="31"/>
  <c r="Y75" i="31"/>
  <c r="X74" i="31"/>
  <c r="M75" i="31" s="1"/>
  <c r="M80" i="31"/>
  <c r="X80" i="31" s="1"/>
  <c r="O75" i="31"/>
  <c r="M90" i="31"/>
  <c r="X90" i="31" s="1"/>
  <c r="M91" i="31" s="1"/>
  <c r="X91" i="31" s="1"/>
  <c r="W68" i="31"/>
  <c r="V68" i="31"/>
  <c r="T68" i="31"/>
  <c r="S68" i="31"/>
  <c r="Z64" i="31"/>
  <c r="O65" i="31" s="1"/>
  <c r="Y64" i="31"/>
  <c r="N65" i="31" s="1"/>
  <c r="U68" i="31"/>
  <c r="R64" i="31"/>
  <c r="M64" i="31"/>
  <c r="V63" i="31"/>
  <c r="U39" i="31"/>
  <c r="U43" i="31" s="1"/>
  <c r="R39" i="31"/>
  <c r="R43" i="31" s="1"/>
  <c r="S38" i="31"/>
  <c r="T38" i="31"/>
  <c r="V38" i="31"/>
  <c r="W38" i="31"/>
  <c r="M39" i="31"/>
  <c r="U34" i="31"/>
  <c r="U38" i="31" s="1"/>
  <c r="R34" i="31"/>
  <c r="R38" i="31" s="1"/>
  <c r="M34" i="31"/>
  <c r="W33" i="31"/>
  <c r="V33" i="31"/>
  <c r="T33" i="31"/>
  <c r="S33" i="31"/>
  <c r="U29" i="31"/>
  <c r="U33" i="31" s="1"/>
  <c r="R29" i="31"/>
  <c r="R33" i="31" s="1"/>
  <c r="Z19" i="31"/>
  <c r="O20" i="31" s="1"/>
  <c r="U19" i="31"/>
  <c r="R19" i="31"/>
  <c r="R23" i="31" s="1"/>
  <c r="S23" i="31"/>
  <c r="T23" i="31"/>
  <c r="V23" i="31"/>
  <c r="W23" i="31"/>
  <c r="M29" i="31"/>
  <c r="M19" i="31"/>
  <c r="Z20" i="31" l="1"/>
  <c r="O21" i="31" s="1"/>
  <c r="O15" i="31"/>
  <c r="Z15" i="31" s="1"/>
  <c r="X39" i="31"/>
  <c r="M40" i="31" s="1"/>
  <c r="X40" i="31" s="1"/>
  <c r="M41" i="31" s="1"/>
  <c r="X41" i="31" s="1"/>
  <c r="M42" i="31" s="1"/>
  <c r="X42" i="31" s="1"/>
  <c r="X29" i="31"/>
  <c r="M30" i="31" s="1"/>
  <c r="X30" i="31" s="1"/>
  <c r="M31" i="31" s="1"/>
  <c r="X31" i="31" s="1"/>
  <c r="M32" i="31" s="1"/>
  <c r="X32" i="31" s="1"/>
  <c r="M92" i="31"/>
  <c r="X92" i="31" s="1"/>
  <c r="N60" i="31"/>
  <c r="Y65" i="31"/>
  <c r="N82" i="31"/>
  <c r="X34" i="31"/>
  <c r="M35" i="31" s="1"/>
  <c r="X35" i="31" s="1"/>
  <c r="M36" i="31" s="1"/>
  <c r="X36" i="31" s="1"/>
  <c r="M37" i="31" s="1"/>
  <c r="X37" i="31" s="1"/>
  <c r="Z65" i="31"/>
  <c r="O60" i="31"/>
  <c r="M81" i="31"/>
  <c r="X81" i="31" s="1"/>
  <c r="X76" i="31" s="1"/>
  <c r="M77" i="31" s="1"/>
  <c r="X75" i="31"/>
  <c r="M76" i="31" s="1"/>
  <c r="Z81" i="31"/>
  <c r="Z76" i="31" s="1"/>
  <c r="O76" i="31"/>
  <c r="Y59" i="31"/>
  <c r="Z59" i="31"/>
  <c r="U23" i="31"/>
  <c r="X64" i="31"/>
  <c r="R68" i="31"/>
  <c r="X19" i="31"/>
  <c r="M20" i="31" s="1"/>
  <c r="X20" i="31" s="1"/>
  <c r="M21" i="31" s="1"/>
  <c r="X21" i="31" s="1"/>
  <c r="M22" i="31" s="1"/>
  <c r="X22" i="31" s="1"/>
  <c r="Z21" i="31" l="1"/>
  <c r="O22" i="31" s="1"/>
  <c r="O16" i="31"/>
  <c r="Z16" i="31" s="1"/>
  <c r="X59" i="31"/>
  <c r="M60" i="31" s="1"/>
  <c r="M65" i="31"/>
  <c r="X65" i="31" s="1"/>
  <c r="O82" i="31"/>
  <c r="M82" i="31"/>
  <c r="X82" i="31" s="1"/>
  <c r="X77" i="31" s="1"/>
  <c r="Y82" i="31"/>
  <c r="Y77" i="31" s="1"/>
  <c r="N77" i="31"/>
  <c r="O66" i="31"/>
  <c r="Z60" i="31"/>
  <c r="Y60" i="31"/>
  <c r="N66" i="31"/>
  <c r="Z22" i="31" l="1"/>
  <c r="O17" i="31"/>
  <c r="Z17" i="31" s="1"/>
  <c r="Z66" i="31"/>
  <c r="O61" i="31"/>
  <c r="O77" i="31"/>
  <c r="Z82" i="31"/>
  <c r="Z77" i="31" s="1"/>
  <c r="Y66" i="31"/>
  <c r="N61" i="31"/>
  <c r="M66" i="31"/>
  <c r="X66" i="31" s="1"/>
  <c r="X60" i="31"/>
  <c r="M61" i="31" s="1"/>
  <c r="M67" i="31" l="1"/>
  <c r="X67" i="31" s="1"/>
  <c r="X62" i="31" s="1"/>
  <c r="X61" i="31"/>
  <c r="M62" i="31" s="1"/>
  <c r="Y61" i="31"/>
  <c r="N67" i="31"/>
  <c r="Z61" i="31"/>
  <c r="O67" i="31"/>
  <c r="S13" i="31"/>
  <c r="V78" i="31"/>
  <c r="V13" i="31" s="1"/>
  <c r="U13" i="31" s="1"/>
  <c r="T13" i="31"/>
  <c r="R13" i="31" l="1"/>
  <c r="O62" i="31"/>
  <c r="Z67" i="31"/>
  <c r="Z62" i="31" s="1"/>
  <c r="Y67" i="31"/>
  <c r="Y62" i="31" s="1"/>
  <c r="N62" i="31"/>
</calcChain>
</file>

<file path=xl/sharedStrings.xml><?xml version="1.0" encoding="utf-8"?>
<sst xmlns="http://schemas.openxmlformats.org/spreadsheetml/2006/main" count="314" uniqueCount="142">
  <si>
    <t>Наименование арендатора</t>
  </si>
  <si>
    <t>Дата окончания срока аренды</t>
  </si>
  <si>
    <t>Срок аренды</t>
  </si>
  <si>
    <t>ИТОГО:</t>
  </si>
  <si>
    <t>1 кв.</t>
  </si>
  <si>
    <t>2 кв.</t>
  </si>
  <si>
    <t>3 кв.</t>
  </si>
  <si>
    <t>4 кв.</t>
  </si>
  <si>
    <t>руб. ПМР</t>
  </si>
  <si>
    <t>Срок внесения платежа</t>
  </si>
  <si>
    <t>-</t>
  </si>
  <si>
    <t>К-во раз подряд просрочки арендной платы и (или) коммунальных платежей, принятые меры</t>
  </si>
  <si>
    <t>Примечание***</t>
  </si>
  <si>
    <t>Сумма недополученного дохода от сдачи в аренду мун-го им-ва**</t>
  </si>
  <si>
    <t>№ п/п</t>
  </si>
  <si>
    <t>Организационно-правовая форма юридического лица, балансодержателя, его юридический адрес</t>
  </si>
  <si>
    <t>Дата и № правового акта (решения) о передаче в аренду муниципального имущества в аренду</t>
  </si>
  <si>
    <t>Способ приобретения арендатором права на заключение договора аренды (открытый аукцион, прямой договор)</t>
  </si>
  <si>
    <t xml:space="preserve">Стоимость права на заключение договора аренды* </t>
  </si>
  <si>
    <t>Наименование объекта, сдаваемого в аренду, и (для недвижимого имущества) его местонахождение (литеры, номера, адреса)</t>
  </si>
  <si>
    <t>Вид деятельности на объекте по договору</t>
  </si>
  <si>
    <t>Площадь объекта (кв.м.) (для недвижимого имущества)</t>
  </si>
  <si>
    <t>Сумма арендной платы в месяц (для недвижимого имущества - за 1 кв.м в месяц)</t>
  </si>
  <si>
    <t>Период (по кварталам)</t>
  </si>
  <si>
    <t>Сумма начисленной арендной платы на отчетную дату, руб.</t>
  </si>
  <si>
    <t>Сумма фактически поступившей арендной платы на отчетную дату, руб.</t>
  </si>
  <si>
    <t>Задолженность по арендной плате на отчетную дату, руб.</t>
  </si>
  <si>
    <t>Всего (гр.14+гр.15)</t>
  </si>
  <si>
    <t>в том числе:</t>
  </si>
  <si>
    <t>Всего (гр.19+гр.20)</t>
  </si>
  <si>
    <t>Всего (гр.13+гр.18-гр.21)</t>
  </si>
  <si>
    <t>Дата заключения договора аренды</t>
  </si>
  <si>
    <t>сумма задолж-ти перед местным бюджетом г. Тирасполь</t>
  </si>
  <si>
    <t>сумма задолж-ти перед организацией, являющейся арендодателем</t>
  </si>
  <si>
    <t>сумма подлежащая зачислению в доход местного бюджета г. Тирасполь</t>
  </si>
  <si>
    <t>сумма подлежащая зачислению в доход организации, являющейся арендодателем</t>
  </si>
  <si>
    <t xml:space="preserve">на р/с местного бюджета г. Тирасполь </t>
  </si>
  <si>
    <t xml:space="preserve">на р/с организации, являющейся арендодателем  </t>
  </si>
  <si>
    <r>
      <t>сумма задолж-ти перед местным бюджетом г. Тирасполь</t>
    </r>
    <r>
      <rPr>
        <vertAlign val="superscript"/>
        <sz val="8"/>
        <color theme="1"/>
        <rFont val="Times New Roman"/>
        <family val="1"/>
        <charset val="204"/>
      </rPr>
      <t xml:space="preserve"> 1)</t>
    </r>
    <r>
      <rPr>
        <sz val="8"/>
        <color theme="1"/>
        <rFont val="Times New Roman"/>
        <family val="1"/>
        <charset val="204"/>
      </rPr>
      <t xml:space="preserve"> (гр.14+гр.19-гр.22)</t>
    </r>
  </si>
  <si>
    <t>21-1</t>
  </si>
  <si>
    <t>26-1</t>
  </si>
  <si>
    <t>МУ "УНО г.Тирасполь" ул. Манойлова, 33 МОУ " ТСШ №7"</t>
  </si>
  <si>
    <t>ООО "Аквина"</t>
  </si>
  <si>
    <t>мини цех по производству очищенной воды</t>
  </si>
  <si>
    <t>до 10 числа месяца,следующего за отчетным</t>
  </si>
  <si>
    <t>МУ "УНО г.Тирасполь" ул. Манойлова, 33 МОУ " ТСШ №11"</t>
  </si>
  <si>
    <t>ООО "Инженер"</t>
  </si>
  <si>
    <t>мастерская по производству электронагревателей для промышленного оборудования</t>
  </si>
  <si>
    <t>МУ "УНО г.Тирасполь" ул. Манойлова, 33 МОУ ДО ЦДМ "Юбилейный"</t>
  </si>
  <si>
    <t>Пред-ль Ильченко Е.С.</t>
  </si>
  <si>
    <t>часть здания, сост. из помещений цокольного этажа №36,37</t>
  </si>
  <si>
    <t>НП "Экспрессия"</t>
  </si>
  <si>
    <t>обучение танцевальному исскуству</t>
  </si>
  <si>
    <r>
      <t xml:space="preserve">сумма задолж-ти перед организацией, являющейся арендодателем  </t>
    </r>
    <r>
      <rPr>
        <vertAlign val="superscript"/>
        <sz val="8"/>
        <color theme="1"/>
        <rFont val="Times New Roman"/>
        <family val="1"/>
        <charset val="204"/>
      </rPr>
      <t>2)</t>
    </r>
    <r>
      <rPr>
        <sz val="8"/>
        <color theme="1"/>
        <rFont val="Times New Roman"/>
        <family val="1"/>
        <charset val="204"/>
      </rPr>
      <t xml:space="preserve"> (гр.15+гр.20-гр.23)</t>
    </r>
  </si>
  <si>
    <t>Всего (гр.22+23)</t>
  </si>
  <si>
    <t>МУ "Управление культуры г. Тирасполь"</t>
  </si>
  <si>
    <t>ООО "Идилия"</t>
  </si>
  <si>
    <t>обменно-валютный пункт</t>
  </si>
  <si>
    <t>Часть здания, состоящая из помещения первого этажа № 12,                      г. Тирасполь, ул Краснодонская,41</t>
  </si>
  <si>
    <t>МУ "Управление по физической культуре, спорту г. Тирасполь" г. Тирасполь, бульвар Гагарина 1</t>
  </si>
  <si>
    <t>ТЛ "Лучиан Блага"</t>
  </si>
  <si>
    <t>для размещения учебного заведения</t>
  </si>
  <si>
    <t>размещение аппарата по продаже продуктов и аппарата по продаже горячих напитков</t>
  </si>
  <si>
    <t xml:space="preserve"> Узун С.Ф. </t>
  </si>
  <si>
    <t>Решение                     № 2322 от 31.08.2021</t>
  </si>
  <si>
    <t>Решение                  № 2419 от  16 .09.2021</t>
  </si>
  <si>
    <t>Решение                       № 2261 от 25.08.2021</t>
  </si>
  <si>
    <t>Решение                    № 400 от 8.02.2018.</t>
  </si>
  <si>
    <t>Решение                   № 2028 от 02.08.2021</t>
  </si>
  <si>
    <t>Часть здания спорткомплекса литер А МОУ ДО "СДЮШОР борьбы и бокса", состоящая из части помещения первого этажа №18, г. Тирасполь, ул. Мира, д. 21 А</t>
  </si>
  <si>
    <t>МУ "Управление по физической культуре и спорту г. Тирасполь"</t>
  </si>
  <si>
    <t>Государственная администрация города Тирасполь и города Днестровск</t>
  </si>
  <si>
    <t>Государственная администрация города Тирасполь и города Днестровск,  ул. 25 Октября, д. 101</t>
  </si>
  <si>
    <t>ГУП "РБТИ"</t>
  </si>
  <si>
    <t>Решение                     № 369 от 16.02.2021</t>
  </si>
  <si>
    <t>для служебных помещений</t>
  </si>
  <si>
    <t>открытый аукцион по продаже права на заключение договора аренды</t>
  </si>
  <si>
    <t>Часть здания, состоящая из помещений 3-го этажа №№ 7, 8, 9, 10, 11, 12, 13, 14, 15, 16, 17, 18, 22, 27, 28, 29, 30, 31, 32, 33, 34, 35, 38, 39,                                              ул. 25 Октября, д. 114</t>
  </si>
  <si>
    <t>МУП "ИГЦ                         г. Тирасполь"</t>
  </si>
  <si>
    <t>Решение                   № 707 от 24.03.2022.</t>
  </si>
  <si>
    <t>Часть здания лит. А, состоящая из помещений 1-го этажа №№ 40, 43, 44, 46, 47, 75,                        ул. 25 Октября, д. 101</t>
  </si>
  <si>
    <t>ГУП "ИПЦ"</t>
  </si>
  <si>
    <t>Решение                        № 3151 от 29.11.2021</t>
  </si>
  <si>
    <t>Часть здания, состоящая из помещения первого этажа № 2 и помещений второго этажа №№ 60, 61, ул. 25 Октября, д. 101</t>
  </si>
  <si>
    <t>Шкепу Т.Н.</t>
  </si>
  <si>
    <t>Решение                 № 3213 от 6.12.2021</t>
  </si>
  <si>
    <t>Часть здания литер Б, состоящая из помещения первого этажа № 19 с лоджией,                                     ул. Гвардейская, д. 44</t>
  </si>
  <si>
    <t>под ателье</t>
  </si>
  <si>
    <t>Козакевич С.Г.</t>
  </si>
  <si>
    <t>Часть здания  лит. В, состоящая из помещений первого этажа №№ 1,3 по адресу:  ул. 25 Октября, 114</t>
  </si>
  <si>
    <t>офис</t>
  </si>
  <si>
    <t>Решение                 № 1993 от 26.07.2021</t>
  </si>
  <si>
    <t>Решение                  № 700 от 23.03.2022</t>
  </si>
  <si>
    <t>оказание услуг</t>
  </si>
  <si>
    <t>почасовая аренда</t>
  </si>
  <si>
    <t>МУ "Управление народного образования г. Тирасполь"</t>
  </si>
  <si>
    <t>Гурецкая А.С.</t>
  </si>
  <si>
    <t xml:space="preserve">Решение                  № №2418  от 16.09.2021 </t>
  </si>
  <si>
    <t>прямой договор</t>
  </si>
  <si>
    <t>проведение занятий по англ. Яз.</t>
  </si>
  <si>
    <t>Часть здания литер А, состоящая из помещения второго этажа № 3,                    ул. Калинина, д.  43</t>
  </si>
  <si>
    <t>прямой договор  (почасовая аренда)</t>
  </si>
  <si>
    <t xml:space="preserve">Сумма задолженности по арендной плате по состоянию на 01.01.2022 г., руб. </t>
  </si>
  <si>
    <t>МУ "Управление культуры г. Тирасполя", г. Тирасполь, ул. Ленина, д. 13</t>
  </si>
  <si>
    <t>Приложение № 2</t>
  </si>
  <si>
    <t>1.</t>
  </si>
  <si>
    <t>2.</t>
  </si>
  <si>
    <t>часть здания, сост. из помещений  1 этажа № 15, 16, 33, ул.Свердлова, 104</t>
  </si>
  <si>
    <t>Часть здания, состоящая из помещений подвала №№ 3, 4, 5, ул. К. Либкнехта, 186</t>
  </si>
  <si>
    <t>часть здания, сост. из помещений четвертого этажа ул. Карла Маркса, 109</t>
  </si>
  <si>
    <t>Организ. различн. секций по интересам для детей до 16 лет</t>
  </si>
  <si>
    <t>Отдельно стоящее здание лит. А, состоящее из помещений первого этажа №№1-37 и второго этажа №№1-24, лит. А1, состоящее из помещений первого этажа №№1-9, из помещений второго этажа №1-2, лит А2, состоящее из помещений второго этажа №№ 1-2, общ. площадью 966,7 кв.м, по адресу: г. Тирасполь, ул. Одесская 75</t>
  </si>
  <si>
    <t>ВСЕГО</t>
  </si>
  <si>
    <t>18.01.2022   02.03.2022</t>
  </si>
  <si>
    <t>17.12.2021 01.02.2023</t>
  </si>
  <si>
    <t>Сумма 2624,24 руб. не была проведена НИ по г. Тираспольв 2021 г.</t>
  </si>
  <si>
    <t xml:space="preserve">Часть здания  литер А, состоящая из помещений первого этажа №№ 29, 30 ( на 1 рабочий час в месяц), помещений третьего этажа №№ 1,12 (на 18 рабочих часов в месяц), части помещения первого этажа № 2  (на 80 рабочих часов в месяц), ул. Луначарского, д. 26  
</t>
  </si>
  <si>
    <t>МУ "УНО г.Тирасполь" ул. Манойлова, 33 МОУ " ТСШ № 9 им. А.С. Крупко"</t>
  </si>
  <si>
    <t>Информация о результатах сдачи в аренду движимого и недвижжимого имущества муниципальной собственности и переданного в оперативное управление муниципальным учреждениям за 9 месяцев 2022 года</t>
  </si>
  <si>
    <t>Решение                   № 3559  от 30.09.2020.</t>
  </si>
  <si>
    <t>Решение                     № 2222 от 05.09.2022</t>
  </si>
  <si>
    <t>часть здания, сост. из помещений  1 этажа № 15, 16 ул.Свердлова, 104</t>
  </si>
  <si>
    <t xml:space="preserve">МУ "УНО г.Тирасполь" ул. Манойлова, 33 </t>
  </si>
  <si>
    <t>ООО "МК-сервис"</t>
  </si>
  <si>
    <t xml:space="preserve">Решение                 № 702 от 24.03.2022 </t>
  </si>
  <si>
    <t>часть здания, сост. из помещений 3-го этажа №№ 15, 17 ул. 25 Октября, 47</t>
  </si>
  <si>
    <t>Размещение кружка по работотехнике</t>
  </si>
  <si>
    <t xml:space="preserve">Решение                 № 2087 от 17.08.2022 </t>
  </si>
  <si>
    <t>Мангир А.Г.</t>
  </si>
  <si>
    <t>часть здания, сост. из помещений цокольного этажа № 4, 9, 10, 40-42, 44-52 ул. К. Либкнехта, 98А</t>
  </si>
  <si>
    <t>Реш.№ 1434 от 10.06.2022 о расторжен.дог.</t>
  </si>
  <si>
    <t>Решение                 № 2222 от 18.08.2021 Решение     № 2059 от 16.08.2022г.</t>
  </si>
  <si>
    <t>Прямой договор</t>
  </si>
  <si>
    <t>23.08.2021 16.08.2022</t>
  </si>
  <si>
    <t>31.07.2022 14.07.2023</t>
  </si>
  <si>
    <t>100 % на р/с местного бюджета, 808,90 руб. будет оплачено в октябре 2022</t>
  </si>
  <si>
    <t>413,41 руб. подлежит корректир.</t>
  </si>
  <si>
    <t>Решение                   № 2171 от 30.08.2022</t>
  </si>
  <si>
    <t>Оборудование для фитнес-реабилитационной деятельности</t>
  </si>
  <si>
    <t>Фитнес-реабилитационная деятельность</t>
  </si>
  <si>
    <t>Часть здания литер А, состоящая из помещений подвала №№ 10, 11, 11`,12, 16, 17, 18, по адресу: ул. 25 Октября, 144</t>
  </si>
  <si>
    <t>Мартынюк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</si>
</sst>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indexed="8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5" fillId="0" borderId="0"/>
  </cellStyleXfs>
  <cellXfs count="214">
    <xf numFmtId="0" fontId="0" fillId="0" borderId="0" xfId="0"/>
    <xf numFmtId="2" fontId="0" fillId="0" borderId="0" xfId="0" applyNumberFormat="1"/>
    <xf numFmtId="2" fontId="1" fillId="0" borderId="0" xfId="0" applyNumberFormat="1" applyFont="1" applyAlignment="1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/>
    <xf numFmtId="2" fontId="9" fillId="0" borderId="0" xfId="0" applyNumberFormat="1" applyFont="1" applyAlignment="1"/>
    <xf numFmtId="0" fontId="3" fillId="2" borderId="1" xfId="0" applyFont="1" applyFill="1" applyBorder="1" applyAlignment="1">
      <alignment horizontal="center"/>
    </xf>
    <xf numFmtId="4" fontId="12" fillId="2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 vertical="center"/>
    </xf>
    <xf numFmtId="4" fontId="13" fillId="5" borderId="1" xfId="0" applyNumberFormat="1" applyFont="1" applyFill="1" applyBorder="1" applyAlignment="1">
      <alignment vertical="center"/>
    </xf>
    <xf numFmtId="4" fontId="12" fillId="2" borderId="3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3" borderId="10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4" fontId="12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4" fontId="12" fillId="2" borderId="5" xfId="0" applyNumberFormat="1" applyFont="1" applyFill="1" applyBorder="1" applyAlignment="1">
      <alignment horizontal="center" vertical="center"/>
    </xf>
    <xf numFmtId="4" fontId="12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4" fontId="13" fillId="0" borderId="10" xfId="0" applyNumberFormat="1" applyFont="1" applyFill="1" applyBorder="1" applyAlignment="1">
      <alignment horizontal="center" vertical="center"/>
    </xf>
    <xf numFmtId="2" fontId="12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/>
    </xf>
    <xf numFmtId="4" fontId="14" fillId="0" borderId="5" xfId="0" applyNumberFormat="1" applyFont="1" applyBorder="1" applyAlignment="1">
      <alignment horizontal="center" vertical="center"/>
    </xf>
    <xf numFmtId="4" fontId="14" fillId="6" borderId="1" xfId="0" applyNumberFormat="1" applyFont="1" applyFill="1" applyBorder="1" applyAlignment="1">
      <alignment horizontal="center" vertical="center"/>
    </xf>
    <xf numFmtId="4" fontId="13" fillId="6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4" fontId="13" fillId="6" borderId="1" xfId="0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left"/>
    </xf>
    <xf numFmtId="4" fontId="13" fillId="2" borderId="5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4" fontId="12" fillId="0" borderId="3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4" fontId="13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3" fillId="0" borderId="3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4" fontId="13" fillId="5" borderId="1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2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3" fillId="0" borderId="5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13" fillId="4" borderId="10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wrapText="1"/>
    </xf>
    <xf numFmtId="0" fontId="3" fillId="0" borderId="1" xfId="1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wrapText="1"/>
    </xf>
    <xf numFmtId="4" fontId="13" fillId="5" borderId="2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/>
    </xf>
    <xf numFmtId="14" fontId="3" fillId="0" borderId="3" xfId="1" applyNumberFormat="1" applyFont="1" applyBorder="1" applyAlignment="1">
      <alignment horizontal="center" vertical="center" wrapText="1"/>
    </xf>
    <xf numFmtId="4" fontId="13" fillId="5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14" fontId="1" fillId="2" borderId="10" xfId="0" applyNumberFormat="1" applyFont="1" applyFill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1" fillId="0" borderId="8" xfId="0" applyFont="1" applyBorder="1" applyAlignment="1"/>
    <xf numFmtId="0" fontId="1" fillId="0" borderId="13" xfId="0" applyFont="1" applyBorder="1" applyAlignment="1"/>
    <xf numFmtId="0" fontId="15" fillId="0" borderId="15" xfId="1" applyFont="1" applyBorder="1" applyAlignment="1">
      <alignment horizontal="center" vertical="top" wrapText="1"/>
    </xf>
    <xf numFmtId="0" fontId="15" fillId="0" borderId="8" xfId="1" applyFont="1" applyBorder="1" applyAlignment="1">
      <alignment horizontal="center" vertical="top" wrapText="1"/>
    </xf>
    <xf numFmtId="0" fontId="16" fillId="0" borderId="8" xfId="0" applyFont="1" applyBorder="1" applyAlignment="1">
      <alignment vertical="top" wrapText="1"/>
    </xf>
    <xf numFmtId="0" fontId="15" fillId="0" borderId="8" xfId="1" applyFont="1" applyBorder="1" applyAlignment="1">
      <alignment horizontal="center" vertical="center" wrapText="1"/>
    </xf>
    <xf numFmtId="0" fontId="16" fillId="0" borderId="8" xfId="0" applyFont="1" applyBorder="1" applyAlignment="1"/>
    <xf numFmtId="0" fontId="16" fillId="0" borderId="13" xfId="0" applyFont="1" applyBorder="1" applyAlignment="1"/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4" fontId="13" fillId="5" borderId="20" xfId="0" applyNumberFormat="1" applyFont="1" applyFill="1" applyBorder="1" applyAlignment="1">
      <alignment horizontal="center" vertical="center"/>
    </xf>
    <xf numFmtId="4" fontId="13" fillId="5" borderId="21" xfId="0" applyNumberFormat="1" applyFont="1" applyFill="1" applyBorder="1" applyAlignment="1">
      <alignment horizontal="center" vertical="center"/>
    </xf>
    <xf numFmtId="4" fontId="13" fillId="5" borderId="22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" fontId="10" fillId="0" borderId="17" xfId="0" applyNumberFormat="1" applyFont="1" applyBorder="1" applyAlignment="1">
      <alignment horizontal="center" vertical="center"/>
    </xf>
    <xf numFmtId="4" fontId="10" fillId="0" borderId="18" xfId="0" applyNumberFormat="1" applyFont="1" applyBorder="1" applyAlignment="1">
      <alignment horizontal="center" vertical="center"/>
    </xf>
    <xf numFmtId="0" fontId="3" fillId="6" borderId="8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4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3:I7"/>
  <sheetViews>
    <sheetView workbookViewId="0">
      <selection activeCell="I31" sqref="I31"/>
    </sheetView>
  </sheetViews>
  <sheetFormatPr defaultRowHeight="13.2" x14ac:dyDescent="0.25"/>
  <cols>
    <col min="7" max="7" width="9.5546875" bestFit="1" customWidth="1"/>
    <col min="9" max="9" width="9.5546875" bestFit="1" customWidth="1"/>
  </cols>
  <sheetData>
    <row r="3" spans="6:9" x14ac:dyDescent="0.25">
      <c r="F3" s="1"/>
      <c r="G3" s="1"/>
      <c r="I3" s="1"/>
    </row>
    <row r="4" spans="6:9" x14ac:dyDescent="0.25">
      <c r="F4" s="1"/>
    </row>
    <row r="5" spans="6:9" x14ac:dyDescent="0.25">
      <c r="F5" s="1"/>
    </row>
    <row r="6" spans="6:9" x14ac:dyDescent="0.25">
      <c r="F6" s="1"/>
    </row>
    <row r="7" spans="6:9" x14ac:dyDescent="0.25">
      <c r="F7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5"/>
  <sheetViews>
    <sheetView tabSelected="1" showWhiteSpace="0" topLeftCell="A115" zoomScale="90" zoomScaleNormal="90" zoomScaleSheetLayoutView="100" workbookViewId="0">
      <selection activeCell="AI11" sqref="AI11"/>
    </sheetView>
  </sheetViews>
  <sheetFormatPr defaultRowHeight="15.6" x14ac:dyDescent="0.3"/>
  <cols>
    <col min="1" max="1" width="3.88671875" style="3" customWidth="1"/>
    <col min="2" max="2" width="14.88671875" style="18" customWidth="1"/>
    <col min="3" max="3" width="12.44140625" style="18" customWidth="1"/>
    <col min="4" max="4" width="9.6640625" style="18" customWidth="1"/>
    <col min="5" max="5" width="12.44140625" style="18" customWidth="1"/>
    <col min="6" max="6" width="9.88671875" style="18" customWidth="1"/>
    <col min="7" max="7" width="18.33203125" style="18" customWidth="1"/>
    <col min="8" max="8" width="12.6640625" style="18" customWidth="1"/>
    <col min="9" max="9" width="5.88671875" style="18" customWidth="1"/>
    <col min="10" max="10" width="7.77734375" style="18" customWidth="1"/>
    <col min="11" max="11" width="9" style="18" customWidth="1"/>
    <col min="12" max="12" width="9.21875" style="18" customWidth="1"/>
    <col min="13" max="13" width="9.88671875" style="6" customWidth="1"/>
    <col min="14" max="14" width="10.33203125" style="6" customWidth="1"/>
    <col min="15" max="15" width="9.33203125" style="6" customWidth="1"/>
    <col min="16" max="16" width="7.5546875" style="3" customWidth="1"/>
    <col min="17" max="17" width="8.33203125" style="14" bestFit="1" customWidth="1"/>
    <col min="18" max="18" width="10.88671875" style="6" customWidth="1"/>
    <col min="19" max="19" width="10.5546875" style="6" customWidth="1"/>
    <col min="20" max="20" width="9.88671875" style="6" customWidth="1"/>
    <col min="21" max="21" width="11" style="6" customWidth="1"/>
    <col min="22" max="22" width="10.44140625" style="6" customWidth="1"/>
    <col min="23" max="23" width="9.88671875" style="6" customWidth="1"/>
    <col min="24" max="24" width="9" style="6" customWidth="1"/>
    <col min="25" max="25" width="9.44140625" style="6" customWidth="1"/>
    <col min="26" max="26" width="9" style="6" customWidth="1"/>
    <col min="27" max="27" width="7.21875" style="6" customWidth="1"/>
    <col min="28" max="28" width="8.33203125" style="6" customWidth="1"/>
    <col min="29" max="29" width="7.44140625" style="3" customWidth="1"/>
  </cols>
  <sheetData>
    <row r="1" spans="1:29" x14ac:dyDescent="0.3">
      <c r="AA1" s="77" t="s">
        <v>104</v>
      </c>
      <c r="AB1" s="78"/>
      <c r="AC1" s="78"/>
    </row>
    <row r="2" spans="1:29" ht="21.75" customHeight="1" x14ac:dyDescent="0.3">
      <c r="AA2" s="7"/>
      <c r="AB2" s="7"/>
      <c r="AC2" s="2"/>
    </row>
    <row r="3" spans="1:29" ht="18.75" customHeight="1" x14ac:dyDescent="0.3">
      <c r="AA3" s="7"/>
      <c r="AB3" s="7"/>
      <c r="AC3" s="2"/>
    </row>
    <row r="4" spans="1:29" ht="57.75" customHeight="1" thickBot="1" x14ac:dyDescent="0.3">
      <c r="A4" s="75" t="s">
        <v>118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9" t="s">
        <v>8</v>
      </c>
      <c r="AC4" s="80"/>
    </row>
    <row r="5" spans="1:29" s="18" customFormat="1" ht="30.75" customHeight="1" thickTop="1" x14ac:dyDescent="0.2">
      <c r="A5" s="128" t="s">
        <v>14</v>
      </c>
      <c r="B5" s="106" t="s">
        <v>15</v>
      </c>
      <c r="C5" s="106" t="s">
        <v>0</v>
      </c>
      <c r="D5" s="106" t="s">
        <v>16</v>
      </c>
      <c r="E5" s="106" t="s">
        <v>17</v>
      </c>
      <c r="F5" s="106" t="s">
        <v>18</v>
      </c>
      <c r="G5" s="106" t="s">
        <v>19</v>
      </c>
      <c r="H5" s="106" t="s">
        <v>20</v>
      </c>
      <c r="I5" s="106" t="s">
        <v>21</v>
      </c>
      <c r="J5" s="106" t="s">
        <v>22</v>
      </c>
      <c r="K5" s="106" t="s">
        <v>2</v>
      </c>
      <c r="L5" s="106"/>
      <c r="M5" s="106" t="s">
        <v>102</v>
      </c>
      <c r="N5" s="106"/>
      <c r="O5" s="106"/>
      <c r="P5" s="106" t="s">
        <v>9</v>
      </c>
      <c r="Q5" s="130" t="s">
        <v>23</v>
      </c>
      <c r="R5" s="132" t="s">
        <v>24</v>
      </c>
      <c r="S5" s="132"/>
      <c r="T5" s="132"/>
      <c r="U5" s="132" t="s">
        <v>25</v>
      </c>
      <c r="V5" s="132"/>
      <c r="W5" s="132"/>
      <c r="X5" s="132" t="s">
        <v>26</v>
      </c>
      <c r="Y5" s="132"/>
      <c r="Z5" s="132"/>
      <c r="AA5" s="106" t="s">
        <v>11</v>
      </c>
      <c r="AB5" s="106" t="s">
        <v>13</v>
      </c>
      <c r="AC5" s="91" t="s">
        <v>12</v>
      </c>
    </row>
    <row r="6" spans="1:29" s="18" customFormat="1" ht="15" customHeight="1" x14ac:dyDescent="0.2">
      <c r="A6" s="129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72" t="s">
        <v>27</v>
      </c>
      <c r="N6" s="88" t="s">
        <v>28</v>
      </c>
      <c r="O6" s="88"/>
      <c r="P6" s="88"/>
      <c r="Q6" s="131"/>
      <c r="R6" s="72" t="s">
        <v>29</v>
      </c>
      <c r="S6" s="72" t="s">
        <v>28</v>
      </c>
      <c r="T6" s="72"/>
      <c r="U6" s="72" t="s">
        <v>54</v>
      </c>
      <c r="V6" s="72" t="s">
        <v>28</v>
      </c>
      <c r="W6" s="72"/>
      <c r="X6" s="72" t="s">
        <v>30</v>
      </c>
      <c r="Y6" s="72" t="s">
        <v>28</v>
      </c>
      <c r="Z6" s="72"/>
      <c r="AA6" s="88"/>
      <c r="AB6" s="88"/>
      <c r="AC6" s="92"/>
    </row>
    <row r="7" spans="1:29" s="18" customFormat="1" ht="112.5" customHeight="1" x14ac:dyDescent="0.2">
      <c r="A7" s="129"/>
      <c r="B7" s="88"/>
      <c r="C7" s="88"/>
      <c r="D7" s="88"/>
      <c r="E7" s="88"/>
      <c r="F7" s="88"/>
      <c r="G7" s="88"/>
      <c r="H7" s="88"/>
      <c r="I7" s="88"/>
      <c r="J7" s="88"/>
      <c r="K7" s="5" t="s">
        <v>31</v>
      </c>
      <c r="L7" s="5" t="s">
        <v>1</v>
      </c>
      <c r="M7" s="72"/>
      <c r="N7" s="5" t="s">
        <v>32</v>
      </c>
      <c r="O7" s="5" t="s">
        <v>33</v>
      </c>
      <c r="P7" s="88"/>
      <c r="Q7" s="131"/>
      <c r="R7" s="72"/>
      <c r="S7" s="4" t="s">
        <v>34</v>
      </c>
      <c r="T7" s="4" t="s">
        <v>35</v>
      </c>
      <c r="U7" s="72"/>
      <c r="V7" s="4" t="s">
        <v>36</v>
      </c>
      <c r="W7" s="4" t="s">
        <v>37</v>
      </c>
      <c r="X7" s="72"/>
      <c r="Y7" s="4" t="s">
        <v>38</v>
      </c>
      <c r="Z7" s="4" t="s">
        <v>53</v>
      </c>
      <c r="AA7" s="88"/>
      <c r="AB7" s="88"/>
      <c r="AC7" s="92"/>
    </row>
    <row r="8" spans="1:29" s="3" customFormat="1" ht="10.199999999999999" x14ac:dyDescent="0.2">
      <c r="A8" s="27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8">
        <v>13</v>
      </c>
      <c r="N8" s="20">
        <v>14</v>
      </c>
      <c r="O8" s="20">
        <v>15</v>
      </c>
      <c r="P8" s="20">
        <v>16</v>
      </c>
      <c r="Q8" s="16">
        <v>17</v>
      </c>
      <c r="R8" s="8">
        <v>18</v>
      </c>
      <c r="S8" s="8">
        <v>19</v>
      </c>
      <c r="T8" s="8">
        <v>20</v>
      </c>
      <c r="U8" s="22" t="s">
        <v>39</v>
      </c>
      <c r="V8" s="8">
        <v>22</v>
      </c>
      <c r="W8" s="8">
        <v>23</v>
      </c>
      <c r="X8" s="8">
        <v>24</v>
      </c>
      <c r="Y8" s="8">
        <v>25</v>
      </c>
      <c r="Z8" s="23" t="s">
        <v>40</v>
      </c>
      <c r="AA8" s="20">
        <v>27</v>
      </c>
      <c r="AB8" s="20">
        <v>28</v>
      </c>
      <c r="AC8" s="28">
        <v>29</v>
      </c>
    </row>
    <row r="9" spans="1:29" s="3" customFormat="1" ht="13.2" x14ac:dyDescent="0.25">
      <c r="A9" s="133"/>
      <c r="B9" s="135" t="s">
        <v>112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42">
        <f>N9+O9</f>
        <v>22775.37</v>
      </c>
      <c r="N9" s="43">
        <f>N14+N59+N74+N94</f>
        <v>13181.399999999998</v>
      </c>
      <c r="O9" s="43">
        <f>O14+O59+O74+O94</f>
        <v>9593.9700000000012</v>
      </c>
      <c r="P9" s="44"/>
      <c r="Q9" s="45"/>
      <c r="R9" s="46">
        <f>S9+T9</f>
        <v>144149.9</v>
      </c>
      <c r="S9" s="43">
        <f t="shared" ref="S9:T13" si="0">S14+S59+S74+S94</f>
        <v>118560.70999999999</v>
      </c>
      <c r="T9" s="43">
        <f t="shared" si="0"/>
        <v>25589.19</v>
      </c>
      <c r="U9" s="46">
        <f>V9+W9</f>
        <v>124489.36999999998</v>
      </c>
      <c r="V9" s="43">
        <f>V14+V59+V74+V94</f>
        <v>98887.859999999986</v>
      </c>
      <c r="W9" s="43">
        <f t="shared" ref="V9:W12" si="1">W14+W59+W74+W94</f>
        <v>25601.51</v>
      </c>
      <c r="X9" s="46">
        <f>M9+R9-U9</f>
        <v>42435.900000000009</v>
      </c>
      <c r="Y9" s="46">
        <f>N9+S9-V9</f>
        <v>32854.25</v>
      </c>
      <c r="Z9" s="46">
        <f>O9+T9-W9</f>
        <v>9581.6500000000051</v>
      </c>
      <c r="AA9" s="193"/>
      <c r="AB9" s="193"/>
      <c r="AC9" s="202"/>
    </row>
    <row r="10" spans="1:29" s="3" customFormat="1" ht="13.2" x14ac:dyDescent="0.25">
      <c r="A10" s="133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46">
        <f t="shared" ref="M10:M12" si="2">X9</f>
        <v>42435.900000000009</v>
      </c>
      <c r="N10" s="46">
        <f t="shared" ref="N10:N12" si="3">Y9</f>
        <v>32854.25</v>
      </c>
      <c r="O10" s="46">
        <f t="shared" ref="O10:O12" si="4">Z9</f>
        <v>9581.6500000000051</v>
      </c>
      <c r="P10" s="44"/>
      <c r="Q10" s="45"/>
      <c r="R10" s="46">
        <f t="shared" ref="R10:R12" si="5">S10+T10</f>
        <v>143085.09</v>
      </c>
      <c r="S10" s="43">
        <f t="shared" si="0"/>
        <v>117910.56</v>
      </c>
      <c r="T10" s="43">
        <f t="shared" si="0"/>
        <v>25174.53</v>
      </c>
      <c r="U10" s="46">
        <f t="shared" ref="U10:U12" si="6">V10+W10</f>
        <v>152038.46999999997</v>
      </c>
      <c r="V10" s="43">
        <f>V15+V60+V75+V95</f>
        <v>122822.22999999998</v>
      </c>
      <c r="W10" s="43">
        <f t="shared" si="1"/>
        <v>29216.239999999998</v>
      </c>
      <c r="X10" s="46">
        <f t="shared" ref="X10:X12" si="7">M10+R10-U10</f>
        <v>33482.520000000019</v>
      </c>
      <c r="Y10" s="46">
        <f t="shared" ref="Y10:Y12" si="8">N10+S10-V10</f>
        <v>27942.580000000016</v>
      </c>
      <c r="Z10" s="46">
        <f t="shared" ref="Z10:Z12" si="9">O10+T10-W10</f>
        <v>5539.9400000000096</v>
      </c>
      <c r="AA10" s="193"/>
      <c r="AB10" s="193"/>
      <c r="AC10" s="202"/>
    </row>
    <row r="11" spans="1:29" s="3" customFormat="1" ht="13.2" x14ac:dyDescent="0.25">
      <c r="A11" s="133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46">
        <f t="shared" si="2"/>
        <v>33482.520000000019</v>
      </c>
      <c r="N11" s="46">
        <f t="shared" si="3"/>
        <v>27942.580000000016</v>
      </c>
      <c r="O11" s="46">
        <f t="shared" si="4"/>
        <v>5539.9400000000096</v>
      </c>
      <c r="P11" s="44"/>
      <c r="Q11" s="45"/>
      <c r="R11" s="46">
        <f t="shared" si="5"/>
        <v>139646.81</v>
      </c>
      <c r="S11" s="43">
        <f t="shared" si="0"/>
        <v>116211.15</v>
      </c>
      <c r="T11" s="43">
        <f t="shared" si="0"/>
        <v>23435.66</v>
      </c>
      <c r="U11" s="46">
        <f t="shared" si="6"/>
        <v>165430.69999999998</v>
      </c>
      <c r="V11" s="43">
        <f>V16+V61+V76+V96</f>
        <v>144294.57999999999</v>
      </c>
      <c r="W11" s="43">
        <f t="shared" si="1"/>
        <v>21136.120000000003</v>
      </c>
      <c r="X11" s="46">
        <f t="shared" si="7"/>
        <v>7698.6300000000338</v>
      </c>
      <c r="Y11" s="46">
        <f t="shared" si="8"/>
        <v>-140.84999999997672</v>
      </c>
      <c r="Z11" s="46">
        <f t="shared" si="9"/>
        <v>7839.4800000000068</v>
      </c>
      <c r="AA11" s="193"/>
      <c r="AB11" s="193"/>
      <c r="AC11" s="202"/>
    </row>
    <row r="12" spans="1:29" s="3" customFormat="1" ht="13.2" x14ac:dyDescent="0.25">
      <c r="A12" s="133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46">
        <f t="shared" si="2"/>
        <v>7698.6300000000338</v>
      </c>
      <c r="N12" s="46">
        <f t="shared" si="3"/>
        <v>-140.84999999997672</v>
      </c>
      <c r="O12" s="46">
        <f t="shared" si="4"/>
        <v>7839.4800000000068</v>
      </c>
      <c r="P12" s="44"/>
      <c r="Q12" s="45"/>
      <c r="R12" s="46">
        <f t="shared" si="5"/>
        <v>0</v>
      </c>
      <c r="S12" s="43">
        <f t="shared" si="0"/>
        <v>0</v>
      </c>
      <c r="T12" s="43">
        <f t="shared" si="0"/>
        <v>0</v>
      </c>
      <c r="U12" s="46">
        <f t="shared" si="6"/>
        <v>0</v>
      </c>
      <c r="V12" s="43">
        <f t="shared" si="1"/>
        <v>0</v>
      </c>
      <c r="W12" s="43">
        <f t="shared" si="1"/>
        <v>0</v>
      </c>
      <c r="X12" s="46">
        <f t="shared" si="7"/>
        <v>7698.6300000000338</v>
      </c>
      <c r="Y12" s="46">
        <f t="shared" si="8"/>
        <v>-140.84999999997672</v>
      </c>
      <c r="Z12" s="46">
        <f t="shared" si="9"/>
        <v>7839.4800000000068</v>
      </c>
      <c r="AA12" s="193"/>
      <c r="AB12" s="193"/>
      <c r="AC12" s="202"/>
    </row>
    <row r="13" spans="1:29" s="3" customFormat="1" ht="13.8" thickBot="1" x14ac:dyDescent="0.3">
      <c r="A13" s="134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7"/>
      <c r="N13" s="137"/>
      <c r="O13" s="137"/>
      <c r="P13" s="47"/>
      <c r="Q13" s="48"/>
      <c r="R13" s="46">
        <f>S13+T13</f>
        <v>426881.80000000005</v>
      </c>
      <c r="S13" s="43">
        <f t="shared" si="0"/>
        <v>352682.42000000004</v>
      </c>
      <c r="T13" s="43">
        <f t="shared" si="0"/>
        <v>74199.380000000019</v>
      </c>
      <c r="U13" s="46">
        <f>V13+W13</f>
        <v>441958.54</v>
      </c>
      <c r="V13" s="43">
        <f>V18+V63+V78+V98</f>
        <v>366004.67</v>
      </c>
      <c r="W13" s="43">
        <f>W18+W63+W78+W98</f>
        <v>75953.87</v>
      </c>
      <c r="X13" s="137"/>
      <c r="Y13" s="137"/>
      <c r="Z13" s="137"/>
      <c r="AA13" s="194"/>
      <c r="AB13" s="194"/>
      <c r="AC13" s="203"/>
    </row>
    <row r="14" spans="1:29" ht="13.8" thickTop="1" x14ac:dyDescent="0.25">
      <c r="A14" s="140" t="s">
        <v>105</v>
      </c>
      <c r="B14" s="109" t="s">
        <v>95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41">
        <f>N14+O14</f>
        <v>14732.19</v>
      </c>
      <c r="N14" s="34">
        <f t="shared" ref="N14:O17" si="10">N19+N29+N34+N39+N54</f>
        <v>7366.09</v>
      </c>
      <c r="O14" s="34">
        <f t="shared" si="10"/>
        <v>7366.1</v>
      </c>
      <c r="P14" s="124"/>
      <c r="Q14" s="35" t="s">
        <v>4</v>
      </c>
      <c r="R14" s="49">
        <f>S14+T14</f>
        <v>48436.26</v>
      </c>
      <c r="S14" s="34">
        <f>S19+S29+S34+S39+S54+S24+S44+S49</f>
        <v>24218.13</v>
      </c>
      <c r="T14" s="34">
        <f>T19+T29+T34+T39+T54+T24+T44+T49</f>
        <v>24218.13</v>
      </c>
      <c r="U14" s="49">
        <f>V14+W14</f>
        <v>50315.19</v>
      </c>
      <c r="V14" s="34">
        <f>V19+V29+V34+V39+V54+V24+V44+V49</f>
        <v>25981.4</v>
      </c>
      <c r="W14" s="34">
        <f>W19+W29+W34+W39+W54+W44+W49</f>
        <v>24333.79</v>
      </c>
      <c r="X14" s="49">
        <f>M14+R14-U14</f>
        <v>12853.260000000002</v>
      </c>
      <c r="Y14" s="33">
        <f>N14+S14-V14</f>
        <v>5602.82</v>
      </c>
      <c r="Z14" s="33">
        <f>O14+T14-W14</f>
        <v>7250.4400000000023</v>
      </c>
      <c r="AA14" s="118"/>
      <c r="AB14" s="118"/>
      <c r="AC14" s="121"/>
    </row>
    <row r="15" spans="1:29" ht="13.2" x14ac:dyDescent="0.25">
      <c r="A15" s="141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">
        <f t="shared" ref="M15:M17" si="11">X14</f>
        <v>12853.260000000002</v>
      </c>
      <c r="N15" s="24">
        <f t="shared" si="10"/>
        <v>5562.3099999999986</v>
      </c>
      <c r="O15" s="24">
        <f t="shared" si="10"/>
        <v>7209.9299999999985</v>
      </c>
      <c r="P15" s="125"/>
      <c r="Q15" s="15" t="s">
        <v>5</v>
      </c>
      <c r="R15" s="11">
        <f>S15+T15</f>
        <v>47129.15</v>
      </c>
      <c r="S15" s="24">
        <f>S20+S30+S35+S40+S55+S25+S45+S50</f>
        <v>23564.54</v>
      </c>
      <c r="T15" s="24">
        <f>T20+T30+T35+T40+T55+T45+T50</f>
        <v>23564.61</v>
      </c>
      <c r="U15" s="11">
        <f>V15+W15</f>
        <v>55141.919999999998</v>
      </c>
      <c r="V15" s="24">
        <f>V20+V30+V35+V40+V55+V25+V45+V50</f>
        <v>27535.599999999999</v>
      </c>
      <c r="W15" s="24">
        <f>W20+W30+W35+W40+W55+W25+W45+W50</f>
        <v>27606.32</v>
      </c>
      <c r="X15" s="11">
        <f t="shared" ref="X15:X17" si="12">M15+R15-U15</f>
        <v>4840.4900000000052</v>
      </c>
      <c r="Y15" s="9">
        <f t="shared" ref="Y15:Y17" si="13">N15+S15-V15</f>
        <v>1591.25</v>
      </c>
      <c r="Z15" s="9">
        <f t="shared" ref="Z15:Z17" si="14">O15+T15-W15</f>
        <v>3168.2200000000012</v>
      </c>
      <c r="AA15" s="119"/>
      <c r="AB15" s="119"/>
      <c r="AC15" s="122"/>
    </row>
    <row r="16" spans="1:29" ht="13.2" x14ac:dyDescent="0.25">
      <c r="A16" s="141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">
        <f t="shared" si="11"/>
        <v>4840.4900000000052</v>
      </c>
      <c r="N16" s="24">
        <f t="shared" si="10"/>
        <v>3367.5499999999961</v>
      </c>
      <c r="O16" s="24">
        <f t="shared" si="10"/>
        <v>4944.5199999999977</v>
      </c>
      <c r="P16" s="125"/>
      <c r="Q16" s="15" t="s">
        <v>6</v>
      </c>
      <c r="R16" s="11">
        <f>S16+T16</f>
        <v>43060.17</v>
      </c>
      <c r="S16" s="24">
        <f>S21+S31+S36+S41+S56+S26+S46+S51</f>
        <v>21530.21</v>
      </c>
      <c r="T16" s="24">
        <f>T21+T31+T36+T41+T56+T26+T46+T51</f>
        <v>21529.96</v>
      </c>
      <c r="U16" s="11">
        <f>V16+W16</f>
        <v>38675.910000000003</v>
      </c>
      <c r="V16" s="24">
        <f>V21+V31+V36+V41+V56+V26+V46+V51</f>
        <v>19342.600000000002</v>
      </c>
      <c r="W16" s="24">
        <f>W21+W31+W36+W41+W56+W26+W46+W51</f>
        <v>19333.310000000001</v>
      </c>
      <c r="X16" s="11">
        <f t="shared" si="12"/>
        <v>9224.75</v>
      </c>
      <c r="Y16" s="9">
        <f t="shared" si="13"/>
        <v>5555.1599999999926</v>
      </c>
      <c r="Z16" s="9">
        <f t="shared" si="14"/>
        <v>7141.1699999999946</v>
      </c>
      <c r="AA16" s="119"/>
      <c r="AB16" s="119"/>
      <c r="AC16" s="122"/>
    </row>
    <row r="17" spans="1:29" ht="13.2" x14ac:dyDescent="0.25">
      <c r="A17" s="141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">
        <f t="shared" si="11"/>
        <v>9224.75</v>
      </c>
      <c r="N17" s="24">
        <f t="shared" si="10"/>
        <v>2135.9699999999962</v>
      </c>
      <c r="O17" s="24">
        <f t="shared" si="10"/>
        <v>3721.9999999999968</v>
      </c>
      <c r="P17" s="125"/>
      <c r="Q17" s="15" t="s">
        <v>7</v>
      </c>
      <c r="R17" s="11">
        <f t="shared" ref="R17" si="15">S17+T17</f>
        <v>0</v>
      </c>
      <c r="S17" s="24">
        <f>S22+S32+S37+S42+S57</f>
        <v>0</v>
      </c>
      <c r="T17" s="24">
        <f>T22+T32+T37+T42+T57</f>
        <v>0</v>
      </c>
      <c r="U17" s="11">
        <f t="shared" ref="U17" si="16">V17+W17</f>
        <v>0</v>
      </c>
      <c r="V17" s="24">
        <f>V22+V32+V37+V42+V57</f>
        <v>0</v>
      </c>
      <c r="W17" s="24">
        <f>W22+W32+W37+W42+W57</f>
        <v>0</v>
      </c>
      <c r="X17" s="11">
        <f t="shared" si="12"/>
        <v>9224.75</v>
      </c>
      <c r="Y17" s="9">
        <f t="shared" si="13"/>
        <v>2135.9699999999962</v>
      </c>
      <c r="Z17" s="9">
        <f t="shared" si="14"/>
        <v>3721.9999999999968</v>
      </c>
      <c r="AA17" s="119"/>
      <c r="AB17" s="119"/>
      <c r="AC17" s="122"/>
    </row>
    <row r="18" spans="1:29" ht="13.8" thickBot="1" x14ac:dyDescent="0.3">
      <c r="A18" s="142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27"/>
      <c r="N18" s="127"/>
      <c r="O18" s="127"/>
      <c r="P18" s="126"/>
      <c r="Q18" s="36" t="s">
        <v>3</v>
      </c>
      <c r="R18" s="37">
        <f>T18+S18</f>
        <v>138625.58000000002</v>
      </c>
      <c r="S18" s="37">
        <f>SUM(S14:S17)</f>
        <v>69312.88</v>
      </c>
      <c r="T18" s="37">
        <f>SUM(T14:T17)</f>
        <v>69312.700000000012</v>
      </c>
      <c r="U18" s="37">
        <f>W18+V18</f>
        <v>144133.02000000002</v>
      </c>
      <c r="V18" s="37">
        <f>SUM(V14:V17)</f>
        <v>72859.600000000006</v>
      </c>
      <c r="W18" s="37">
        <f>SUM(W14:W17)</f>
        <v>71273.42</v>
      </c>
      <c r="X18" s="127"/>
      <c r="Y18" s="127"/>
      <c r="Z18" s="127"/>
      <c r="AA18" s="120"/>
      <c r="AB18" s="120"/>
      <c r="AC18" s="123"/>
    </row>
    <row r="19" spans="1:29" ht="13.8" thickTop="1" x14ac:dyDescent="0.25">
      <c r="A19" s="98">
        <v>1</v>
      </c>
      <c r="B19" s="100" t="s">
        <v>41</v>
      </c>
      <c r="C19" s="93" t="s">
        <v>42</v>
      </c>
      <c r="D19" s="94" t="s">
        <v>64</v>
      </c>
      <c r="E19" s="101" t="s">
        <v>76</v>
      </c>
      <c r="F19" s="138">
        <v>2143</v>
      </c>
      <c r="G19" s="94" t="s">
        <v>107</v>
      </c>
      <c r="H19" s="94" t="s">
        <v>43</v>
      </c>
      <c r="I19" s="102">
        <v>69.400000000000006</v>
      </c>
      <c r="J19" s="94">
        <v>16.18</v>
      </c>
      <c r="K19" s="139">
        <v>44431</v>
      </c>
      <c r="L19" s="139">
        <v>44764</v>
      </c>
      <c r="M19" s="26">
        <f>N19+O19</f>
        <v>1123.01</v>
      </c>
      <c r="N19" s="31">
        <v>561.52</v>
      </c>
      <c r="O19" s="31">
        <v>561.49</v>
      </c>
      <c r="P19" s="90" t="s">
        <v>44</v>
      </c>
      <c r="Q19" s="32" t="s">
        <v>4</v>
      </c>
      <c r="R19" s="52">
        <f>S19+T19</f>
        <v>3369.1099999999997</v>
      </c>
      <c r="S19" s="52">
        <v>1684.56</v>
      </c>
      <c r="T19" s="52">
        <v>1684.55</v>
      </c>
      <c r="U19" s="52">
        <f>V19+W19</f>
        <v>3369.12</v>
      </c>
      <c r="V19" s="52">
        <v>1684.56</v>
      </c>
      <c r="W19" s="52">
        <v>1684.56</v>
      </c>
      <c r="X19" s="26">
        <f>M19+R19-U19</f>
        <v>1123</v>
      </c>
      <c r="Y19" s="26">
        <f>N19+S19-V19</f>
        <v>561.52</v>
      </c>
      <c r="Z19" s="26">
        <f>O19+T19-W19</f>
        <v>561.48</v>
      </c>
      <c r="AA19" s="84"/>
      <c r="AB19" s="85"/>
      <c r="AC19" s="86"/>
    </row>
    <row r="20" spans="1:29" ht="13.2" x14ac:dyDescent="0.25">
      <c r="A20" s="99"/>
      <c r="B20" s="67"/>
      <c r="C20" s="71"/>
      <c r="D20" s="83"/>
      <c r="E20" s="72"/>
      <c r="F20" s="81"/>
      <c r="G20" s="83"/>
      <c r="H20" s="83"/>
      <c r="I20" s="103"/>
      <c r="J20" s="83"/>
      <c r="K20" s="83"/>
      <c r="L20" s="83"/>
      <c r="M20" s="9">
        <f t="shared" ref="M20:O22" si="17">X19</f>
        <v>1123</v>
      </c>
      <c r="N20" s="10">
        <f t="shared" si="17"/>
        <v>561.52</v>
      </c>
      <c r="O20" s="10">
        <f t="shared" si="17"/>
        <v>561.48</v>
      </c>
      <c r="P20" s="88"/>
      <c r="Q20" s="16" t="s">
        <v>5</v>
      </c>
      <c r="R20" s="24">
        <f t="shared" ref="R20" si="18">S20+T20</f>
        <v>3369.13</v>
      </c>
      <c r="S20" s="52">
        <v>1684.56</v>
      </c>
      <c r="T20" s="52">
        <v>1684.57</v>
      </c>
      <c r="U20" s="24">
        <f t="shared" ref="U20:U22" si="19">V20+W20</f>
        <v>3369.09</v>
      </c>
      <c r="V20" s="52">
        <v>1684.56</v>
      </c>
      <c r="W20" s="52">
        <v>1684.53</v>
      </c>
      <c r="X20" s="9">
        <f t="shared" ref="X20:X22" si="20">M20+R20-U20</f>
        <v>1123.04</v>
      </c>
      <c r="Y20" s="9">
        <f t="shared" ref="Y20:Y22" si="21">N20+S20-V20</f>
        <v>561.52</v>
      </c>
      <c r="Z20" s="9">
        <f t="shared" ref="Z20:Z22" si="22">O20+T20-W20</f>
        <v>561.52000000000021</v>
      </c>
      <c r="AA20" s="61"/>
      <c r="AB20" s="62"/>
      <c r="AC20" s="87"/>
    </row>
    <row r="21" spans="1:29" ht="13.2" x14ac:dyDescent="0.25">
      <c r="A21" s="99"/>
      <c r="B21" s="67"/>
      <c r="C21" s="71"/>
      <c r="D21" s="83"/>
      <c r="E21" s="72"/>
      <c r="F21" s="81"/>
      <c r="G21" s="83"/>
      <c r="H21" s="83"/>
      <c r="I21" s="103"/>
      <c r="J21" s="83"/>
      <c r="K21" s="83"/>
      <c r="L21" s="83"/>
      <c r="M21" s="9">
        <f t="shared" si="17"/>
        <v>1123.04</v>
      </c>
      <c r="N21" s="10">
        <f t="shared" si="17"/>
        <v>561.52</v>
      </c>
      <c r="O21" s="10">
        <f t="shared" si="17"/>
        <v>561.52000000000021</v>
      </c>
      <c r="P21" s="88"/>
      <c r="Q21" s="16" t="s">
        <v>6</v>
      </c>
      <c r="R21" s="24">
        <f>S21+T21</f>
        <v>796.84</v>
      </c>
      <c r="S21" s="24">
        <v>398.42</v>
      </c>
      <c r="T21" s="24">
        <v>398.42</v>
      </c>
      <c r="U21" s="24">
        <f t="shared" si="19"/>
        <v>1919.88</v>
      </c>
      <c r="V21" s="24">
        <v>959.94</v>
      </c>
      <c r="W21" s="24">
        <v>959.94</v>
      </c>
      <c r="X21" s="9">
        <f t="shared" si="20"/>
        <v>0</v>
      </c>
      <c r="Y21" s="9">
        <f t="shared" si="21"/>
        <v>0</v>
      </c>
      <c r="Z21" s="9">
        <f t="shared" si="22"/>
        <v>0</v>
      </c>
      <c r="AA21" s="61"/>
      <c r="AB21" s="62"/>
      <c r="AC21" s="87"/>
    </row>
    <row r="22" spans="1:29" ht="13.2" x14ac:dyDescent="0.25">
      <c r="A22" s="99"/>
      <c r="B22" s="67"/>
      <c r="C22" s="71"/>
      <c r="D22" s="83"/>
      <c r="E22" s="72"/>
      <c r="F22" s="81"/>
      <c r="G22" s="83"/>
      <c r="H22" s="83"/>
      <c r="I22" s="103"/>
      <c r="J22" s="83"/>
      <c r="K22" s="83"/>
      <c r="L22" s="83"/>
      <c r="M22" s="9">
        <f t="shared" si="17"/>
        <v>0</v>
      </c>
      <c r="N22" s="10">
        <f t="shared" si="17"/>
        <v>0</v>
      </c>
      <c r="O22" s="10">
        <f t="shared" si="17"/>
        <v>0</v>
      </c>
      <c r="P22" s="88"/>
      <c r="Q22" s="16" t="s">
        <v>7</v>
      </c>
      <c r="R22" s="24">
        <f>S22+T22</f>
        <v>0</v>
      </c>
      <c r="S22" s="24"/>
      <c r="T22" s="24"/>
      <c r="U22" s="24">
        <f t="shared" si="19"/>
        <v>0</v>
      </c>
      <c r="V22" s="24"/>
      <c r="W22" s="24"/>
      <c r="X22" s="9">
        <f t="shared" si="20"/>
        <v>0</v>
      </c>
      <c r="Y22" s="9">
        <f t="shared" si="21"/>
        <v>0</v>
      </c>
      <c r="Z22" s="9">
        <f t="shared" si="22"/>
        <v>0</v>
      </c>
      <c r="AA22" s="61"/>
      <c r="AB22" s="62"/>
      <c r="AC22" s="87"/>
    </row>
    <row r="23" spans="1:29" ht="13.2" x14ac:dyDescent="0.25">
      <c r="A23" s="99"/>
      <c r="B23" s="67"/>
      <c r="C23" s="71"/>
      <c r="D23" s="83"/>
      <c r="E23" s="72"/>
      <c r="F23" s="81"/>
      <c r="G23" s="83"/>
      <c r="H23" s="83"/>
      <c r="I23" s="103"/>
      <c r="J23" s="83"/>
      <c r="K23" s="83"/>
      <c r="L23" s="83"/>
      <c r="M23" s="64"/>
      <c r="N23" s="64"/>
      <c r="O23" s="64"/>
      <c r="P23" s="88"/>
      <c r="Q23" s="17" t="s">
        <v>3</v>
      </c>
      <c r="R23" s="53">
        <f>SUM(R19:R22)</f>
        <v>7535.08</v>
      </c>
      <c r="S23" s="53">
        <f t="shared" ref="S23:W23" si="23">SUM(S19:S22)</f>
        <v>3767.54</v>
      </c>
      <c r="T23" s="53">
        <f t="shared" si="23"/>
        <v>3767.54</v>
      </c>
      <c r="U23" s="53">
        <f t="shared" si="23"/>
        <v>8658.09</v>
      </c>
      <c r="V23" s="53">
        <f t="shared" si="23"/>
        <v>4329.0599999999995</v>
      </c>
      <c r="W23" s="53">
        <f t="shared" si="23"/>
        <v>4329.0300000000007</v>
      </c>
      <c r="X23" s="64"/>
      <c r="Y23" s="64"/>
      <c r="Z23" s="64"/>
      <c r="AA23" s="61"/>
      <c r="AB23" s="62"/>
      <c r="AC23" s="87"/>
    </row>
    <row r="24" spans="1:29" ht="12.75" customHeight="1" x14ac:dyDescent="0.25">
      <c r="A24" s="98">
        <v>1</v>
      </c>
      <c r="B24" s="100" t="s">
        <v>41</v>
      </c>
      <c r="C24" s="93" t="s">
        <v>42</v>
      </c>
      <c r="D24" s="94" t="s">
        <v>120</v>
      </c>
      <c r="E24" s="101" t="s">
        <v>76</v>
      </c>
      <c r="F24" s="102"/>
      <c r="G24" s="94" t="s">
        <v>121</v>
      </c>
      <c r="H24" s="94" t="s">
        <v>43</v>
      </c>
      <c r="I24" s="102">
        <v>73.900000000000006</v>
      </c>
      <c r="J24" s="94">
        <v>16.18</v>
      </c>
      <c r="K24" s="139">
        <v>44765</v>
      </c>
      <c r="L24" s="139">
        <v>45099</v>
      </c>
      <c r="M24" s="26">
        <f>N24+O24</f>
        <v>0</v>
      </c>
      <c r="N24" s="31">
        <v>0</v>
      </c>
      <c r="O24" s="31">
        <v>0</v>
      </c>
      <c r="P24" s="90" t="s">
        <v>44</v>
      </c>
      <c r="Q24" s="32" t="s">
        <v>4</v>
      </c>
      <c r="R24" s="52">
        <f>S24+T24</f>
        <v>0</v>
      </c>
      <c r="S24" s="52">
        <v>0</v>
      </c>
      <c r="T24" s="52">
        <v>0</v>
      </c>
      <c r="U24" s="52">
        <v>0</v>
      </c>
      <c r="V24" s="52">
        <v>0</v>
      </c>
      <c r="W24" s="52">
        <v>0</v>
      </c>
      <c r="X24" s="26">
        <f>M24+R24-U24</f>
        <v>0</v>
      </c>
      <c r="Y24" s="26">
        <f>N24+S24-V24</f>
        <v>0</v>
      </c>
      <c r="Z24" s="26">
        <f>O24+T24-W24</f>
        <v>0</v>
      </c>
      <c r="AA24" s="84"/>
      <c r="AB24" s="85"/>
      <c r="AC24" s="86"/>
    </row>
    <row r="25" spans="1:29" ht="12.75" customHeight="1" x14ac:dyDescent="0.25">
      <c r="A25" s="99"/>
      <c r="B25" s="67"/>
      <c r="C25" s="71"/>
      <c r="D25" s="83"/>
      <c r="E25" s="72"/>
      <c r="F25" s="103"/>
      <c r="G25" s="83"/>
      <c r="H25" s="83"/>
      <c r="I25" s="103"/>
      <c r="J25" s="83"/>
      <c r="K25" s="83"/>
      <c r="L25" s="83"/>
      <c r="M25" s="9">
        <f t="shared" ref="M25:M27" si="24">X24</f>
        <v>0</v>
      </c>
      <c r="N25" s="10">
        <f t="shared" ref="N25:N27" si="25">Y24</f>
        <v>0</v>
      </c>
      <c r="O25" s="10">
        <f t="shared" ref="O25:O27" si="26">Z24</f>
        <v>0</v>
      </c>
      <c r="P25" s="88"/>
      <c r="Q25" s="16" t="s">
        <v>5</v>
      </c>
      <c r="R25" s="52">
        <f t="shared" ref="R25:R26" si="27">S25+T25</f>
        <v>0</v>
      </c>
      <c r="S25" s="52">
        <v>0</v>
      </c>
      <c r="T25" s="52">
        <v>0</v>
      </c>
      <c r="U25" s="24">
        <v>0</v>
      </c>
      <c r="V25" s="52">
        <v>0</v>
      </c>
      <c r="W25" s="52">
        <v>0</v>
      </c>
      <c r="X25" s="9">
        <f t="shared" ref="X25:X27" si="28">M25+R25-U25</f>
        <v>0</v>
      </c>
      <c r="Y25" s="9">
        <f t="shared" ref="Y25:Y27" si="29">N25+S25-V25</f>
        <v>0</v>
      </c>
      <c r="Z25" s="9">
        <f t="shared" ref="Z25:Z27" si="30">O25+T25-W25</f>
        <v>0</v>
      </c>
      <c r="AA25" s="61"/>
      <c r="AB25" s="62"/>
      <c r="AC25" s="87"/>
    </row>
    <row r="26" spans="1:29" ht="12.75" customHeight="1" x14ac:dyDescent="0.25">
      <c r="A26" s="99"/>
      <c r="B26" s="67"/>
      <c r="C26" s="71"/>
      <c r="D26" s="83"/>
      <c r="E26" s="72"/>
      <c r="F26" s="103"/>
      <c r="G26" s="83"/>
      <c r="H26" s="83"/>
      <c r="I26" s="103"/>
      <c r="J26" s="83"/>
      <c r="K26" s="83"/>
      <c r="L26" s="83"/>
      <c r="M26" s="9">
        <f t="shared" si="24"/>
        <v>0</v>
      </c>
      <c r="N26" s="10">
        <f t="shared" si="25"/>
        <v>0</v>
      </c>
      <c r="O26" s="10">
        <f t="shared" si="26"/>
        <v>0</v>
      </c>
      <c r="P26" s="88"/>
      <c r="Q26" s="16" t="s">
        <v>6</v>
      </c>
      <c r="R26" s="52">
        <f t="shared" si="27"/>
        <v>2738.92</v>
      </c>
      <c r="S26" s="24">
        <v>1369.47</v>
      </c>
      <c r="T26" s="24">
        <v>1369.45</v>
      </c>
      <c r="U26" s="24">
        <f t="shared" ref="U26:U27" si="31">V26+W26</f>
        <v>0</v>
      </c>
      <c r="V26" s="24">
        <v>0</v>
      </c>
      <c r="W26" s="24">
        <v>0</v>
      </c>
      <c r="X26" s="9">
        <f t="shared" si="28"/>
        <v>2738.92</v>
      </c>
      <c r="Y26" s="9">
        <f t="shared" si="29"/>
        <v>1369.47</v>
      </c>
      <c r="Z26" s="9">
        <f t="shared" si="30"/>
        <v>1369.45</v>
      </c>
      <c r="AA26" s="61"/>
      <c r="AB26" s="62"/>
      <c r="AC26" s="87"/>
    </row>
    <row r="27" spans="1:29" ht="12.75" customHeight="1" x14ac:dyDescent="0.25">
      <c r="A27" s="99"/>
      <c r="B27" s="67"/>
      <c r="C27" s="71"/>
      <c r="D27" s="83"/>
      <c r="E27" s="72"/>
      <c r="F27" s="103"/>
      <c r="G27" s="83"/>
      <c r="H27" s="83"/>
      <c r="I27" s="103"/>
      <c r="J27" s="83"/>
      <c r="K27" s="83"/>
      <c r="L27" s="83"/>
      <c r="M27" s="9">
        <f t="shared" si="24"/>
        <v>2738.92</v>
      </c>
      <c r="N27" s="10">
        <f t="shared" si="25"/>
        <v>1369.47</v>
      </c>
      <c r="O27" s="10">
        <f t="shared" si="26"/>
        <v>1369.45</v>
      </c>
      <c r="P27" s="88"/>
      <c r="Q27" s="16" t="s">
        <v>7</v>
      </c>
      <c r="R27" s="24">
        <f t="shared" ref="R27" si="32">S27+T27</f>
        <v>0</v>
      </c>
      <c r="S27" s="24"/>
      <c r="T27" s="24"/>
      <c r="U27" s="24">
        <f t="shared" si="31"/>
        <v>0</v>
      </c>
      <c r="V27" s="24"/>
      <c r="W27" s="24"/>
      <c r="X27" s="9">
        <f t="shared" si="28"/>
        <v>2738.92</v>
      </c>
      <c r="Y27" s="9">
        <f t="shared" si="29"/>
        <v>1369.47</v>
      </c>
      <c r="Z27" s="9">
        <f t="shared" si="30"/>
        <v>1369.45</v>
      </c>
      <c r="AA27" s="61"/>
      <c r="AB27" s="62"/>
      <c r="AC27" s="87"/>
    </row>
    <row r="28" spans="1:29" ht="12.75" customHeight="1" x14ac:dyDescent="0.25">
      <c r="A28" s="99"/>
      <c r="B28" s="67"/>
      <c r="C28" s="71"/>
      <c r="D28" s="83"/>
      <c r="E28" s="72"/>
      <c r="F28" s="103"/>
      <c r="G28" s="83"/>
      <c r="H28" s="83"/>
      <c r="I28" s="103"/>
      <c r="J28" s="83"/>
      <c r="K28" s="83"/>
      <c r="L28" s="83"/>
      <c r="M28" s="64"/>
      <c r="N28" s="64"/>
      <c r="O28" s="64"/>
      <c r="P28" s="88"/>
      <c r="Q28" s="17" t="s">
        <v>3</v>
      </c>
      <c r="R28" s="53">
        <f>SUM(R24:R27)</f>
        <v>2738.92</v>
      </c>
      <c r="S28" s="53">
        <f t="shared" ref="S28:W28" si="33">SUM(S24:S27)</f>
        <v>1369.47</v>
      </c>
      <c r="T28" s="53">
        <f t="shared" si="33"/>
        <v>1369.45</v>
      </c>
      <c r="U28" s="53">
        <f t="shared" si="33"/>
        <v>0</v>
      </c>
      <c r="V28" s="53">
        <f t="shared" si="33"/>
        <v>0</v>
      </c>
      <c r="W28" s="53">
        <f t="shared" si="33"/>
        <v>0</v>
      </c>
      <c r="X28" s="64"/>
      <c r="Y28" s="64"/>
      <c r="Z28" s="64"/>
      <c r="AA28" s="61"/>
      <c r="AB28" s="62"/>
      <c r="AC28" s="87"/>
    </row>
    <row r="29" spans="1:29" ht="13.2" x14ac:dyDescent="0.25">
      <c r="A29" s="65">
        <v>2</v>
      </c>
      <c r="B29" s="67" t="s">
        <v>45</v>
      </c>
      <c r="C29" s="71" t="s">
        <v>46</v>
      </c>
      <c r="D29" s="71" t="s">
        <v>119</v>
      </c>
      <c r="E29" s="72" t="s">
        <v>76</v>
      </c>
      <c r="F29" s="74">
        <v>1289.56</v>
      </c>
      <c r="G29" s="71" t="s">
        <v>108</v>
      </c>
      <c r="H29" s="83" t="s">
        <v>47</v>
      </c>
      <c r="I29" s="73">
        <v>60.5</v>
      </c>
      <c r="J29" s="88">
        <v>7.31</v>
      </c>
      <c r="K29" s="89">
        <v>44257</v>
      </c>
      <c r="L29" s="89">
        <v>44958</v>
      </c>
      <c r="M29" s="9">
        <f>N29+O29</f>
        <v>0</v>
      </c>
      <c r="N29" s="10">
        <v>0</v>
      </c>
      <c r="O29" s="10">
        <v>0</v>
      </c>
      <c r="P29" s="88" t="s">
        <v>44</v>
      </c>
      <c r="Q29" s="16" t="s">
        <v>4</v>
      </c>
      <c r="R29" s="24">
        <f>S29+T29</f>
        <v>1768.5</v>
      </c>
      <c r="S29" s="24">
        <v>884.25</v>
      </c>
      <c r="T29" s="24">
        <v>884.25</v>
      </c>
      <c r="U29" s="24">
        <f>V29+W29</f>
        <v>2652.76</v>
      </c>
      <c r="V29" s="24">
        <v>1326.38</v>
      </c>
      <c r="W29" s="24">
        <v>1326.38</v>
      </c>
      <c r="X29" s="9">
        <f>M29+R29-U29</f>
        <v>-884.26000000000022</v>
      </c>
      <c r="Y29" s="9">
        <f>N29+S29-V29</f>
        <v>-442.13000000000011</v>
      </c>
      <c r="Z29" s="9">
        <f>O29+T29-W29</f>
        <v>-442.13000000000011</v>
      </c>
      <c r="AA29" s="61"/>
      <c r="AB29" s="62"/>
      <c r="AC29" s="87"/>
    </row>
    <row r="30" spans="1:29" ht="13.2" x14ac:dyDescent="0.25">
      <c r="A30" s="65"/>
      <c r="B30" s="67"/>
      <c r="C30" s="71"/>
      <c r="D30" s="71"/>
      <c r="E30" s="72"/>
      <c r="F30" s="74"/>
      <c r="G30" s="71"/>
      <c r="H30" s="83"/>
      <c r="I30" s="73"/>
      <c r="J30" s="88"/>
      <c r="K30" s="88"/>
      <c r="L30" s="88"/>
      <c r="M30" s="9">
        <f t="shared" ref="M30:M32" si="34">X29</f>
        <v>-884.26000000000022</v>
      </c>
      <c r="N30" s="10">
        <f t="shared" ref="N30:N32" si="35">Y29</f>
        <v>-442.13000000000011</v>
      </c>
      <c r="O30" s="10">
        <f t="shared" ref="O30:O32" si="36">Z29</f>
        <v>-442.13000000000011</v>
      </c>
      <c r="P30" s="88"/>
      <c r="Q30" s="16" t="s">
        <v>5</v>
      </c>
      <c r="R30" s="24">
        <f t="shared" ref="R30:R32" si="37">S30+T30</f>
        <v>1326.4</v>
      </c>
      <c r="S30" s="24">
        <v>663.2</v>
      </c>
      <c r="T30" s="24">
        <v>663.2</v>
      </c>
      <c r="U30" s="24">
        <f t="shared" ref="U30:U32" si="38">V30+W30</f>
        <v>442.14</v>
      </c>
      <c r="V30" s="24">
        <v>221.07</v>
      </c>
      <c r="W30" s="24">
        <v>221.07</v>
      </c>
      <c r="X30" s="9">
        <f t="shared" ref="X30:X32" si="39">M30+R30-U30</f>
        <v>0</v>
      </c>
      <c r="Y30" s="9">
        <f t="shared" ref="Y30:Y32" si="40">N30+S30-V30</f>
        <v>0</v>
      </c>
      <c r="Z30" s="9">
        <f t="shared" ref="Z30:Z32" si="41">O30+T30-W30</f>
        <v>0</v>
      </c>
      <c r="AA30" s="61"/>
      <c r="AB30" s="62"/>
      <c r="AC30" s="87"/>
    </row>
    <row r="31" spans="1:29" ht="13.2" x14ac:dyDescent="0.25">
      <c r="A31" s="65"/>
      <c r="B31" s="67"/>
      <c r="C31" s="71"/>
      <c r="D31" s="71"/>
      <c r="E31" s="72"/>
      <c r="F31" s="74"/>
      <c r="G31" s="71"/>
      <c r="H31" s="83"/>
      <c r="I31" s="73"/>
      <c r="J31" s="88"/>
      <c r="K31" s="88"/>
      <c r="L31" s="88"/>
      <c r="M31" s="9">
        <f t="shared" si="34"/>
        <v>0</v>
      </c>
      <c r="N31" s="10">
        <f t="shared" si="35"/>
        <v>0</v>
      </c>
      <c r="O31" s="10">
        <f t="shared" si="36"/>
        <v>0</v>
      </c>
      <c r="P31" s="88"/>
      <c r="Q31" s="16" t="s">
        <v>6</v>
      </c>
      <c r="R31" s="24">
        <f t="shared" si="37"/>
        <v>1326.42</v>
      </c>
      <c r="S31" s="24">
        <v>663.21</v>
      </c>
      <c r="T31" s="24">
        <v>663.21</v>
      </c>
      <c r="U31" s="24">
        <f t="shared" si="38"/>
        <v>1326.42</v>
      </c>
      <c r="V31" s="24">
        <v>663.21</v>
      </c>
      <c r="W31" s="24">
        <v>663.21</v>
      </c>
      <c r="X31" s="9">
        <f t="shared" si="39"/>
        <v>0</v>
      </c>
      <c r="Y31" s="9">
        <f t="shared" si="40"/>
        <v>0</v>
      </c>
      <c r="Z31" s="9">
        <f t="shared" si="41"/>
        <v>0</v>
      </c>
      <c r="AA31" s="61"/>
      <c r="AB31" s="62"/>
      <c r="AC31" s="87"/>
    </row>
    <row r="32" spans="1:29" ht="13.2" x14ac:dyDescent="0.25">
      <c r="A32" s="65"/>
      <c r="B32" s="67"/>
      <c r="C32" s="71"/>
      <c r="D32" s="71"/>
      <c r="E32" s="72"/>
      <c r="F32" s="74"/>
      <c r="G32" s="71"/>
      <c r="H32" s="83"/>
      <c r="I32" s="73"/>
      <c r="J32" s="88"/>
      <c r="K32" s="88"/>
      <c r="L32" s="88"/>
      <c r="M32" s="9">
        <f t="shared" si="34"/>
        <v>0</v>
      </c>
      <c r="N32" s="10">
        <f t="shared" si="35"/>
        <v>0</v>
      </c>
      <c r="O32" s="10">
        <f t="shared" si="36"/>
        <v>0</v>
      </c>
      <c r="P32" s="88"/>
      <c r="Q32" s="16" t="s">
        <v>7</v>
      </c>
      <c r="R32" s="24">
        <f t="shared" si="37"/>
        <v>0</v>
      </c>
      <c r="S32" s="24"/>
      <c r="T32" s="24"/>
      <c r="U32" s="24">
        <f t="shared" si="38"/>
        <v>0</v>
      </c>
      <c r="V32" s="24"/>
      <c r="W32" s="24"/>
      <c r="X32" s="9">
        <f t="shared" si="39"/>
        <v>0</v>
      </c>
      <c r="Y32" s="9">
        <f t="shared" si="40"/>
        <v>0</v>
      </c>
      <c r="Z32" s="9">
        <f t="shared" si="41"/>
        <v>0</v>
      </c>
      <c r="AA32" s="61"/>
      <c r="AB32" s="62"/>
      <c r="AC32" s="87"/>
    </row>
    <row r="33" spans="1:29" ht="13.2" x14ac:dyDescent="0.25">
      <c r="A33" s="65"/>
      <c r="B33" s="67"/>
      <c r="C33" s="71"/>
      <c r="D33" s="71"/>
      <c r="E33" s="72"/>
      <c r="F33" s="74"/>
      <c r="G33" s="71"/>
      <c r="H33" s="83"/>
      <c r="I33" s="73"/>
      <c r="J33" s="88"/>
      <c r="K33" s="88"/>
      <c r="L33" s="88"/>
      <c r="M33" s="64"/>
      <c r="N33" s="64"/>
      <c r="O33" s="64"/>
      <c r="P33" s="88"/>
      <c r="Q33" s="17" t="s">
        <v>3</v>
      </c>
      <c r="R33" s="53">
        <f>SUM(R29:R32)</f>
        <v>4421.32</v>
      </c>
      <c r="S33" s="53">
        <f t="shared" ref="S33" si="42">SUM(S29:S32)</f>
        <v>2210.66</v>
      </c>
      <c r="T33" s="53">
        <f t="shared" ref="T33" si="43">SUM(T29:T32)</f>
        <v>2210.66</v>
      </c>
      <c r="U33" s="53">
        <f t="shared" ref="U33" si="44">SUM(U29:U32)</f>
        <v>4421.32</v>
      </c>
      <c r="V33" s="53">
        <f t="shared" ref="V33" si="45">SUM(V29:V32)</f>
        <v>2210.66</v>
      </c>
      <c r="W33" s="53">
        <f t="shared" ref="W33" si="46">SUM(W29:W32)</f>
        <v>2210.66</v>
      </c>
      <c r="X33" s="64"/>
      <c r="Y33" s="64"/>
      <c r="Z33" s="64"/>
      <c r="AA33" s="61"/>
      <c r="AB33" s="62"/>
      <c r="AC33" s="87"/>
    </row>
    <row r="34" spans="1:29" ht="13.2" x14ac:dyDescent="0.25">
      <c r="A34" s="65">
        <v>3</v>
      </c>
      <c r="B34" s="67" t="s">
        <v>48</v>
      </c>
      <c r="C34" s="71" t="s">
        <v>49</v>
      </c>
      <c r="D34" s="71" t="s">
        <v>66</v>
      </c>
      <c r="E34" s="72" t="s">
        <v>76</v>
      </c>
      <c r="F34" s="73"/>
      <c r="G34" s="71" t="s">
        <v>50</v>
      </c>
      <c r="H34" s="83" t="s">
        <v>110</v>
      </c>
      <c r="I34" s="73">
        <v>79.8</v>
      </c>
      <c r="J34" s="83">
        <v>8.41</v>
      </c>
      <c r="K34" s="82">
        <v>44440</v>
      </c>
      <c r="L34" s="82">
        <v>46234</v>
      </c>
      <c r="M34" s="9">
        <f>N34+O34</f>
        <v>671.12</v>
      </c>
      <c r="N34" s="10">
        <v>335.56</v>
      </c>
      <c r="O34" s="10">
        <v>335.56</v>
      </c>
      <c r="P34" s="88" t="s">
        <v>44</v>
      </c>
      <c r="Q34" s="16" t="s">
        <v>4</v>
      </c>
      <c r="R34" s="24">
        <f>S34+T34</f>
        <v>2013.36</v>
      </c>
      <c r="S34" s="24">
        <v>1006.68</v>
      </c>
      <c r="T34" s="24">
        <v>1006.68</v>
      </c>
      <c r="U34" s="24">
        <f>V34+W34</f>
        <v>2013.36</v>
      </c>
      <c r="V34" s="24">
        <v>1006.68</v>
      </c>
      <c r="W34" s="24">
        <v>1006.68</v>
      </c>
      <c r="X34" s="9">
        <f>M34+R34-U34</f>
        <v>671.12000000000012</v>
      </c>
      <c r="Y34" s="9">
        <f>N34+S34-V34</f>
        <v>335.56000000000006</v>
      </c>
      <c r="Z34" s="9">
        <f>O34+T34-W34</f>
        <v>335.56000000000006</v>
      </c>
      <c r="AA34" s="61"/>
      <c r="AB34" s="62"/>
      <c r="AC34" s="87"/>
    </row>
    <row r="35" spans="1:29" ht="13.2" x14ac:dyDescent="0.25">
      <c r="A35" s="65"/>
      <c r="B35" s="67"/>
      <c r="C35" s="71"/>
      <c r="D35" s="71"/>
      <c r="E35" s="72"/>
      <c r="F35" s="73"/>
      <c r="G35" s="71"/>
      <c r="H35" s="83"/>
      <c r="I35" s="73"/>
      <c r="J35" s="83"/>
      <c r="K35" s="82"/>
      <c r="L35" s="82"/>
      <c r="M35" s="9">
        <f t="shared" ref="M35:M37" si="47">X34</f>
        <v>671.12000000000012</v>
      </c>
      <c r="N35" s="10">
        <f t="shared" ref="N35:N37" si="48">Y34</f>
        <v>335.56000000000006</v>
      </c>
      <c r="O35" s="10">
        <f t="shared" ref="O35:O37" si="49">Z34</f>
        <v>335.56000000000006</v>
      </c>
      <c r="P35" s="88"/>
      <c r="Q35" s="16" t="s">
        <v>5</v>
      </c>
      <c r="R35" s="24">
        <f t="shared" ref="R35:R37" si="50">S35+T35</f>
        <v>2013.36</v>
      </c>
      <c r="S35" s="24">
        <v>1006.68</v>
      </c>
      <c r="T35" s="24">
        <v>1006.68</v>
      </c>
      <c r="U35" s="24">
        <f t="shared" ref="U35:U37" si="51">V35+W35</f>
        <v>1342.24</v>
      </c>
      <c r="V35" s="24">
        <v>671.12</v>
      </c>
      <c r="W35" s="24">
        <v>671.12</v>
      </c>
      <c r="X35" s="9">
        <f t="shared" ref="X35:X37" si="52">M35+R35-U35</f>
        <v>1342.24</v>
      </c>
      <c r="Y35" s="9">
        <f t="shared" ref="Y35:Y37" si="53">N35+S35-V35</f>
        <v>671.12</v>
      </c>
      <c r="Z35" s="9">
        <f t="shared" ref="Z35:Z37" si="54">O35+T35-W35</f>
        <v>671.12</v>
      </c>
      <c r="AA35" s="61"/>
      <c r="AB35" s="62"/>
      <c r="AC35" s="87"/>
    </row>
    <row r="36" spans="1:29" ht="13.2" x14ac:dyDescent="0.25">
      <c r="A36" s="65"/>
      <c r="B36" s="67"/>
      <c r="C36" s="71"/>
      <c r="D36" s="71"/>
      <c r="E36" s="72"/>
      <c r="F36" s="73"/>
      <c r="G36" s="71"/>
      <c r="H36" s="83"/>
      <c r="I36" s="73"/>
      <c r="J36" s="83"/>
      <c r="K36" s="82"/>
      <c r="L36" s="82"/>
      <c r="M36" s="9">
        <f t="shared" si="47"/>
        <v>1342.24</v>
      </c>
      <c r="N36" s="10">
        <f t="shared" si="48"/>
        <v>671.12</v>
      </c>
      <c r="O36" s="10">
        <f t="shared" si="49"/>
        <v>671.12</v>
      </c>
      <c r="P36" s="88"/>
      <c r="Q36" s="16" t="s">
        <v>6</v>
      </c>
      <c r="R36" s="24">
        <f t="shared" si="50"/>
        <v>1543.58</v>
      </c>
      <c r="S36" s="24">
        <v>771.79</v>
      </c>
      <c r="T36" s="24">
        <v>771.79</v>
      </c>
      <c r="U36" s="24">
        <f t="shared" si="51"/>
        <v>2214.6999999999998</v>
      </c>
      <c r="V36" s="24">
        <v>1107.3499999999999</v>
      </c>
      <c r="W36" s="24">
        <v>1107.3499999999999</v>
      </c>
      <c r="X36" s="9">
        <f t="shared" si="52"/>
        <v>671.11999999999989</v>
      </c>
      <c r="Y36" s="9">
        <f t="shared" si="53"/>
        <v>335.55999999999995</v>
      </c>
      <c r="Z36" s="9">
        <f t="shared" si="54"/>
        <v>335.55999999999995</v>
      </c>
      <c r="AA36" s="61"/>
      <c r="AB36" s="62"/>
      <c r="AC36" s="87"/>
    </row>
    <row r="37" spans="1:29" ht="13.2" x14ac:dyDescent="0.25">
      <c r="A37" s="65"/>
      <c r="B37" s="67"/>
      <c r="C37" s="71"/>
      <c r="D37" s="71"/>
      <c r="E37" s="72"/>
      <c r="F37" s="73"/>
      <c r="G37" s="71"/>
      <c r="H37" s="83"/>
      <c r="I37" s="73"/>
      <c r="J37" s="83"/>
      <c r="K37" s="82"/>
      <c r="L37" s="82"/>
      <c r="M37" s="9">
        <f t="shared" si="47"/>
        <v>671.11999999999989</v>
      </c>
      <c r="N37" s="10">
        <f t="shared" si="48"/>
        <v>335.55999999999995</v>
      </c>
      <c r="O37" s="10">
        <f t="shared" si="49"/>
        <v>335.55999999999995</v>
      </c>
      <c r="P37" s="88"/>
      <c r="Q37" s="16" t="s">
        <v>7</v>
      </c>
      <c r="R37" s="24">
        <f t="shared" si="50"/>
        <v>0</v>
      </c>
      <c r="S37" s="24"/>
      <c r="T37" s="24"/>
      <c r="U37" s="24">
        <f t="shared" si="51"/>
        <v>0</v>
      </c>
      <c r="V37" s="24"/>
      <c r="W37" s="24"/>
      <c r="X37" s="9">
        <f t="shared" si="52"/>
        <v>671.11999999999989</v>
      </c>
      <c r="Y37" s="9">
        <f t="shared" si="53"/>
        <v>335.55999999999995</v>
      </c>
      <c r="Z37" s="9">
        <f t="shared" si="54"/>
        <v>335.55999999999995</v>
      </c>
      <c r="AA37" s="61"/>
      <c r="AB37" s="62"/>
      <c r="AC37" s="87"/>
    </row>
    <row r="38" spans="1:29" ht="13.2" x14ac:dyDescent="0.25">
      <c r="A38" s="66"/>
      <c r="B38" s="67"/>
      <c r="C38" s="71"/>
      <c r="D38" s="67"/>
      <c r="E38" s="72"/>
      <c r="F38" s="67"/>
      <c r="G38" s="67"/>
      <c r="H38" s="67"/>
      <c r="I38" s="67"/>
      <c r="J38" s="67"/>
      <c r="K38" s="67"/>
      <c r="L38" s="67"/>
      <c r="M38" s="64"/>
      <c r="N38" s="64"/>
      <c r="O38" s="64"/>
      <c r="P38" s="88"/>
      <c r="Q38" s="17" t="s">
        <v>3</v>
      </c>
      <c r="R38" s="53">
        <f>SUM(R34:R37)</f>
        <v>5570.2999999999993</v>
      </c>
      <c r="S38" s="53">
        <f t="shared" ref="S38:W38" si="55">SUM(S34:S37)</f>
        <v>2785.1499999999996</v>
      </c>
      <c r="T38" s="53">
        <f t="shared" si="55"/>
        <v>2785.1499999999996</v>
      </c>
      <c r="U38" s="53">
        <f t="shared" si="55"/>
        <v>5570.2999999999993</v>
      </c>
      <c r="V38" s="53">
        <f t="shared" si="55"/>
        <v>2785.1499999999996</v>
      </c>
      <c r="W38" s="53">
        <f t="shared" si="55"/>
        <v>2785.1499999999996</v>
      </c>
      <c r="X38" s="64"/>
      <c r="Y38" s="64"/>
      <c r="Z38" s="64"/>
      <c r="AA38" s="61"/>
      <c r="AB38" s="62"/>
      <c r="AC38" s="87"/>
    </row>
    <row r="39" spans="1:29" ht="13.2" x14ac:dyDescent="0.25">
      <c r="A39" s="65">
        <v>4</v>
      </c>
      <c r="B39" s="67" t="s">
        <v>122</v>
      </c>
      <c r="C39" s="71" t="s">
        <v>123</v>
      </c>
      <c r="D39" s="71" t="s">
        <v>124</v>
      </c>
      <c r="E39" s="72" t="s">
        <v>76</v>
      </c>
      <c r="F39" s="74">
        <v>843.9</v>
      </c>
      <c r="G39" s="71" t="s">
        <v>125</v>
      </c>
      <c r="H39" s="83" t="s">
        <v>126</v>
      </c>
      <c r="I39" s="73">
        <v>58.2</v>
      </c>
      <c r="J39" s="83">
        <v>10.79</v>
      </c>
      <c r="K39" s="82">
        <v>44644</v>
      </c>
      <c r="L39" s="82">
        <v>44984</v>
      </c>
      <c r="M39" s="9">
        <f>N39+O39</f>
        <v>0</v>
      </c>
      <c r="N39" s="10">
        <v>0</v>
      </c>
      <c r="O39" s="10">
        <v>0</v>
      </c>
      <c r="P39" s="88" t="s">
        <v>44</v>
      </c>
      <c r="Q39" s="60" t="s">
        <v>4</v>
      </c>
      <c r="R39" s="24">
        <f>S39+T39</f>
        <v>81.02</v>
      </c>
      <c r="S39" s="24">
        <v>40.51</v>
      </c>
      <c r="T39" s="24">
        <v>40.51</v>
      </c>
      <c r="U39" s="24">
        <f>V39+W39</f>
        <v>0</v>
      </c>
      <c r="V39" s="24">
        <v>0</v>
      </c>
      <c r="W39" s="24">
        <v>0</v>
      </c>
      <c r="X39" s="9">
        <f>M39+R39-U39</f>
        <v>81.02</v>
      </c>
      <c r="Y39" s="9">
        <f>N39+S39-V39</f>
        <v>40.51</v>
      </c>
      <c r="Z39" s="9">
        <f>O39+T39-W39</f>
        <v>40.51</v>
      </c>
      <c r="AA39" s="61"/>
      <c r="AB39" s="62"/>
      <c r="AC39" s="87"/>
    </row>
    <row r="40" spans="1:29" ht="13.2" x14ac:dyDescent="0.25">
      <c r="A40" s="65"/>
      <c r="B40" s="67"/>
      <c r="C40" s="71"/>
      <c r="D40" s="71"/>
      <c r="E40" s="72"/>
      <c r="F40" s="74"/>
      <c r="G40" s="71"/>
      <c r="H40" s="83"/>
      <c r="I40" s="73"/>
      <c r="J40" s="83"/>
      <c r="K40" s="82"/>
      <c r="L40" s="83"/>
      <c r="M40" s="9">
        <f t="shared" ref="M40:M42" si="56">X39</f>
        <v>81.02</v>
      </c>
      <c r="N40" s="10">
        <v>0</v>
      </c>
      <c r="O40" s="10">
        <v>0</v>
      </c>
      <c r="P40" s="88"/>
      <c r="Q40" s="60" t="s">
        <v>5</v>
      </c>
      <c r="R40" s="24">
        <f t="shared" ref="R40:R42" si="57">S40+T40</f>
        <v>1883.58</v>
      </c>
      <c r="S40" s="24">
        <v>941.79</v>
      </c>
      <c r="T40" s="24">
        <v>941.79</v>
      </c>
      <c r="U40" s="24">
        <f t="shared" ref="U40:U42" si="58">V40+W40</f>
        <v>1336.74</v>
      </c>
      <c r="V40" s="24">
        <v>668.37</v>
      </c>
      <c r="W40" s="24">
        <v>668.37</v>
      </c>
      <c r="X40" s="9">
        <f t="shared" ref="X40:X42" si="59">M40+R40-U40</f>
        <v>627.8599999999999</v>
      </c>
      <c r="Y40" s="9">
        <f t="shared" ref="Y40:Y42" si="60">N40+S40-V40</f>
        <v>273.41999999999996</v>
      </c>
      <c r="Z40" s="9">
        <f t="shared" ref="Z40:Z42" si="61">O40+T40-W40</f>
        <v>273.41999999999996</v>
      </c>
      <c r="AA40" s="61"/>
      <c r="AB40" s="62"/>
      <c r="AC40" s="87"/>
    </row>
    <row r="41" spans="1:29" ht="13.2" x14ac:dyDescent="0.25">
      <c r="A41" s="65"/>
      <c r="B41" s="67"/>
      <c r="C41" s="71"/>
      <c r="D41" s="71"/>
      <c r="E41" s="72"/>
      <c r="F41" s="74"/>
      <c r="G41" s="71"/>
      <c r="H41" s="83"/>
      <c r="I41" s="73"/>
      <c r="J41" s="83"/>
      <c r="K41" s="82"/>
      <c r="L41" s="83"/>
      <c r="M41" s="9">
        <f t="shared" si="56"/>
        <v>627.8599999999999</v>
      </c>
      <c r="N41" s="10">
        <v>0</v>
      </c>
      <c r="O41" s="10">
        <v>0</v>
      </c>
      <c r="P41" s="88"/>
      <c r="Q41" s="60" t="s">
        <v>6</v>
      </c>
      <c r="R41" s="24">
        <f t="shared" si="57"/>
        <v>1883.58</v>
      </c>
      <c r="S41" s="24">
        <v>941.79</v>
      </c>
      <c r="T41" s="24">
        <v>941.79</v>
      </c>
      <c r="U41" s="24">
        <f t="shared" si="58"/>
        <v>1883.58</v>
      </c>
      <c r="V41" s="24">
        <v>941.79</v>
      </c>
      <c r="W41" s="24">
        <v>941.79</v>
      </c>
      <c r="X41" s="9">
        <f t="shared" si="59"/>
        <v>627.85999999999967</v>
      </c>
      <c r="Y41" s="9">
        <f t="shared" si="60"/>
        <v>0</v>
      </c>
      <c r="Z41" s="9">
        <f t="shared" si="61"/>
        <v>0</v>
      </c>
      <c r="AA41" s="61"/>
      <c r="AB41" s="62"/>
      <c r="AC41" s="87"/>
    </row>
    <row r="42" spans="1:29" ht="13.2" x14ac:dyDescent="0.25">
      <c r="A42" s="65"/>
      <c r="B42" s="67"/>
      <c r="C42" s="71"/>
      <c r="D42" s="71"/>
      <c r="E42" s="72"/>
      <c r="F42" s="74"/>
      <c r="G42" s="71"/>
      <c r="H42" s="83"/>
      <c r="I42" s="73"/>
      <c r="J42" s="83"/>
      <c r="K42" s="82"/>
      <c r="L42" s="83"/>
      <c r="M42" s="9">
        <f t="shared" si="56"/>
        <v>627.85999999999967</v>
      </c>
      <c r="N42" s="10">
        <f t="shared" ref="N42" si="62">Y41</f>
        <v>0</v>
      </c>
      <c r="O42" s="10">
        <f t="shared" ref="O42" si="63">Z41</f>
        <v>0</v>
      </c>
      <c r="P42" s="88"/>
      <c r="Q42" s="60" t="s">
        <v>7</v>
      </c>
      <c r="R42" s="24">
        <f t="shared" si="57"/>
        <v>0</v>
      </c>
      <c r="S42" s="24"/>
      <c r="T42" s="24"/>
      <c r="U42" s="24">
        <f t="shared" si="58"/>
        <v>0</v>
      </c>
      <c r="V42" s="24"/>
      <c r="W42" s="24"/>
      <c r="X42" s="9">
        <f t="shared" si="59"/>
        <v>627.85999999999967</v>
      </c>
      <c r="Y42" s="9">
        <f t="shared" si="60"/>
        <v>0</v>
      </c>
      <c r="Z42" s="9">
        <f t="shared" si="61"/>
        <v>0</v>
      </c>
      <c r="AA42" s="61"/>
      <c r="AB42" s="62"/>
      <c r="AC42" s="87"/>
    </row>
    <row r="43" spans="1:29" ht="13.2" x14ac:dyDescent="0.25">
      <c r="A43" s="66"/>
      <c r="B43" s="67"/>
      <c r="C43" s="71"/>
      <c r="D43" s="71"/>
      <c r="E43" s="72"/>
      <c r="F43" s="74"/>
      <c r="G43" s="71"/>
      <c r="H43" s="83"/>
      <c r="I43" s="73"/>
      <c r="J43" s="83"/>
      <c r="K43" s="82"/>
      <c r="L43" s="83"/>
      <c r="M43" s="64"/>
      <c r="N43" s="64"/>
      <c r="O43" s="64"/>
      <c r="P43" s="88"/>
      <c r="Q43" s="17" t="s">
        <v>3</v>
      </c>
      <c r="R43" s="53">
        <f>SUM(R39:R42)</f>
        <v>3848.18</v>
      </c>
      <c r="S43" s="53">
        <f t="shared" ref="S43:W43" si="64">SUM(S39:S42)</f>
        <v>1924.09</v>
      </c>
      <c r="T43" s="53">
        <f t="shared" si="64"/>
        <v>1924.09</v>
      </c>
      <c r="U43" s="53">
        <f t="shared" si="64"/>
        <v>3220.3199999999997</v>
      </c>
      <c r="V43" s="53">
        <f t="shared" si="64"/>
        <v>1610.1599999999999</v>
      </c>
      <c r="W43" s="53">
        <f t="shared" si="64"/>
        <v>1610.1599999999999</v>
      </c>
      <c r="X43" s="64"/>
      <c r="Y43" s="64"/>
      <c r="Z43" s="64"/>
      <c r="AA43" s="61"/>
      <c r="AB43" s="62"/>
      <c r="AC43" s="87"/>
    </row>
    <row r="44" spans="1:29" ht="15.6" customHeight="1" x14ac:dyDescent="0.25">
      <c r="A44" s="65">
        <v>5</v>
      </c>
      <c r="B44" s="67" t="s">
        <v>122</v>
      </c>
      <c r="C44" s="71" t="s">
        <v>128</v>
      </c>
      <c r="D44" s="71" t="s">
        <v>127</v>
      </c>
      <c r="E44" s="72" t="s">
        <v>76</v>
      </c>
      <c r="F44" s="74">
        <v>8974.0499999999993</v>
      </c>
      <c r="G44" s="71" t="s">
        <v>129</v>
      </c>
      <c r="H44" s="83" t="s">
        <v>110</v>
      </c>
      <c r="I44" s="73">
        <v>618.9</v>
      </c>
      <c r="J44" s="83">
        <v>8.41</v>
      </c>
      <c r="K44" s="82">
        <v>44790</v>
      </c>
      <c r="L44" s="82">
        <v>44773</v>
      </c>
      <c r="M44" s="9">
        <f>N44+O44</f>
        <v>0</v>
      </c>
      <c r="N44" s="10">
        <v>0</v>
      </c>
      <c r="O44" s="10">
        <v>0</v>
      </c>
      <c r="P44" s="88" t="s">
        <v>44</v>
      </c>
      <c r="Q44" s="16" t="s">
        <v>4</v>
      </c>
      <c r="R44" s="24">
        <f>S44+T44</f>
        <v>0</v>
      </c>
      <c r="S44" s="24">
        <v>0</v>
      </c>
      <c r="T44" s="24">
        <v>0</v>
      </c>
      <c r="U44" s="24">
        <f>V44+W44</f>
        <v>0</v>
      </c>
      <c r="V44" s="24">
        <v>0</v>
      </c>
      <c r="W44" s="24">
        <v>0</v>
      </c>
      <c r="X44" s="9">
        <f>M44+R44-U44</f>
        <v>0</v>
      </c>
      <c r="Y44" s="9">
        <f>N44+S44-V44</f>
        <v>0</v>
      </c>
      <c r="Z44" s="9">
        <f>O44+T44-W44</f>
        <v>0</v>
      </c>
      <c r="AA44" s="61"/>
      <c r="AB44" s="62"/>
      <c r="AC44" s="87"/>
    </row>
    <row r="45" spans="1:29" ht="15.6" customHeight="1" x14ac:dyDescent="0.25">
      <c r="A45" s="65"/>
      <c r="B45" s="67"/>
      <c r="C45" s="71"/>
      <c r="D45" s="71"/>
      <c r="E45" s="72"/>
      <c r="F45" s="74"/>
      <c r="G45" s="71"/>
      <c r="H45" s="83"/>
      <c r="I45" s="73"/>
      <c r="J45" s="83"/>
      <c r="K45" s="82"/>
      <c r="L45" s="83"/>
      <c r="M45" s="9">
        <f t="shared" ref="M45:M47" si="65">X44</f>
        <v>0</v>
      </c>
      <c r="N45" s="10">
        <f t="shared" ref="N45:N47" si="66">Y44</f>
        <v>0</v>
      </c>
      <c r="O45" s="10">
        <f t="shared" ref="O45:O47" si="67">Z44</f>
        <v>0</v>
      </c>
      <c r="P45" s="88"/>
      <c r="Q45" s="16" t="s">
        <v>5</v>
      </c>
      <c r="R45" s="24">
        <f t="shared" ref="R45:R47" si="68">S45+T45</f>
        <v>0</v>
      </c>
      <c r="S45" s="24">
        <v>0</v>
      </c>
      <c r="T45" s="24">
        <v>0</v>
      </c>
      <c r="U45" s="24">
        <f t="shared" ref="U45:U47" si="69">V45+W45</f>
        <v>0</v>
      </c>
      <c r="V45" s="24">
        <v>0</v>
      </c>
      <c r="W45" s="24">
        <v>0</v>
      </c>
      <c r="X45" s="9">
        <f t="shared" ref="X45:X47" si="70">M45+R45-U45</f>
        <v>0</v>
      </c>
      <c r="Y45" s="9">
        <f t="shared" ref="Y45:Y47" si="71">N45+S45-V45</f>
        <v>0</v>
      </c>
      <c r="Z45" s="9">
        <f t="shared" ref="Z45:Z47" si="72">O45+T45-W45</f>
        <v>0</v>
      </c>
      <c r="AA45" s="61"/>
      <c r="AB45" s="62"/>
      <c r="AC45" s="87"/>
    </row>
    <row r="46" spans="1:29" ht="15.6" customHeight="1" x14ac:dyDescent="0.25">
      <c r="A46" s="65"/>
      <c r="B46" s="67"/>
      <c r="C46" s="71"/>
      <c r="D46" s="71"/>
      <c r="E46" s="72"/>
      <c r="F46" s="74"/>
      <c r="G46" s="71"/>
      <c r="H46" s="83"/>
      <c r="I46" s="73"/>
      <c r="J46" s="83"/>
      <c r="K46" s="82"/>
      <c r="L46" s="83"/>
      <c r="M46" s="9">
        <f t="shared" si="65"/>
        <v>0</v>
      </c>
      <c r="N46" s="10">
        <v>0</v>
      </c>
      <c r="O46" s="10">
        <v>0</v>
      </c>
      <c r="P46" s="88"/>
      <c r="Q46" s="16" t="s">
        <v>6</v>
      </c>
      <c r="R46" s="24">
        <f t="shared" si="68"/>
        <v>5204.95</v>
      </c>
      <c r="S46" s="24">
        <v>2602.48</v>
      </c>
      <c r="T46" s="24">
        <v>2602.4699999999998</v>
      </c>
      <c r="U46" s="24">
        <f t="shared" si="69"/>
        <v>5204.95</v>
      </c>
      <c r="V46" s="24">
        <v>2602.48</v>
      </c>
      <c r="W46" s="24">
        <v>2602.4699999999998</v>
      </c>
      <c r="X46" s="9">
        <f t="shared" si="70"/>
        <v>0</v>
      </c>
      <c r="Y46" s="9">
        <f t="shared" si="71"/>
        <v>0</v>
      </c>
      <c r="Z46" s="9">
        <f t="shared" si="72"/>
        <v>0</v>
      </c>
      <c r="AA46" s="61"/>
      <c r="AB46" s="62"/>
      <c r="AC46" s="87"/>
    </row>
    <row r="47" spans="1:29" ht="15.6" customHeight="1" x14ac:dyDescent="0.25">
      <c r="A47" s="65"/>
      <c r="B47" s="67"/>
      <c r="C47" s="71"/>
      <c r="D47" s="71"/>
      <c r="E47" s="72"/>
      <c r="F47" s="74"/>
      <c r="G47" s="71"/>
      <c r="H47" s="83"/>
      <c r="I47" s="73"/>
      <c r="J47" s="83"/>
      <c r="K47" s="82"/>
      <c r="L47" s="83"/>
      <c r="M47" s="9">
        <f t="shared" si="65"/>
        <v>0</v>
      </c>
      <c r="N47" s="10">
        <f t="shared" si="66"/>
        <v>0</v>
      </c>
      <c r="O47" s="10">
        <f t="shared" si="67"/>
        <v>0</v>
      </c>
      <c r="P47" s="88"/>
      <c r="Q47" s="16" t="s">
        <v>7</v>
      </c>
      <c r="R47" s="24">
        <f t="shared" si="68"/>
        <v>0</v>
      </c>
      <c r="S47" s="24"/>
      <c r="T47" s="24"/>
      <c r="U47" s="24">
        <f t="shared" si="69"/>
        <v>0</v>
      </c>
      <c r="V47" s="24"/>
      <c r="W47" s="24"/>
      <c r="X47" s="9">
        <f t="shared" si="70"/>
        <v>0</v>
      </c>
      <c r="Y47" s="9">
        <f t="shared" si="71"/>
        <v>0</v>
      </c>
      <c r="Z47" s="9">
        <f t="shared" si="72"/>
        <v>0</v>
      </c>
      <c r="AA47" s="61"/>
      <c r="AB47" s="62"/>
      <c r="AC47" s="87"/>
    </row>
    <row r="48" spans="1:29" ht="15.6" customHeight="1" x14ac:dyDescent="0.25">
      <c r="A48" s="66"/>
      <c r="B48" s="67"/>
      <c r="C48" s="71"/>
      <c r="D48" s="71"/>
      <c r="E48" s="72"/>
      <c r="F48" s="74"/>
      <c r="G48" s="71"/>
      <c r="H48" s="67"/>
      <c r="I48" s="73"/>
      <c r="J48" s="83"/>
      <c r="K48" s="82"/>
      <c r="L48" s="83"/>
      <c r="M48" s="64"/>
      <c r="N48" s="64"/>
      <c r="O48" s="64"/>
      <c r="P48" s="88"/>
      <c r="Q48" s="17" t="s">
        <v>3</v>
      </c>
      <c r="R48" s="53">
        <f>SUM(R44:R47)</f>
        <v>5204.95</v>
      </c>
      <c r="S48" s="53">
        <f t="shared" ref="S48:W48" si="73">SUM(S44:S47)</f>
        <v>2602.48</v>
      </c>
      <c r="T48" s="53">
        <f t="shared" si="73"/>
        <v>2602.4699999999998</v>
      </c>
      <c r="U48" s="53">
        <f t="shared" si="73"/>
        <v>5204.95</v>
      </c>
      <c r="V48" s="53">
        <f t="shared" si="73"/>
        <v>2602.48</v>
      </c>
      <c r="W48" s="53">
        <f t="shared" si="73"/>
        <v>2602.4699999999998</v>
      </c>
      <c r="X48" s="64"/>
      <c r="Y48" s="64"/>
      <c r="Z48" s="64"/>
      <c r="AA48" s="61"/>
      <c r="AB48" s="62"/>
      <c r="AC48" s="87"/>
    </row>
    <row r="49" spans="1:29" ht="12.75" customHeight="1" x14ac:dyDescent="0.25">
      <c r="A49" s="65">
        <v>6</v>
      </c>
      <c r="B49" s="67" t="s">
        <v>117</v>
      </c>
      <c r="C49" s="71" t="s">
        <v>51</v>
      </c>
      <c r="D49" s="71" t="s">
        <v>131</v>
      </c>
      <c r="E49" s="72" t="s">
        <v>132</v>
      </c>
      <c r="F49" s="73" t="s">
        <v>10</v>
      </c>
      <c r="G49" s="71" t="s">
        <v>109</v>
      </c>
      <c r="H49" s="83" t="s">
        <v>52</v>
      </c>
      <c r="I49" s="73">
        <v>380</v>
      </c>
      <c r="J49" s="83">
        <v>10.79</v>
      </c>
      <c r="K49" s="82" t="s">
        <v>133</v>
      </c>
      <c r="L49" s="82" t="s">
        <v>134</v>
      </c>
      <c r="M49" s="9">
        <f>N49+O49</f>
        <v>4099.4399999999996</v>
      </c>
      <c r="N49" s="10">
        <v>2049.7199999999998</v>
      </c>
      <c r="O49" s="10">
        <v>2049.7199999999998</v>
      </c>
      <c r="P49" s="88" t="s">
        <v>44</v>
      </c>
      <c r="Q49" s="16" t="s">
        <v>4</v>
      </c>
      <c r="R49" s="24">
        <f>S49+T49</f>
        <v>12298.32</v>
      </c>
      <c r="S49" s="24">
        <v>6149.16</v>
      </c>
      <c r="T49" s="24">
        <v>6149.16</v>
      </c>
      <c r="U49" s="24">
        <f>V49+W49</f>
        <v>12298.32</v>
      </c>
      <c r="V49" s="24">
        <v>6149.16</v>
      </c>
      <c r="W49" s="24">
        <v>6149.16</v>
      </c>
      <c r="X49" s="9">
        <f>M49+R49-U49</f>
        <v>4099.4399999999987</v>
      </c>
      <c r="Y49" s="9">
        <f>N49+S49-V49</f>
        <v>2049.7199999999993</v>
      </c>
      <c r="Z49" s="9">
        <f>O49+T49-W49</f>
        <v>2049.7199999999993</v>
      </c>
      <c r="AA49" s="61"/>
      <c r="AB49" s="62"/>
      <c r="AC49" s="92" t="s">
        <v>130</v>
      </c>
    </row>
    <row r="50" spans="1:29" ht="12.75" customHeight="1" x14ac:dyDescent="0.25">
      <c r="A50" s="65"/>
      <c r="B50" s="67"/>
      <c r="C50" s="71"/>
      <c r="D50" s="71"/>
      <c r="E50" s="72"/>
      <c r="F50" s="73"/>
      <c r="G50" s="71"/>
      <c r="H50" s="83"/>
      <c r="I50" s="73"/>
      <c r="J50" s="83"/>
      <c r="K50" s="82"/>
      <c r="L50" s="83"/>
      <c r="M50" s="9">
        <f t="shared" ref="M50:M52" si="74">X49</f>
        <v>4099.4399999999987</v>
      </c>
      <c r="N50" s="10">
        <f t="shared" ref="N50:N52" si="75">Y49</f>
        <v>2049.7199999999993</v>
      </c>
      <c r="O50" s="10">
        <f t="shared" ref="O50:O52" si="76">Z49</f>
        <v>2049.7199999999993</v>
      </c>
      <c r="P50" s="88"/>
      <c r="Q50" s="16" t="s">
        <v>5</v>
      </c>
      <c r="R50" s="24">
        <f t="shared" ref="R50:R52" si="77">S50+T50</f>
        <v>9565.36</v>
      </c>
      <c r="S50" s="24">
        <v>4782.68</v>
      </c>
      <c r="T50" s="24">
        <v>4782.68</v>
      </c>
      <c r="U50" s="24">
        <f t="shared" ref="U50:U52" si="78">V50+W50</f>
        <v>13664.8</v>
      </c>
      <c r="V50" s="24">
        <v>6832.4</v>
      </c>
      <c r="W50" s="24">
        <v>6832.4</v>
      </c>
      <c r="X50" s="9">
        <f t="shared" ref="X50:X52" si="79">M50+R50-U50</f>
        <v>0</v>
      </c>
      <c r="Y50" s="9">
        <f t="shared" ref="Y50:Y52" si="80">N50+S50-V50</f>
        <v>0</v>
      </c>
      <c r="Z50" s="9">
        <f t="shared" ref="Z50:Z52" si="81">O50+T50-W50</f>
        <v>0</v>
      </c>
      <c r="AA50" s="61"/>
      <c r="AB50" s="62"/>
      <c r="AC50" s="92"/>
    </row>
    <row r="51" spans="1:29" ht="12.75" customHeight="1" x14ac:dyDescent="0.25">
      <c r="A51" s="65"/>
      <c r="B51" s="67"/>
      <c r="C51" s="71"/>
      <c r="D51" s="71"/>
      <c r="E51" s="72"/>
      <c r="F51" s="73"/>
      <c r="G51" s="71"/>
      <c r="H51" s="83"/>
      <c r="I51" s="73"/>
      <c r="J51" s="83"/>
      <c r="K51" s="82"/>
      <c r="L51" s="83"/>
      <c r="M51" s="9">
        <f t="shared" si="74"/>
        <v>0</v>
      </c>
      <c r="N51" s="10">
        <f t="shared" si="75"/>
        <v>0</v>
      </c>
      <c r="O51" s="10">
        <f t="shared" si="76"/>
        <v>0</v>
      </c>
      <c r="P51" s="88"/>
      <c r="Q51" s="16" t="s">
        <v>6</v>
      </c>
      <c r="R51" s="24">
        <f t="shared" si="77"/>
        <v>6347.52</v>
      </c>
      <c r="S51" s="24">
        <v>3173.76</v>
      </c>
      <c r="T51" s="24">
        <v>3173.76</v>
      </c>
      <c r="U51" s="24">
        <f t="shared" si="78"/>
        <v>2248.08</v>
      </c>
      <c r="V51" s="24">
        <v>1124.04</v>
      </c>
      <c r="W51" s="24">
        <v>1124.04</v>
      </c>
      <c r="X51" s="9">
        <f t="shared" si="79"/>
        <v>4099.4400000000005</v>
      </c>
      <c r="Y51" s="9">
        <f t="shared" si="80"/>
        <v>2049.7200000000003</v>
      </c>
      <c r="Z51" s="9">
        <f t="shared" si="81"/>
        <v>2049.7200000000003</v>
      </c>
      <c r="AA51" s="61"/>
      <c r="AB51" s="62"/>
      <c r="AC51" s="92"/>
    </row>
    <row r="52" spans="1:29" ht="12.75" customHeight="1" x14ac:dyDescent="0.25">
      <c r="A52" s="65"/>
      <c r="B52" s="67"/>
      <c r="C52" s="71"/>
      <c r="D52" s="71"/>
      <c r="E52" s="72"/>
      <c r="F52" s="73"/>
      <c r="G52" s="71"/>
      <c r="H52" s="83"/>
      <c r="I52" s="73"/>
      <c r="J52" s="83"/>
      <c r="K52" s="82"/>
      <c r="L52" s="83"/>
      <c r="M52" s="9">
        <f t="shared" si="74"/>
        <v>4099.4400000000005</v>
      </c>
      <c r="N52" s="10">
        <f t="shared" si="75"/>
        <v>2049.7200000000003</v>
      </c>
      <c r="O52" s="10">
        <f t="shared" si="76"/>
        <v>2049.7200000000003</v>
      </c>
      <c r="P52" s="88"/>
      <c r="Q52" s="16" t="s">
        <v>7</v>
      </c>
      <c r="R52" s="24">
        <f t="shared" si="77"/>
        <v>0</v>
      </c>
      <c r="S52" s="24"/>
      <c r="T52" s="24"/>
      <c r="U52" s="24">
        <f t="shared" si="78"/>
        <v>0</v>
      </c>
      <c r="V52" s="24"/>
      <c r="W52" s="24"/>
      <c r="X52" s="9">
        <f t="shared" si="79"/>
        <v>4099.4400000000005</v>
      </c>
      <c r="Y52" s="9">
        <f t="shared" si="80"/>
        <v>2049.7200000000003</v>
      </c>
      <c r="Z52" s="9">
        <f t="shared" si="81"/>
        <v>2049.7200000000003</v>
      </c>
      <c r="AA52" s="61"/>
      <c r="AB52" s="62"/>
      <c r="AC52" s="92"/>
    </row>
    <row r="53" spans="1:29" ht="13.5" customHeight="1" x14ac:dyDescent="0.25">
      <c r="A53" s="66"/>
      <c r="B53" s="67"/>
      <c r="C53" s="71"/>
      <c r="D53" s="71"/>
      <c r="E53" s="72"/>
      <c r="F53" s="73"/>
      <c r="G53" s="71"/>
      <c r="H53" s="83"/>
      <c r="I53" s="73"/>
      <c r="J53" s="83"/>
      <c r="K53" s="82"/>
      <c r="L53" s="83"/>
      <c r="M53" s="64"/>
      <c r="N53" s="64"/>
      <c r="O53" s="64"/>
      <c r="P53" s="88"/>
      <c r="Q53" s="17" t="s">
        <v>3</v>
      </c>
      <c r="R53" s="53">
        <f>SUM(R49:R52)</f>
        <v>28211.200000000001</v>
      </c>
      <c r="S53" s="53">
        <f t="shared" ref="S53:W53" si="82">SUM(S49:S52)</f>
        <v>14105.6</v>
      </c>
      <c r="T53" s="53">
        <f t="shared" si="82"/>
        <v>14105.6</v>
      </c>
      <c r="U53" s="53">
        <f t="shared" si="82"/>
        <v>28211.199999999997</v>
      </c>
      <c r="V53" s="53">
        <f t="shared" si="82"/>
        <v>14105.599999999999</v>
      </c>
      <c r="W53" s="53">
        <f t="shared" si="82"/>
        <v>14105.599999999999</v>
      </c>
      <c r="X53" s="64"/>
      <c r="Y53" s="64"/>
      <c r="Z53" s="64"/>
      <c r="AA53" s="61"/>
      <c r="AB53" s="62"/>
      <c r="AC53" s="92"/>
    </row>
    <row r="54" spans="1:29" ht="13.2" x14ac:dyDescent="0.25">
      <c r="A54" s="65">
        <v>7</v>
      </c>
      <c r="B54" s="112" t="s">
        <v>122</v>
      </c>
      <c r="C54" s="115" t="s">
        <v>94</v>
      </c>
      <c r="D54" s="19"/>
      <c r="E54" s="19"/>
      <c r="F54" s="19"/>
      <c r="G54" s="19"/>
      <c r="H54" s="19"/>
      <c r="I54" s="19"/>
      <c r="J54" s="19"/>
      <c r="K54" s="19"/>
      <c r="L54" s="19"/>
      <c r="M54" s="9">
        <f>N54+O54</f>
        <v>12938.060000000001</v>
      </c>
      <c r="N54" s="10">
        <v>6469.01</v>
      </c>
      <c r="O54" s="10">
        <f>6469.05</f>
        <v>6469.05</v>
      </c>
      <c r="P54" s="148" t="s">
        <v>44</v>
      </c>
      <c r="Q54" s="16" t="s">
        <v>4</v>
      </c>
      <c r="R54" s="24">
        <f>S54+T54</f>
        <v>28905.949999999997</v>
      </c>
      <c r="S54" s="24">
        <v>14452.97</v>
      </c>
      <c r="T54" s="24">
        <v>14452.98</v>
      </c>
      <c r="U54" s="24">
        <f>V54+W54</f>
        <v>29981.63</v>
      </c>
      <c r="V54" s="24">
        <v>15814.62</v>
      </c>
      <c r="W54" s="24">
        <v>14167.01</v>
      </c>
      <c r="X54" s="9">
        <f>M54+R54-U54</f>
        <v>11862.379999999994</v>
      </c>
      <c r="Y54" s="9">
        <f>N54+S54-V54</f>
        <v>5107.3599999999988</v>
      </c>
      <c r="Z54" s="9">
        <f>O54+T54-W54</f>
        <v>6755.0199999999986</v>
      </c>
      <c r="AA54" s="149"/>
      <c r="AB54" s="158"/>
      <c r="AC54" s="161"/>
    </row>
    <row r="55" spans="1:29" ht="13.2" x14ac:dyDescent="0.25">
      <c r="A55" s="65"/>
      <c r="B55" s="113"/>
      <c r="C55" s="116"/>
      <c r="D55" s="19"/>
      <c r="E55" s="19"/>
      <c r="F55" s="19"/>
      <c r="G55" s="19"/>
      <c r="H55" s="19"/>
      <c r="I55" s="19"/>
      <c r="J55" s="19"/>
      <c r="K55" s="19"/>
      <c r="L55" s="19"/>
      <c r="M55" s="9">
        <f t="shared" ref="M55:M62" si="83">X54</f>
        <v>11862.379999999994</v>
      </c>
      <c r="N55" s="10">
        <f t="shared" ref="N55:N57" si="84">Y54</f>
        <v>5107.3599999999988</v>
      </c>
      <c r="O55" s="10">
        <f t="shared" ref="O55:O57" si="85">Z54</f>
        <v>6755.0199999999986</v>
      </c>
      <c r="P55" s="198"/>
      <c r="Q55" s="16" t="s">
        <v>5</v>
      </c>
      <c r="R55" s="24">
        <f>S55+T55</f>
        <v>28971.32</v>
      </c>
      <c r="S55" s="24">
        <v>14485.63</v>
      </c>
      <c r="T55" s="24">
        <v>14485.69</v>
      </c>
      <c r="U55" s="24">
        <f t="shared" ref="U55:U57" si="86">V55+W55</f>
        <v>34986.910000000003</v>
      </c>
      <c r="V55" s="24">
        <v>17458.080000000002</v>
      </c>
      <c r="W55" s="24">
        <v>17528.830000000002</v>
      </c>
      <c r="X55" s="9">
        <f t="shared" ref="X55:X57" si="87">M55+R55-U55</f>
        <v>5846.7899999999936</v>
      </c>
      <c r="Y55" s="9">
        <f t="shared" ref="Y55:Y57" si="88">N55+S55-V55</f>
        <v>2134.9099999999962</v>
      </c>
      <c r="Z55" s="9">
        <f t="shared" ref="Z55:Z57" si="89">O55+T55-W55</f>
        <v>3711.8799999999974</v>
      </c>
      <c r="AA55" s="200"/>
      <c r="AB55" s="159"/>
      <c r="AC55" s="162"/>
    </row>
    <row r="56" spans="1:29" ht="13.2" x14ac:dyDescent="0.25">
      <c r="A56" s="65"/>
      <c r="B56" s="113"/>
      <c r="C56" s="116"/>
      <c r="D56" s="19"/>
      <c r="E56" s="19"/>
      <c r="F56" s="19"/>
      <c r="G56" s="19"/>
      <c r="H56" s="19"/>
      <c r="I56" s="19"/>
      <c r="J56" s="19"/>
      <c r="K56" s="19"/>
      <c r="L56" s="19"/>
      <c r="M56" s="9">
        <f t="shared" si="83"/>
        <v>5846.7899999999936</v>
      </c>
      <c r="N56" s="10">
        <f t="shared" si="84"/>
        <v>2134.9099999999962</v>
      </c>
      <c r="O56" s="10">
        <f t="shared" si="85"/>
        <v>3711.8799999999974</v>
      </c>
      <c r="P56" s="198"/>
      <c r="Q56" s="16" t="s">
        <v>6</v>
      </c>
      <c r="R56" s="24">
        <f t="shared" ref="R56:R57" si="90">S56+T56</f>
        <v>23218.36</v>
      </c>
      <c r="S56" s="24">
        <v>11609.29</v>
      </c>
      <c r="T56" s="24">
        <v>11609.07</v>
      </c>
      <c r="U56" s="24">
        <f t="shared" si="86"/>
        <v>23878.300000000003</v>
      </c>
      <c r="V56" s="24">
        <v>11943.79</v>
      </c>
      <c r="W56" s="24">
        <v>11934.51</v>
      </c>
      <c r="X56" s="9">
        <f t="shared" si="87"/>
        <v>5186.8499999999913</v>
      </c>
      <c r="Y56" s="9">
        <f t="shared" si="88"/>
        <v>1800.4099999999962</v>
      </c>
      <c r="Z56" s="9">
        <f t="shared" si="89"/>
        <v>3386.4399999999969</v>
      </c>
      <c r="AA56" s="200"/>
      <c r="AB56" s="159"/>
      <c r="AC56" s="162"/>
    </row>
    <row r="57" spans="1:29" ht="13.2" x14ac:dyDescent="0.25">
      <c r="A57" s="65"/>
      <c r="B57" s="113"/>
      <c r="C57" s="116"/>
      <c r="D57" s="19"/>
      <c r="E57" s="19"/>
      <c r="F57" s="19"/>
      <c r="G57" s="19"/>
      <c r="H57" s="19"/>
      <c r="I57" s="19"/>
      <c r="J57" s="19"/>
      <c r="K57" s="19"/>
      <c r="L57" s="19"/>
      <c r="M57" s="9">
        <f t="shared" si="83"/>
        <v>5186.8499999999913</v>
      </c>
      <c r="N57" s="10">
        <f t="shared" si="84"/>
        <v>1800.4099999999962</v>
      </c>
      <c r="O57" s="10">
        <f t="shared" si="85"/>
        <v>3386.4399999999969</v>
      </c>
      <c r="P57" s="198"/>
      <c r="Q57" s="16" t="s">
        <v>7</v>
      </c>
      <c r="R57" s="24">
        <f t="shared" si="90"/>
        <v>0</v>
      </c>
      <c r="S57" s="24"/>
      <c r="T57" s="24"/>
      <c r="U57" s="24">
        <f t="shared" si="86"/>
        <v>0</v>
      </c>
      <c r="V57" s="24"/>
      <c r="W57" s="24"/>
      <c r="X57" s="9">
        <f t="shared" si="87"/>
        <v>5186.8499999999913</v>
      </c>
      <c r="Y57" s="9">
        <f t="shared" si="88"/>
        <v>1800.4099999999962</v>
      </c>
      <c r="Z57" s="9">
        <f t="shared" si="89"/>
        <v>3386.4399999999969</v>
      </c>
      <c r="AA57" s="200"/>
      <c r="AB57" s="159"/>
      <c r="AC57" s="162"/>
    </row>
    <row r="58" spans="1:29" ht="13.8" thickBot="1" x14ac:dyDescent="0.3">
      <c r="A58" s="66"/>
      <c r="B58" s="114"/>
      <c r="C58" s="117"/>
      <c r="D58" s="39"/>
      <c r="E58" s="39"/>
      <c r="F58" s="39"/>
      <c r="G58" s="39"/>
      <c r="H58" s="39"/>
      <c r="I58" s="39"/>
      <c r="J58" s="39"/>
      <c r="K58" s="39"/>
      <c r="L58" s="39"/>
      <c r="M58" s="195"/>
      <c r="N58" s="196"/>
      <c r="O58" s="197"/>
      <c r="P58" s="199"/>
      <c r="Q58" s="30" t="s">
        <v>3</v>
      </c>
      <c r="R58" s="54">
        <f>SUM(R54:R57)</f>
        <v>81095.63</v>
      </c>
      <c r="S58" s="54">
        <f t="shared" ref="S58:W58" si="91">SUM(S54:S57)</f>
        <v>40547.89</v>
      </c>
      <c r="T58" s="54">
        <f t="shared" si="91"/>
        <v>40547.74</v>
      </c>
      <c r="U58" s="54">
        <f t="shared" si="91"/>
        <v>88846.840000000011</v>
      </c>
      <c r="V58" s="54">
        <f>SUM(V54:V57)</f>
        <v>45216.490000000005</v>
      </c>
      <c r="W58" s="54">
        <f t="shared" si="91"/>
        <v>43630.350000000006</v>
      </c>
      <c r="X58" s="195"/>
      <c r="Y58" s="196"/>
      <c r="Z58" s="197"/>
      <c r="AA58" s="201"/>
      <c r="AB58" s="160"/>
      <c r="AC58" s="163"/>
    </row>
    <row r="59" spans="1:29" ht="15.6" customHeight="1" thickTop="1" x14ac:dyDescent="0.25">
      <c r="A59" s="140" t="s">
        <v>106</v>
      </c>
      <c r="B59" s="109" t="s">
        <v>55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33">
        <f>N59+O59</f>
        <v>4455.74</v>
      </c>
      <c r="N59" s="34">
        <f t="shared" ref="N59:O59" si="92">N64+N69</f>
        <v>2227.87</v>
      </c>
      <c r="O59" s="34">
        <f t="shared" si="92"/>
        <v>2227.87</v>
      </c>
      <c r="P59" s="189"/>
      <c r="Q59" s="35" t="s">
        <v>4</v>
      </c>
      <c r="R59" s="34">
        <f>S59+T59</f>
        <v>2122.02</v>
      </c>
      <c r="S59" s="34">
        <f t="shared" ref="S59:T61" si="93">S64+S69</f>
        <v>1061.01</v>
      </c>
      <c r="T59" s="34">
        <f t="shared" si="93"/>
        <v>1061.01</v>
      </c>
      <c r="U59" s="34">
        <f>V59+W59</f>
        <v>2122.02</v>
      </c>
      <c r="V59" s="34">
        <f t="shared" ref="V59:W61" si="94">V64+V69</f>
        <v>1061.01</v>
      </c>
      <c r="W59" s="34">
        <f t="shared" si="94"/>
        <v>1061.01</v>
      </c>
      <c r="X59" s="34">
        <f t="shared" ref="X59:Z59" si="95">X64+X69</f>
        <v>4455.74</v>
      </c>
      <c r="Y59" s="34">
        <f t="shared" si="95"/>
        <v>2227.87</v>
      </c>
      <c r="Z59" s="34">
        <f t="shared" si="95"/>
        <v>2227.87</v>
      </c>
      <c r="AA59" s="118"/>
      <c r="AB59" s="118"/>
      <c r="AC59" s="155" t="s">
        <v>115</v>
      </c>
    </row>
    <row r="60" spans="1:29" ht="15.6" customHeight="1" x14ac:dyDescent="0.25">
      <c r="A60" s="141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9">
        <f t="shared" si="83"/>
        <v>4455.74</v>
      </c>
      <c r="N60" s="24">
        <f t="shared" ref="N60:O60" si="96">N65+N70</f>
        <v>2227.87</v>
      </c>
      <c r="O60" s="24">
        <f t="shared" si="96"/>
        <v>2227.87</v>
      </c>
      <c r="P60" s="190"/>
      <c r="Q60" s="15" t="s">
        <v>5</v>
      </c>
      <c r="R60" s="24">
        <f>S60+T60</f>
        <v>2599.7400000000002</v>
      </c>
      <c r="S60" s="24">
        <f t="shared" si="93"/>
        <v>1299.8700000000001</v>
      </c>
      <c r="T60" s="24">
        <f t="shared" si="93"/>
        <v>1299.8700000000001</v>
      </c>
      <c r="U60" s="24">
        <f>V60+W60</f>
        <v>2599.7400000000002</v>
      </c>
      <c r="V60" s="24">
        <f t="shared" si="94"/>
        <v>1299.8700000000001</v>
      </c>
      <c r="W60" s="24">
        <f t="shared" si="94"/>
        <v>1299.8700000000001</v>
      </c>
      <c r="X60" s="24">
        <f t="shared" ref="X60:Z60" si="97">X65+X70</f>
        <v>4455.74</v>
      </c>
      <c r="Y60" s="24">
        <f t="shared" si="97"/>
        <v>2227.87</v>
      </c>
      <c r="Z60" s="24">
        <f t="shared" si="97"/>
        <v>2227.87</v>
      </c>
      <c r="AA60" s="153"/>
      <c r="AB60" s="153"/>
      <c r="AC60" s="156"/>
    </row>
    <row r="61" spans="1:29" ht="12" customHeight="1" x14ac:dyDescent="0.25">
      <c r="A61" s="141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9">
        <f t="shared" si="83"/>
        <v>4455.74</v>
      </c>
      <c r="N61" s="24">
        <f t="shared" ref="N61:O61" si="98">N66+N71</f>
        <v>2227.87</v>
      </c>
      <c r="O61" s="24">
        <f t="shared" si="98"/>
        <v>2227.87</v>
      </c>
      <c r="P61" s="190"/>
      <c r="Q61" s="15" t="s">
        <v>6</v>
      </c>
      <c r="R61" s="24">
        <f>S61+T61</f>
        <v>2616.66</v>
      </c>
      <c r="S61" s="24">
        <f t="shared" si="93"/>
        <v>1308.33</v>
      </c>
      <c r="T61" s="24">
        <f t="shared" si="93"/>
        <v>1308.33</v>
      </c>
      <c r="U61" s="24">
        <f>V61+W61</f>
        <v>2204.1800000000003</v>
      </c>
      <c r="V61" s="24">
        <f t="shared" si="94"/>
        <v>1102.0900000000001</v>
      </c>
      <c r="W61" s="24">
        <f t="shared" si="94"/>
        <v>1102.0900000000001</v>
      </c>
      <c r="X61" s="24">
        <f t="shared" ref="X61:Z61" si="99">X66+X71</f>
        <v>4868.22</v>
      </c>
      <c r="Y61" s="24">
        <f t="shared" si="99"/>
        <v>2434.11</v>
      </c>
      <c r="Z61" s="24">
        <f t="shared" si="99"/>
        <v>2434.11</v>
      </c>
      <c r="AA61" s="153"/>
      <c r="AB61" s="153"/>
      <c r="AC61" s="156"/>
    </row>
    <row r="62" spans="1:29" ht="15" hidden="1" customHeight="1" x14ac:dyDescent="0.25">
      <c r="A62" s="141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9">
        <f t="shared" si="83"/>
        <v>4868.22</v>
      </c>
      <c r="N62" s="24">
        <f t="shared" ref="N62:O62" si="100">N67+N72</f>
        <v>2434.11</v>
      </c>
      <c r="O62" s="24">
        <f t="shared" si="100"/>
        <v>2434.11</v>
      </c>
      <c r="P62" s="190"/>
      <c r="Q62" s="15" t="s">
        <v>7</v>
      </c>
      <c r="R62" s="24">
        <f t="shared" ref="R62" si="101">S62+T62</f>
        <v>0</v>
      </c>
      <c r="S62" s="24">
        <f t="shared" ref="S62:T62" si="102">S67+S72</f>
        <v>0</v>
      </c>
      <c r="T62" s="24">
        <f t="shared" si="102"/>
        <v>0</v>
      </c>
      <c r="U62" s="24">
        <f t="shared" ref="U62" si="103">V62+W62</f>
        <v>0</v>
      </c>
      <c r="V62" s="24">
        <f t="shared" ref="V62:Z62" si="104">V67+V72</f>
        <v>0</v>
      </c>
      <c r="W62" s="24">
        <f t="shared" si="104"/>
        <v>0</v>
      </c>
      <c r="X62" s="24">
        <f t="shared" si="104"/>
        <v>4868.22</v>
      </c>
      <c r="Y62" s="24">
        <f t="shared" si="104"/>
        <v>2434.11</v>
      </c>
      <c r="Z62" s="24">
        <f t="shared" si="104"/>
        <v>2434.11</v>
      </c>
      <c r="AA62" s="153"/>
      <c r="AB62" s="153"/>
      <c r="AC62" s="156"/>
    </row>
    <row r="63" spans="1:29" ht="25.5" customHeight="1" thickBot="1" x14ac:dyDescent="0.3">
      <c r="A63" s="142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72"/>
      <c r="N63" s="172"/>
      <c r="O63" s="172"/>
      <c r="P63" s="191"/>
      <c r="Q63" s="36" t="s">
        <v>3</v>
      </c>
      <c r="R63" s="37">
        <f>SUM(R59:R62)</f>
        <v>7338.42</v>
      </c>
      <c r="S63" s="37">
        <f>SUM(S59:S62)</f>
        <v>3669.21</v>
      </c>
      <c r="T63" s="37">
        <f>SUM(T59:T62)</f>
        <v>3669.21</v>
      </c>
      <c r="U63" s="37">
        <f>SUM(U59:U62)</f>
        <v>6925.9400000000005</v>
      </c>
      <c r="V63" s="37">
        <f t="shared" ref="V63" si="105">SUM(V59:V62)</f>
        <v>3462.9700000000003</v>
      </c>
      <c r="W63" s="37">
        <f>SUM(W59:W62)</f>
        <v>3462.9700000000003</v>
      </c>
      <c r="X63" s="127"/>
      <c r="Y63" s="127"/>
      <c r="Z63" s="127"/>
      <c r="AA63" s="154"/>
      <c r="AB63" s="154"/>
      <c r="AC63" s="157"/>
    </row>
    <row r="64" spans="1:29" ht="21" customHeight="1" thickTop="1" x14ac:dyDescent="0.25">
      <c r="A64" s="104">
        <v>1</v>
      </c>
      <c r="B64" s="105" t="s">
        <v>103</v>
      </c>
      <c r="C64" s="105" t="s">
        <v>56</v>
      </c>
      <c r="D64" s="105" t="s">
        <v>65</v>
      </c>
      <c r="E64" s="101" t="s">
        <v>76</v>
      </c>
      <c r="F64" s="105"/>
      <c r="G64" s="105" t="s">
        <v>58</v>
      </c>
      <c r="H64" s="105" t="s">
        <v>57</v>
      </c>
      <c r="I64" s="105">
        <v>2</v>
      </c>
      <c r="J64" s="105">
        <v>98.89</v>
      </c>
      <c r="K64" s="192">
        <v>44504</v>
      </c>
      <c r="L64" s="192">
        <v>46298</v>
      </c>
      <c r="M64" s="26">
        <f>N64+O64</f>
        <v>0</v>
      </c>
      <c r="N64" s="31">
        <v>0</v>
      </c>
      <c r="O64" s="40">
        <v>0</v>
      </c>
      <c r="P64" s="90" t="s">
        <v>44</v>
      </c>
      <c r="Q64" s="56" t="s">
        <v>4</v>
      </c>
      <c r="R64" s="52">
        <f>S64+T64</f>
        <v>593.34</v>
      </c>
      <c r="S64" s="52">
        <v>296.67</v>
      </c>
      <c r="T64" s="52">
        <v>296.67</v>
      </c>
      <c r="U64" s="52">
        <f>V64+W64</f>
        <v>593.34</v>
      </c>
      <c r="V64" s="52">
        <v>296.67</v>
      </c>
      <c r="W64" s="52">
        <v>296.67</v>
      </c>
      <c r="X64" s="26">
        <f>M64+R64-U64</f>
        <v>0</v>
      </c>
      <c r="Y64" s="26">
        <f>N64+S64-V64</f>
        <v>0</v>
      </c>
      <c r="Z64" s="26">
        <f>O64+T64-W64</f>
        <v>0</v>
      </c>
      <c r="AA64" s="84"/>
      <c r="AB64" s="85"/>
      <c r="AC64" s="86"/>
    </row>
    <row r="65" spans="1:29" ht="16.5" customHeight="1" x14ac:dyDescent="0.25">
      <c r="A65" s="66"/>
      <c r="B65" s="67"/>
      <c r="C65" s="67"/>
      <c r="D65" s="67"/>
      <c r="E65" s="72"/>
      <c r="F65" s="67"/>
      <c r="G65" s="67"/>
      <c r="H65" s="67"/>
      <c r="I65" s="67"/>
      <c r="J65" s="67"/>
      <c r="K65" s="67"/>
      <c r="L65" s="67"/>
      <c r="M65" s="9">
        <f t="shared" ref="M65:O67" si="106">X64</f>
        <v>0</v>
      </c>
      <c r="N65" s="10">
        <f t="shared" si="106"/>
        <v>0</v>
      </c>
      <c r="O65" s="10">
        <f t="shared" si="106"/>
        <v>0</v>
      </c>
      <c r="P65" s="88"/>
      <c r="Q65" s="20" t="s">
        <v>5</v>
      </c>
      <c r="R65" s="24">
        <f t="shared" ref="R65:R67" si="107">S65+T65</f>
        <v>593.34</v>
      </c>
      <c r="S65" s="52">
        <v>296.67</v>
      </c>
      <c r="T65" s="52">
        <v>296.67</v>
      </c>
      <c r="U65" s="24">
        <f t="shared" ref="U65:U67" si="108">V65+W65</f>
        <v>593.34</v>
      </c>
      <c r="V65" s="52">
        <v>296.67</v>
      </c>
      <c r="W65" s="52">
        <v>296.67</v>
      </c>
      <c r="X65" s="9">
        <f t="shared" ref="X65:X67" si="109">M65+R65-U65</f>
        <v>0</v>
      </c>
      <c r="Y65" s="9">
        <f t="shared" ref="Y65:Y67" si="110">N65+S65-V65</f>
        <v>0</v>
      </c>
      <c r="Z65" s="9">
        <f t="shared" ref="Z65:Z67" si="111">O65+T65-W65</f>
        <v>0</v>
      </c>
      <c r="AA65" s="61"/>
      <c r="AB65" s="62"/>
      <c r="AC65" s="87"/>
    </row>
    <row r="66" spans="1:29" ht="17.25" customHeight="1" x14ac:dyDescent="0.25">
      <c r="A66" s="66"/>
      <c r="B66" s="67"/>
      <c r="C66" s="67"/>
      <c r="D66" s="67"/>
      <c r="E66" s="72"/>
      <c r="F66" s="67"/>
      <c r="G66" s="67"/>
      <c r="H66" s="67"/>
      <c r="I66" s="67"/>
      <c r="J66" s="67"/>
      <c r="K66" s="67"/>
      <c r="L66" s="67"/>
      <c r="M66" s="9">
        <f t="shared" si="106"/>
        <v>0</v>
      </c>
      <c r="N66" s="10">
        <f t="shared" si="106"/>
        <v>0</v>
      </c>
      <c r="O66" s="10">
        <f t="shared" si="106"/>
        <v>0</v>
      </c>
      <c r="P66" s="88"/>
      <c r="Q66" s="20" t="s">
        <v>6</v>
      </c>
      <c r="R66" s="24">
        <f t="shared" si="107"/>
        <v>593.34</v>
      </c>
      <c r="S66" s="24">
        <v>296.67</v>
      </c>
      <c r="T66" s="24">
        <v>296.67</v>
      </c>
      <c r="U66" s="24">
        <f t="shared" si="108"/>
        <v>197.78</v>
      </c>
      <c r="V66" s="24">
        <v>98.89</v>
      </c>
      <c r="W66" s="24">
        <v>98.89</v>
      </c>
      <c r="X66" s="9">
        <f t="shared" si="109"/>
        <v>395.56000000000006</v>
      </c>
      <c r="Y66" s="9">
        <f t="shared" si="110"/>
        <v>197.78000000000003</v>
      </c>
      <c r="Z66" s="9">
        <f t="shared" si="111"/>
        <v>197.78000000000003</v>
      </c>
      <c r="AA66" s="61"/>
      <c r="AB66" s="62"/>
      <c r="AC66" s="87"/>
    </row>
    <row r="67" spans="1:29" ht="16.5" customHeight="1" x14ac:dyDescent="0.25">
      <c r="A67" s="66"/>
      <c r="B67" s="67"/>
      <c r="C67" s="67"/>
      <c r="D67" s="67"/>
      <c r="E67" s="72"/>
      <c r="F67" s="67"/>
      <c r="G67" s="67"/>
      <c r="H67" s="67"/>
      <c r="I67" s="67"/>
      <c r="J67" s="67"/>
      <c r="K67" s="67"/>
      <c r="L67" s="67"/>
      <c r="M67" s="9">
        <f t="shared" si="106"/>
        <v>395.56000000000006</v>
      </c>
      <c r="N67" s="10">
        <f t="shared" si="106"/>
        <v>197.78000000000003</v>
      </c>
      <c r="O67" s="10">
        <f t="shared" si="106"/>
        <v>197.78000000000003</v>
      </c>
      <c r="P67" s="88"/>
      <c r="Q67" s="20" t="s">
        <v>7</v>
      </c>
      <c r="R67" s="24">
        <f t="shared" si="107"/>
        <v>0</v>
      </c>
      <c r="S67" s="24"/>
      <c r="T67" s="24"/>
      <c r="U67" s="24">
        <f t="shared" si="108"/>
        <v>0</v>
      </c>
      <c r="V67" s="24"/>
      <c r="W67" s="24"/>
      <c r="X67" s="9">
        <f t="shared" si="109"/>
        <v>395.56000000000006</v>
      </c>
      <c r="Y67" s="9">
        <f t="shared" si="110"/>
        <v>197.78000000000003</v>
      </c>
      <c r="Z67" s="9">
        <f t="shared" si="111"/>
        <v>197.78000000000003</v>
      </c>
      <c r="AA67" s="61"/>
      <c r="AB67" s="62"/>
      <c r="AC67" s="87"/>
    </row>
    <row r="68" spans="1:29" ht="15" customHeight="1" x14ac:dyDescent="0.25">
      <c r="A68" s="66"/>
      <c r="B68" s="67"/>
      <c r="C68" s="67"/>
      <c r="D68" s="67"/>
      <c r="E68" s="72"/>
      <c r="F68" s="67"/>
      <c r="G68" s="67"/>
      <c r="H68" s="67"/>
      <c r="I68" s="67"/>
      <c r="J68" s="67"/>
      <c r="K68" s="67"/>
      <c r="L68" s="67"/>
      <c r="M68" s="64"/>
      <c r="N68" s="64"/>
      <c r="O68" s="64"/>
      <c r="P68" s="88"/>
      <c r="Q68" s="17" t="s">
        <v>3</v>
      </c>
      <c r="R68" s="53">
        <f>SUM(R64:R67)</f>
        <v>1780.02</v>
      </c>
      <c r="S68" s="53">
        <f t="shared" ref="S68" si="112">SUM(S64:S67)</f>
        <v>890.01</v>
      </c>
      <c r="T68" s="53">
        <f t="shared" ref="T68" si="113">SUM(T64:T67)</f>
        <v>890.01</v>
      </c>
      <c r="U68" s="53">
        <f t="shared" ref="U68" si="114">SUM(U64:U67)</f>
        <v>1384.46</v>
      </c>
      <c r="V68" s="53">
        <f t="shared" ref="V68" si="115">SUM(V64:V67)</f>
        <v>692.23</v>
      </c>
      <c r="W68" s="53">
        <f t="shared" ref="W68" si="116">SUM(W64:W67)</f>
        <v>692.23</v>
      </c>
      <c r="X68" s="64"/>
      <c r="Y68" s="64"/>
      <c r="Z68" s="64"/>
      <c r="AA68" s="61"/>
      <c r="AB68" s="62"/>
      <c r="AC68" s="87"/>
    </row>
    <row r="69" spans="1:29" ht="19.95" customHeight="1" x14ac:dyDescent="0.25">
      <c r="A69" s="169">
        <f>A64+1</f>
        <v>2</v>
      </c>
      <c r="B69" s="171" t="s">
        <v>103</v>
      </c>
      <c r="C69" s="171" t="s">
        <v>96</v>
      </c>
      <c r="D69" s="171" t="s">
        <v>97</v>
      </c>
      <c r="E69" s="72" t="s">
        <v>98</v>
      </c>
      <c r="F69" s="171"/>
      <c r="G69" s="171" t="s">
        <v>100</v>
      </c>
      <c r="H69" s="171" t="s">
        <v>99</v>
      </c>
      <c r="I69" s="171">
        <v>30.3</v>
      </c>
      <c r="J69" s="171">
        <v>22.07</v>
      </c>
      <c r="K69" s="147">
        <v>44408</v>
      </c>
      <c r="L69" s="147">
        <v>44742</v>
      </c>
      <c r="M69" s="9">
        <f>N69+O69</f>
        <v>4455.74</v>
      </c>
      <c r="N69" s="10">
        <v>2227.87</v>
      </c>
      <c r="O69" s="12">
        <v>2227.87</v>
      </c>
      <c r="P69" s="88" t="s">
        <v>44</v>
      </c>
      <c r="Q69" s="20" t="s">
        <v>4</v>
      </c>
      <c r="R69" s="24">
        <f>S69+T69</f>
        <v>1528.68</v>
      </c>
      <c r="S69" s="24">
        <v>764.34</v>
      </c>
      <c r="T69" s="24">
        <v>764.34</v>
      </c>
      <c r="U69" s="24">
        <f>V69+W69</f>
        <v>1528.68</v>
      </c>
      <c r="V69" s="24">
        <v>764.34</v>
      </c>
      <c r="W69" s="24">
        <v>764.34</v>
      </c>
      <c r="X69" s="9">
        <f>M69+R69-U69</f>
        <v>4455.74</v>
      </c>
      <c r="Y69" s="9">
        <f>N69+S69-V69</f>
        <v>2227.87</v>
      </c>
      <c r="Z69" s="9">
        <f>O69+T69-W69</f>
        <v>2227.87</v>
      </c>
      <c r="AA69" s="61"/>
      <c r="AB69" s="62"/>
      <c r="AC69" s="87"/>
    </row>
    <row r="70" spans="1:29" ht="15.75" customHeight="1" x14ac:dyDescent="0.25">
      <c r="A70" s="66"/>
      <c r="B70" s="67"/>
      <c r="C70" s="67"/>
      <c r="D70" s="67"/>
      <c r="E70" s="72"/>
      <c r="F70" s="67"/>
      <c r="G70" s="67"/>
      <c r="H70" s="67"/>
      <c r="I70" s="67"/>
      <c r="J70" s="67"/>
      <c r="K70" s="67"/>
      <c r="L70" s="67"/>
      <c r="M70" s="9">
        <f>X69</f>
        <v>4455.74</v>
      </c>
      <c r="N70" s="10">
        <f t="shared" ref="N70:N72" si="117">Y69</f>
        <v>2227.87</v>
      </c>
      <c r="O70" s="10">
        <f t="shared" ref="O70:O72" si="118">Z69</f>
        <v>2227.87</v>
      </c>
      <c r="P70" s="88"/>
      <c r="Q70" s="20" t="s">
        <v>5</v>
      </c>
      <c r="R70" s="24">
        <f t="shared" ref="R70:R72" si="119">S70+T70</f>
        <v>2006.4</v>
      </c>
      <c r="S70" s="24">
        <v>1003.2</v>
      </c>
      <c r="T70" s="24">
        <v>1003.2</v>
      </c>
      <c r="U70" s="24">
        <f t="shared" ref="U70:U72" si="120">V70+W70</f>
        <v>2006.4</v>
      </c>
      <c r="V70" s="24">
        <v>1003.2</v>
      </c>
      <c r="W70" s="24">
        <v>1003.2</v>
      </c>
      <c r="X70" s="9">
        <f t="shared" ref="X70:X72" si="121">M70+R70-U70</f>
        <v>4455.74</v>
      </c>
      <c r="Y70" s="9">
        <f t="shared" ref="Y70:Y72" si="122">N70+S70-V70</f>
        <v>2227.87</v>
      </c>
      <c r="Z70" s="9">
        <f t="shared" ref="Z70:Z72" si="123">O70+T70-W70</f>
        <v>2227.87</v>
      </c>
      <c r="AA70" s="61"/>
      <c r="AB70" s="62"/>
      <c r="AC70" s="87"/>
    </row>
    <row r="71" spans="1:29" ht="19.95" customHeight="1" x14ac:dyDescent="0.25">
      <c r="A71" s="66"/>
      <c r="B71" s="67"/>
      <c r="C71" s="67"/>
      <c r="D71" s="67"/>
      <c r="E71" s="72"/>
      <c r="F71" s="67"/>
      <c r="G71" s="67"/>
      <c r="H71" s="67"/>
      <c r="I71" s="67"/>
      <c r="J71" s="67"/>
      <c r="K71" s="67"/>
      <c r="L71" s="67"/>
      <c r="M71" s="9">
        <f t="shared" ref="M71" si="124">X70</f>
        <v>4455.74</v>
      </c>
      <c r="N71" s="10">
        <f t="shared" si="117"/>
        <v>2227.87</v>
      </c>
      <c r="O71" s="10">
        <f t="shared" si="118"/>
        <v>2227.87</v>
      </c>
      <c r="P71" s="88"/>
      <c r="Q71" s="20" t="s">
        <v>6</v>
      </c>
      <c r="R71" s="24">
        <f t="shared" si="119"/>
        <v>2023.32</v>
      </c>
      <c r="S71" s="24">
        <v>1011.66</v>
      </c>
      <c r="T71" s="24">
        <v>1011.66</v>
      </c>
      <c r="U71" s="24">
        <f t="shared" si="120"/>
        <v>2006.4</v>
      </c>
      <c r="V71" s="24">
        <v>1003.2</v>
      </c>
      <c r="W71" s="24">
        <v>1003.2</v>
      </c>
      <c r="X71" s="9">
        <f t="shared" si="121"/>
        <v>4472.66</v>
      </c>
      <c r="Y71" s="9">
        <f t="shared" si="122"/>
        <v>2236.33</v>
      </c>
      <c r="Z71" s="9">
        <f t="shared" si="123"/>
        <v>2236.33</v>
      </c>
      <c r="AA71" s="61"/>
      <c r="AB71" s="62"/>
      <c r="AC71" s="87"/>
    </row>
    <row r="72" spans="1:29" ht="12.75" customHeight="1" x14ac:dyDescent="0.25">
      <c r="A72" s="66"/>
      <c r="B72" s="67"/>
      <c r="C72" s="67"/>
      <c r="D72" s="67"/>
      <c r="E72" s="72"/>
      <c r="F72" s="67"/>
      <c r="G72" s="67"/>
      <c r="H72" s="67"/>
      <c r="I72" s="67"/>
      <c r="J72" s="67"/>
      <c r="K72" s="67"/>
      <c r="L72" s="67"/>
      <c r="M72" s="9">
        <f>X71</f>
        <v>4472.66</v>
      </c>
      <c r="N72" s="10">
        <f t="shared" si="117"/>
        <v>2236.33</v>
      </c>
      <c r="O72" s="10">
        <f t="shared" si="118"/>
        <v>2236.33</v>
      </c>
      <c r="P72" s="88"/>
      <c r="Q72" s="20" t="s">
        <v>7</v>
      </c>
      <c r="R72" s="24">
        <f t="shared" si="119"/>
        <v>0</v>
      </c>
      <c r="S72" s="24"/>
      <c r="T72" s="24"/>
      <c r="U72" s="24">
        <f t="shared" si="120"/>
        <v>0</v>
      </c>
      <c r="V72" s="24"/>
      <c r="W72" s="24"/>
      <c r="X72" s="9">
        <f t="shared" si="121"/>
        <v>4472.66</v>
      </c>
      <c r="Y72" s="9">
        <f t="shared" si="122"/>
        <v>2236.33</v>
      </c>
      <c r="Z72" s="9">
        <f t="shared" si="123"/>
        <v>2236.33</v>
      </c>
      <c r="AA72" s="61"/>
      <c r="AB72" s="62"/>
      <c r="AC72" s="87"/>
    </row>
    <row r="73" spans="1:29" ht="18.75" customHeight="1" thickBot="1" x14ac:dyDescent="0.3">
      <c r="A73" s="170"/>
      <c r="B73" s="112"/>
      <c r="C73" s="112"/>
      <c r="D73" s="112"/>
      <c r="E73" s="150"/>
      <c r="F73" s="112"/>
      <c r="G73" s="112"/>
      <c r="H73" s="112"/>
      <c r="I73" s="112"/>
      <c r="J73" s="112"/>
      <c r="K73" s="112"/>
      <c r="L73" s="112"/>
      <c r="M73" s="152"/>
      <c r="N73" s="152"/>
      <c r="O73" s="152"/>
      <c r="P73" s="148"/>
      <c r="Q73" s="57" t="s">
        <v>3</v>
      </c>
      <c r="R73" s="54">
        <f>SUM(R69:R72)</f>
        <v>5558.4</v>
      </c>
      <c r="S73" s="54">
        <f t="shared" ref="S73:W73" si="125">SUM(S69:S72)</f>
        <v>2779.2</v>
      </c>
      <c r="T73" s="54">
        <f t="shared" si="125"/>
        <v>2779.2</v>
      </c>
      <c r="U73" s="54">
        <f t="shared" si="125"/>
        <v>5541.48</v>
      </c>
      <c r="V73" s="54">
        <f t="shared" si="125"/>
        <v>2770.74</v>
      </c>
      <c r="W73" s="54">
        <f t="shared" si="125"/>
        <v>2770.74</v>
      </c>
      <c r="X73" s="152"/>
      <c r="Y73" s="152"/>
      <c r="Z73" s="152"/>
      <c r="AA73" s="149"/>
      <c r="AB73" s="158"/>
      <c r="AC73" s="161"/>
    </row>
    <row r="74" spans="1:29" ht="15.6" customHeight="1" thickTop="1" x14ac:dyDescent="0.25">
      <c r="A74" s="95"/>
      <c r="B74" s="109" t="s">
        <v>70</v>
      </c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33">
        <f>N74+O74</f>
        <v>0</v>
      </c>
      <c r="N74" s="34">
        <f t="shared" ref="N74:O77" si="126">N79+N89</f>
        <v>0</v>
      </c>
      <c r="O74" s="34">
        <f t="shared" si="126"/>
        <v>0</v>
      </c>
      <c r="P74" s="186"/>
      <c r="Q74" s="58" t="s">
        <v>4</v>
      </c>
      <c r="R74" s="34">
        <f>S74+T74</f>
        <v>3186.13</v>
      </c>
      <c r="S74" s="34">
        <f t="shared" ref="S74:T76" si="127">S79+S89+S84</f>
        <v>2876.08</v>
      </c>
      <c r="T74" s="34">
        <f t="shared" si="127"/>
        <v>310.05</v>
      </c>
      <c r="U74" s="34">
        <f>V74+W74</f>
        <v>1924.51</v>
      </c>
      <c r="V74" s="34">
        <f t="shared" ref="V74:W76" si="128">V79+V89+V84</f>
        <v>1717.8</v>
      </c>
      <c r="W74" s="34">
        <f t="shared" si="128"/>
        <v>206.71</v>
      </c>
      <c r="X74" s="34">
        <f t="shared" ref="X74:Z77" si="129">X79+X89</f>
        <v>848.2</v>
      </c>
      <c r="Y74" s="34">
        <f t="shared" si="129"/>
        <v>848.2</v>
      </c>
      <c r="Z74" s="34">
        <f t="shared" si="129"/>
        <v>0</v>
      </c>
      <c r="AA74" s="118"/>
      <c r="AB74" s="118"/>
      <c r="AC74" s="121"/>
    </row>
    <row r="75" spans="1:29" ht="15.6" customHeight="1" x14ac:dyDescent="0.25">
      <c r="A75" s="96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9">
        <f t="shared" ref="M75" si="130">X74</f>
        <v>848.2</v>
      </c>
      <c r="N75" s="24">
        <f t="shared" si="126"/>
        <v>848.2</v>
      </c>
      <c r="O75" s="24">
        <f t="shared" si="126"/>
        <v>0</v>
      </c>
      <c r="P75" s="187"/>
      <c r="Q75" s="59" t="s">
        <v>5</v>
      </c>
      <c r="R75" s="24">
        <f>S75+T75</f>
        <v>3086.4300000000003</v>
      </c>
      <c r="S75" s="24">
        <f t="shared" si="127"/>
        <v>2776.38</v>
      </c>
      <c r="T75" s="24">
        <f t="shared" si="127"/>
        <v>310.05</v>
      </c>
      <c r="U75" s="24">
        <f>V75+W75</f>
        <v>3934.63</v>
      </c>
      <c r="V75" s="24">
        <f t="shared" si="128"/>
        <v>3624.58</v>
      </c>
      <c r="W75" s="24">
        <f t="shared" si="128"/>
        <v>310.05</v>
      </c>
      <c r="X75" s="24">
        <f t="shared" si="129"/>
        <v>0</v>
      </c>
      <c r="Y75" s="24">
        <f t="shared" si="129"/>
        <v>0</v>
      </c>
      <c r="Z75" s="24">
        <f t="shared" si="129"/>
        <v>0</v>
      </c>
      <c r="AA75" s="153"/>
      <c r="AB75" s="153"/>
      <c r="AC75" s="63"/>
    </row>
    <row r="76" spans="1:29" ht="15.6" customHeight="1" x14ac:dyDescent="0.25">
      <c r="A76" s="96"/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9">
        <f>X75</f>
        <v>0</v>
      </c>
      <c r="N76" s="24">
        <f t="shared" si="126"/>
        <v>0</v>
      </c>
      <c r="O76" s="24">
        <f t="shared" si="126"/>
        <v>0</v>
      </c>
      <c r="P76" s="187"/>
      <c r="Q76" s="59" t="s">
        <v>6</v>
      </c>
      <c r="R76" s="24">
        <f>S76+T76</f>
        <v>3621.65</v>
      </c>
      <c r="S76" s="24">
        <f t="shared" si="127"/>
        <v>3024.28</v>
      </c>
      <c r="T76" s="24">
        <f t="shared" si="127"/>
        <v>597.37</v>
      </c>
      <c r="U76" s="24">
        <f>V76+W76</f>
        <v>3019.46</v>
      </c>
      <c r="V76" s="24">
        <f t="shared" si="128"/>
        <v>2318.7399999999998</v>
      </c>
      <c r="W76" s="24">
        <f t="shared" si="128"/>
        <v>700.72</v>
      </c>
      <c r="X76" s="24">
        <f t="shared" si="129"/>
        <v>808.90000000000009</v>
      </c>
      <c r="Y76" s="24">
        <f t="shared" si="129"/>
        <v>808.90000000000009</v>
      </c>
      <c r="Z76" s="24">
        <f t="shared" si="129"/>
        <v>0</v>
      </c>
      <c r="AA76" s="153"/>
      <c r="AB76" s="153"/>
      <c r="AC76" s="63"/>
    </row>
    <row r="77" spans="1:29" ht="15.6" customHeight="1" x14ac:dyDescent="0.25">
      <c r="A77" s="96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9">
        <f>X76</f>
        <v>808.90000000000009</v>
      </c>
      <c r="N77" s="24">
        <f t="shared" si="126"/>
        <v>808.90000000000009</v>
      </c>
      <c r="O77" s="24">
        <f t="shared" si="126"/>
        <v>0</v>
      </c>
      <c r="P77" s="187"/>
      <c r="Q77" s="59" t="s">
        <v>7</v>
      </c>
      <c r="R77" s="24">
        <f t="shared" ref="R77:W77" si="131">R82+R92</f>
        <v>0</v>
      </c>
      <c r="S77" s="24">
        <f t="shared" si="131"/>
        <v>0</v>
      </c>
      <c r="T77" s="24">
        <f t="shared" si="131"/>
        <v>0</v>
      </c>
      <c r="U77" s="24">
        <f t="shared" si="131"/>
        <v>0</v>
      </c>
      <c r="V77" s="24">
        <f t="shared" si="131"/>
        <v>0</v>
      </c>
      <c r="W77" s="24">
        <f t="shared" si="131"/>
        <v>0</v>
      </c>
      <c r="X77" s="24">
        <f t="shared" si="129"/>
        <v>808.90000000000009</v>
      </c>
      <c r="Y77" s="24">
        <f t="shared" si="129"/>
        <v>808.90000000000009</v>
      </c>
      <c r="Z77" s="24">
        <f t="shared" si="129"/>
        <v>0</v>
      </c>
      <c r="AA77" s="153"/>
      <c r="AB77" s="153"/>
      <c r="AC77" s="63"/>
    </row>
    <row r="78" spans="1:29" ht="15.6" customHeight="1" thickBot="1" x14ac:dyDescent="0.3">
      <c r="A78" s="97"/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72"/>
      <c r="N78" s="172"/>
      <c r="O78" s="172"/>
      <c r="P78" s="188"/>
      <c r="Q78" s="36" t="s">
        <v>3</v>
      </c>
      <c r="R78" s="37">
        <f>SUM(R74:R77)</f>
        <v>9894.2100000000009</v>
      </c>
      <c r="S78" s="37">
        <f>SUM(S74:S77)</f>
        <v>8676.74</v>
      </c>
      <c r="T78" s="37">
        <f>SUM(T74:T77)</f>
        <v>1217.47</v>
      </c>
      <c r="U78" s="37">
        <f>SUM(U74:U77)</f>
        <v>8878.6</v>
      </c>
      <c r="V78" s="37">
        <f t="shared" ref="V78" si="132">SUM(V74:V77)</f>
        <v>7661.12</v>
      </c>
      <c r="W78" s="37">
        <f>SUM(W74:W77)</f>
        <v>1217.48</v>
      </c>
      <c r="X78" s="127"/>
      <c r="Y78" s="127"/>
      <c r="Z78" s="127"/>
      <c r="AA78" s="154"/>
      <c r="AB78" s="154"/>
      <c r="AC78" s="206"/>
    </row>
    <row r="79" spans="1:29" ht="16.2" customHeight="1" thickTop="1" x14ac:dyDescent="0.25">
      <c r="A79" s="98">
        <v>1</v>
      </c>
      <c r="B79" s="143" t="s">
        <v>59</v>
      </c>
      <c r="C79" s="143" t="s">
        <v>60</v>
      </c>
      <c r="D79" s="143" t="s">
        <v>67</v>
      </c>
      <c r="E79" s="143"/>
      <c r="F79" s="145"/>
      <c r="G79" s="143" t="s">
        <v>111</v>
      </c>
      <c r="H79" s="143" t="s">
        <v>61</v>
      </c>
      <c r="I79" s="143">
        <v>966.7</v>
      </c>
      <c r="J79" s="143"/>
      <c r="K79" s="173">
        <v>43101</v>
      </c>
      <c r="L79" s="173">
        <v>46752</v>
      </c>
      <c r="M79" s="26">
        <f>N79+O79</f>
        <v>0</v>
      </c>
      <c r="N79" s="31">
        <v>0</v>
      </c>
      <c r="O79" s="38">
        <v>0</v>
      </c>
      <c r="P79" s="90" t="s">
        <v>44</v>
      </c>
      <c r="Q79" s="32" t="s">
        <v>4</v>
      </c>
      <c r="R79" s="52">
        <f>S79+T79</f>
        <v>2566</v>
      </c>
      <c r="S79" s="52">
        <v>2566</v>
      </c>
      <c r="T79" s="52">
        <v>0</v>
      </c>
      <c r="U79" s="52">
        <f>V79+W79</f>
        <v>1717.8</v>
      </c>
      <c r="V79" s="52">
        <v>1717.8</v>
      </c>
      <c r="W79" s="52">
        <v>0</v>
      </c>
      <c r="X79" s="26">
        <f>M79+R79-U79</f>
        <v>848.2</v>
      </c>
      <c r="Y79" s="26">
        <f>N79+S79-V79</f>
        <v>848.2</v>
      </c>
      <c r="Z79" s="26">
        <f>O79+T79-W79</f>
        <v>0</v>
      </c>
      <c r="AA79" s="84"/>
      <c r="AB79" s="85"/>
      <c r="AC79" s="180" t="s">
        <v>135</v>
      </c>
    </row>
    <row r="80" spans="1:29" ht="16.2" customHeight="1" x14ac:dyDescent="0.25">
      <c r="A80" s="99"/>
      <c r="B80" s="107"/>
      <c r="C80" s="107"/>
      <c r="D80" s="107"/>
      <c r="E80" s="107"/>
      <c r="F80" s="146"/>
      <c r="G80" s="107"/>
      <c r="H80" s="107"/>
      <c r="I80" s="107"/>
      <c r="J80" s="107"/>
      <c r="K80" s="107"/>
      <c r="L80" s="107"/>
      <c r="M80" s="9">
        <f t="shared" ref="M80:M82" si="133">X79</f>
        <v>848.2</v>
      </c>
      <c r="N80" s="10">
        <f t="shared" ref="N80:N82" si="134">Y79</f>
        <v>848.2</v>
      </c>
      <c r="O80" s="10">
        <f t="shared" ref="O80:O82" si="135">Z79</f>
        <v>0</v>
      </c>
      <c r="P80" s="88"/>
      <c r="Q80" s="16" t="s">
        <v>5</v>
      </c>
      <c r="R80" s="24">
        <f t="shared" ref="R80:R82" si="136">S80+T80</f>
        <v>2466.3000000000002</v>
      </c>
      <c r="S80" s="24">
        <v>2466.3000000000002</v>
      </c>
      <c r="T80" s="52">
        <v>0</v>
      </c>
      <c r="U80" s="24">
        <f t="shared" ref="U80:U82" si="137">V80+W80</f>
        <v>3314.5</v>
      </c>
      <c r="V80" s="24">
        <v>3314.5</v>
      </c>
      <c r="W80" s="52">
        <v>0</v>
      </c>
      <c r="X80" s="9">
        <f t="shared" ref="X80:X82" si="138">M80+R80-U80</f>
        <v>0</v>
      </c>
      <c r="Y80" s="9">
        <f t="shared" ref="Y80:Y82" si="139">N80+S80-V80</f>
        <v>0</v>
      </c>
      <c r="Z80" s="9">
        <f t="shared" ref="Z80:Z82" si="140">O80+T80-W80</f>
        <v>0</v>
      </c>
      <c r="AA80" s="61"/>
      <c r="AB80" s="62"/>
      <c r="AC80" s="181"/>
    </row>
    <row r="81" spans="1:29" ht="16.2" customHeight="1" x14ac:dyDescent="0.25">
      <c r="A81" s="99"/>
      <c r="B81" s="107"/>
      <c r="C81" s="107"/>
      <c r="D81" s="107"/>
      <c r="E81" s="107"/>
      <c r="F81" s="146"/>
      <c r="G81" s="107"/>
      <c r="H81" s="107"/>
      <c r="I81" s="107"/>
      <c r="J81" s="107"/>
      <c r="K81" s="107"/>
      <c r="L81" s="107"/>
      <c r="M81" s="9">
        <f t="shared" si="133"/>
        <v>0</v>
      </c>
      <c r="N81" s="10">
        <f t="shared" si="134"/>
        <v>0</v>
      </c>
      <c r="O81" s="10">
        <f t="shared" si="135"/>
        <v>0</v>
      </c>
      <c r="P81" s="88"/>
      <c r="Q81" s="16" t="s">
        <v>6</v>
      </c>
      <c r="R81" s="24">
        <f t="shared" si="136"/>
        <v>2426.9</v>
      </c>
      <c r="S81" s="24">
        <v>2426.9</v>
      </c>
      <c r="T81" s="24">
        <v>0</v>
      </c>
      <c r="U81" s="24">
        <f t="shared" si="137"/>
        <v>1618</v>
      </c>
      <c r="V81" s="24">
        <v>1618</v>
      </c>
      <c r="W81" s="24">
        <v>0</v>
      </c>
      <c r="X81" s="9">
        <f t="shared" si="138"/>
        <v>808.90000000000009</v>
      </c>
      <c r="Y81" s="9">
        <f t="shared" si="139"/>
        <v>808.90000000000009</v>
      </c>
      <c r="Z81" s="9">
        <f t="shared" si="140"/>
        <v>0</v>
      </c>
      <c r="AA81" s="61"/>
      <c r="AB81" s="62"/>
      <c r="AC81" s="181"/>
    </row>
    <row r="82" spans="1:29" ht="16.2" customHeight="1" x14ac:dyDescent="0.25">
      <c r="A82" s="99"/>
      <c r="B82" s="107"/>
      <c r="C82" s="107"/>
      <c r="D82" s="107"/>
      <c r="E82" s="107"/>
      <c r="F82" s="146"/>
      <c r="G82" s="107"/>
      <c r="H82" s="107"/>
      <c r="I82" s="107"/>
      <c r="J82" s="107"/>
      <c r="K82" s="107"/>
      <c r="L82" s="107"/>
      <c r="M82" s="9">
        <f t="shared" si="133"/>
        <v>808.90000000000009</v>
      </c>
      <c r="N82" s="10">
        <f t="shared" si="134"/>
        <v>808.90000000000009</v>
      </c>
      <c r="O82" s="10">
        <f t="shared" si="135"/>
        <v>0</v>
      </c>
      <c r="P82" s="88"/>
      <c r="Q82" s="16" t="s">
        <v>7</v>
      </c>
      <c r="R82" s="24">
        <f t="shared" si="136"/>
        <v>0</v>
      </c>
      <c r="S82" s="24"/>
      <c r="T82" s="24"/>
      <c r="U82" s="24">
        <f t="shared" si="137"/>
        <v>0</v>
      </c>
      <c r="V82" s="24"/>
      <c r="W82" s="24"/>
      <c r="X82" s="9">
        <f t="shared" si="138"/>
        <v>808.90000000000009</v>
      </c>
      <c r="Y82" s="9">
        <f t="shared" si="139"/>
        <v>808.90000000000009</v>
      </c>
      <c r="Z82" s="9">
        <f t="shared" si="140"/>
        <v>0</v>
      </c>
      <c r="AA82" s="61"/>
      <c r="AB82" s="62"/>
      <c r="AC82" s="181"/>
    </row>
    <row r="83" spans="1:29" ht="16.2" customHeight="1" x14ac:dyDescent="0.25">
      <c r="A83" s="99"/>
      <c r="B83" s="107"/>
      <c r="C83" s="107"/>
      <c r="D83" s="107"/>
      <c r="E83" s="107"/>
      <c r="F83" s="146"/>
      <c r="G83" s="107"/>
      <c r="H83" s="107"/>
      <c r="I83" s="107"/>
      <c r="J83" s="107"/>
      <c r="K83" s="107"/>
      <c r="L83" s="107"/>
      <c r="M83" s="25"/>
      <c r="N83" s="25"/>
      <c r="O83" s="25"/>
      <c r="P83" s="88"/>
      <c r="Q83" s="50" t="s">
        <v>3</v>
      </c>
      <c r="R83" s="53">
        <f>SUM(R79:R82)</f>
        <v>7459.2000000000007</v>
      </c>
      <c r="S83" s="53">
        <f t="shared" ref="S83" si="141">SUM(S79:S82)</f>
        <v>7459.2000000000007</v>
      </c>
      <c r="T83" s="53">
        <f t="shared" ref="T83" si="142">SUM(T79:T82)</f>
        <v>0</v>
      </c>
      <c r="U83" s="53">
        <f t="shared" ref="U83" si="143">SUM(U79:U82)</f>
        <v>6650.3</v>
      </c>
      <c r="V83" s="53">
        <f t="shared" ref="V83" si="144">SUM(V79:V82)</f>
        <v>6650.3</v>
      </c>
      <c r="W83" s="53">
        <f t="shared" ref="W83" si="145">SUM(W79:W82)</f>
        <v>0</v>
      </c>
      <c r="X83" s="64"/>
      <c r="Y83" s="64"/>
      <c r="Z83" s="64"/>
      <c r="AA83" s="61"/>
      <c r="AB83" s="62"/>
      <c r="AC83" s="182"/>
    </row>
    <row r="84" spans="1:29" ht="12.75" customHeight="1" x14ac:dyDescent="0.25">
      <c r="A84" s="98">
        <v>2</v>
      </c>
      <c r="B84" s="107" t="s">
        <v>59</v>
      </c>
      <c r="C84" s="107" t="s">
        <v>63</v>
      </c>
      <c r="D84" s="107" t="s">
        <v>68</v>
      </c>
      <c r="E84" s="72" t="s">
        <v>76</v>
      </c>
      <c r="F84" s="146"/>
      <c r="G84" s="107" t="s">
        <v>69</v>
      </c>
      <c r="H84" s="107" t="s">
        <v>62</v>
      </c>
      <c r="I84" s="107">
        <v>0.9</v>
      </c>
      <c r="J84" s="107">
        <v>229.68</v>
      </c>
      <c r="K84" s="144">
        <v>44409</v>
      </c>
      <c r="L84" s="144">
        <v>44773</v>
      </c>
      <c r="M84" s="9">
        <f>N84+O84</f>
        <v>0</v>
      </c>
      <c r="N84" s="10">
        <v>0</v>
      </c>
      <c r="O84" s="13">
        <v>0</v>
      </c>
      <c r="P84" s="88" t="s">
        <v>44</v>
      </c>
      <c r="Q84" s="16" t="s">
        <v>4</v>
      </c>
      <c r="R84" s="24">
        <f>S84+T84</f>
        <v>620.13</v>
      </c>
      <c r="S84" s="24">
        <v>310.08</v>
      </c>
      <c r="T84" s="24">
        <v>310.05</v>
      </c>
      <c r="U84" s="24">
        <f>V84+W84</f>
        <v>206.71</v>
      </c>
      <c r="V84" s="24">
        <v>0</v>
      </c>
      <c r="W84" s="24">
        <v>206.71</v>
      </c>
      <c r="X84" s="9">
        <f>M84+R84-U84</f>
        <v>413.41999999999996</v>
      </c>
      <c r="Y84" s="9">
        <f>N84+S84-V84</f>
        <v>310.08</v>
      </c>
      <c r="Z84" s="9">
        <f>O84+T84-W84</f>
        <v>103.34</v>
      </c>
      <c r="AA84" s="61"/>
      <c r="AB84" s="61"/>
      <c r="AC84" s="183" t="s">
        <v>136</v>
      </c>
    </row>
    <row r="85" spans="1:29" ht="12.75" customHeight="1" x14ac:dyDescent="0.25">
      <c r="A85" s="99"/>
      <c r="B85" s="107"/>
      <c r="C85" s="107"/>
      <c r="D85" s="107"/>
      <c r="E85" s="72"/>
      <c r="F85" s="146"/>
      <c r="G85" s="107"/>
      <c r="H85" s="107"/>
      <c r="I85" s="107"/>
      <c r="J85" s="107"/>
      <c r="K85" s="107"/>
      <c r="L85" s="107"/>
      <c r="M85" s="9">
        <f t="shared" ref="M85:M87" si="146">X84</f>
        <v>413.41999999999996</v>
      </c>
      <c r="N85" s="10">
        <f t="shared" ref="N85:N87" si="147">Y84</f>
        <v>310.08</v>
      </c>
      <c r="O85" s="10">
        <f t="shared" ref="O85:O87" si="148">Z84</f>
        <v>103.34</v>
      </c>
      <c r="P85" s="88"/>
      <c r="Q85" s="16" t="s">
        <v>5</v>
      </c>
      <c r="R85" s="24">
        <f t="shared" ref="R85:R87" si="149">S85+T85</f>
        <v>620.13</v>
      </c>
      <c r="S85" s="24">
        <v>310.08</v>
      </c>
      <c r="T85" s="24">
        <v>310.05</v>
      </c>
      <c r="U85" s="24">
        <f t="shared" ref="U85:U87" si="150">V85+W85</f>
        <v>620.13</v>
      </c>
      <c r="V85" s="24">
        <v>310.08</v>
      </c>
      <c r="W85" s="24">
        <v>310.05</v>
      </c>
      <c r="X85" s="9">
        <f t="shared" ref="X85:X87" si="151">M85+R85-U85</f>
        <v>413.41999999999996</v>
      </c>
      <c r="Y85" s="9">
        <f t="shared" ref="Y85:Y87" si="152">N85+S85-V85</f>
        <v>310.08</v>
      </c>
      <c r="Z85" s="9">
        <f t="shared" ref="Z85:Z87" si="153">O85+T85-W85</f>
        <v>103.33999999999997</v>
      </c>
      <c r="AA85" s="61"/>
      <c r="AB85" s="61"/>
      <c r="AC85" s="184"/>
    </row>
    <row r="86" spans="1:29" ht="12.75" customHeight="1" x14ac:dyDescent="0.25">
      <c r="A86" s="99"/>
      <c r="B86" s="107"/>
      <c r="C86" s="107"/>
      <c r="D86" s="107"/>
      <c r="E86" s="72"/>
      <c r="F86" s="146"/>
      <c r="G86" s="107"/>
      <c r="H86" s="107"/>
      <c r="I86" s="107"/>
      <c r="J86" s="107"/>
      <c r="K86" s="107"/>
      <c r="L86" s="107"/>
      <c r="M86" s="9">
        <f t="shared" si="146"/>
        <v>413.41999999999996</v>
      </c>
      <c r="N86" s="10">
        <f t="shared" si="147"/>
        <v>310.08</v>
      </c>
      <c r="O86" s="10">
        <f t="shared" si="148"/>
        <v>103.33999999999997</v>
      </c>
      <c r="P86" s="88"/>
      <c r="Q86" s="16" t="s">
        <v>6</v>
      </c>
      <c r="R86" s="24">
        <f t="shared" si="149"/>
        <v>206.70999999999998</v>
      </c>
      <c r="S86" s="24">
        <v>103.36</v>
      </c>
      <c r="T86" s="24">
        <v>103.35</v>
      </c>
      <c r="U86" s="24">
        <f t="shared" si="150"/>
        <v>413.41999999999996</v>
      </c>
      <c r="V86" s="24">
        <v>206.72</v>
      </c>
      <c r="W86" s="24">
        <v>206.7</v>
      </c>
      <c r="X86" s="9">
        <f t="shared" si="151"/>
        <v>206.70999999999992</v>
      </c>
      <c r="Y86" s="9">
        <f t="shared" si="152"/>
        <v>206.72</v>
      </c>
      <c r="Z86" s="9">
        <f t="shared" si="153"/>
        <v>-1.0000000000019327E-2</v>
      </c>
      <c r="AA86" s="61"/>
      <c r="AB86" s="61"/>
      <c r="AC86" s="184"/>
    </row>
    <row r="87" spans="1:29" ht="12.75" customHeight="1" x14ac:dyDescent="0.25">
      <c r="A87" s="99"/>
      <c r="B87" s="107"/>
      <c r="C87" s="107"/>
      <c r="D87" s="107"/>
      <c r="E87" s="72"/>
      <c r="F87" s="146"/>
      <c r="G87" s="107"/>
      <c r="H87" s="107"/>
      <c r="I87" s="107"/>
      <c r="J87" s="107"/>
      <c r="K87" s="107"/>
      <c r="L87" s="107"/>
      <c r="M87" s="9">
        <f t="shared" si="146"/>
        <v>206.70999999999992</v>
      </c>
      <c r="N87" s="10">
        <f t="shared" si="147"/>
        <v>206.72</v>
      </c>
      <c r="O87" s="10">
        <f t="shared" si="148"/>
        <v>-1.0000000000019327E-2</v>
      </c>
      <c r="P87" s="88"/>
      <c r="Q87" s="16" t="s">
        <v>7</v>
      </c>
      <c r="R87" s="24">
        <f t="shared" si="149"/>
        <v>0</v>
      </c>
      <c r="S87" s="24"/>
      <c r="T87" s="24"/>
      <c r="U87" s="24">
        <f t="shared" si="150"/>
        <v>0</v>
      </c>
      <c r="V87" s="24"/>
      <c r="W87" s="24"/>
      <c r="X87" s="9">
        <f t="shared" si="151"/>
        <v>206.70999999999992</v>
      </c>
      <c r="Y87" s="9">
        <f t="shared" si="152"/>
        <v>206.72</v>
      </c>
      <c r="Z87" s="9">
        <f t="shared" si="153"/>
        <v>-1.0000000000019327E-2</v>
      </c>
      <c r="AA87" s="61"/>
      <c r="AB87" s="61"/>
      <c r="AC87" s="184"/>
    </row>
    <row r="88" spans="1:29" ht="21" customHeight="1" x14ac:dyDescent="0.25">
      <c r="A88" s="99"/>
      <c r="B88" s="108"/>
      <c r="C88" s="108"/>
      <c r="D88" s="108"/>
      <c r="E88" s="150"/>
      <c r="F88" s="151"/>
      <c r="G88" s="108"/>
      <c r="H88" s="108"/>
      <c r="I88" s="108"/>
      <c r="J88" s="108"/>
      <c r="K88" s="108"/>
      <c r="L88" s="108"/>
      <c r="M88" s="152"/>
      <c r="N88" s="152"/>
      <c r="O88" s="152"/>
      <c r="P88" s="148"/>
      <c r="Q88" s="51" t="s">
        <v>3</v>
      </c>
      <c r="R88" s="54">
        <f>SUM(R84:R87)</f>
        <v>1446.97</v>
      </c>
      <c r="S88" s="54">
        <f t="shared" ref="S88:W88" si="154">SUM(S84:S87)</f>
        <v>723.52</v>
      </c>
      <c r="T88" s="54">
        <f t="shared" si="154"/>
        <v>723.45</v>
      </c>
      <c r="U88" s="54">
        <f t="shared" si="154"/>
        <v>1240.26</v>
      </c>
      <c r="V88" s="54">
        <f t="shared" si="154"/>
        <v>516.79999999999995</v>
      </c>
      <c r="W88" s="54">
        <f t="shared" si="154"/>
        <v>723.46</v>
      </c>
      <c r="X88" s="152"/>
      <c r="Y88" s="152"/>
      <c r="Z88" s="152"/>
      <c r="AA88" s="149"/>
      <c r="AB88" s="149"/>
      <c r="AC88" s="185"/>
    </row>
    <row r="89" spans="1:29" ht="12.75" customHeight="1" x14ac:dyDescent="0.25">
      <c r="A89" s="98">
        <v>3</v>
      </c>
      <c r="B89" s="107" t="s">
        <v>59</v>
      </c>
      <c r="C89" s="107" t="s">
        <v>128</v>
      </c>
      <c r="D89" s="107" t="s">
        <v>137</v>
      </c>
      <c r="E89" s="72"/>
      <c r="F89" s="146"/>
      <c r="G89" s="115" t="s">
        <v>138</v>
      </c>
      <c r="H89" s="115" t="s">
        <v>139</v>
      </c>
      <c r="I89" s="107" t="s">
        <v>10</v>
      </c>
      <c r="J89" s="107">
        <v>988.04</v>
      </c>
      <c r="K89" s="144">
        <v>44805</v>
      </c>
      <c r="L89" s="144">
        <v>45138</v>
      </c>
      <c r="M89" s="9">
        <f>N89+O89</f>
        <v>0</v>
      </c>
      <c r="N89" s="10">
        <v>0</v>
      </c>
      <c r="O89" s="13">
        <v>0</v>
      </c>
      <c r="P89" s="88" t="s">
        <v>44</v>
      </c>
      <c r="Q89" s="16" t="s">
        <v>4</v>
      </c>
      <c r="R89" s="24">
        <f>S89+T89</f>
        <v>0</v>
      </c>
      <c r="S89" s="24">
        <v>0</v>
      </c>
      <c r="T89" s="24">
        <v>0</v>
      </c>
      <c r="U89" s="24">
        <f>V89+W89</f>
        <v>0</v>
      </c>
      <c r="V89" s="24">
        <v>0</v>
      </c>
      <c r="W89" s="24">
        <v>0</v>
      </c>
      <c r="X89" s="9">
        <f>M89+R89-U89</f>
        <v>0</v>
      </c>
      <c r="Y89" s="9">
        <f>N89+S89-V89</f>
        <v>0</v>
      </c>
      <c r="Z89" s="9">
        <f>O89+T89-W89</f>
        <v>0</v>
      </c>
      <c r="AA89" s="61"/>
      <c r="AB89" s="61"/>
      <c r="AC89" s="177"/>
    </row>
    <row r="90" spans="1:29" ht="13.2" x14ac:dyDescent="0.25">
      <c r="A90" s="99"/>
      <c r="B90" s="107"/>
      <c r="C90" s="107"/>
      <c r="D90" s="107"/>
      <c r="E90" s="72"/>
      <c r="F90" s="146"/>
      <c r="G90" s="116"/>
      <c r="H90" s="116"/>
      <c r="I90" s="107"/>
      <c r="J90" s="107"/>
      <c r="K90" s="107"/>
      <c r="L90" s="107"/>
      <c r="M90" s="9">
        <f t="shared" ref="M90:M92" si="155">X89</f>
        <v>0</v>
      </c>
      <c r="N90" s="10">
        <f t="shared" ref="N90:N92" si="156">Y89</f>
        <v>0</v>
      </c>
      <c r="O90" s="10">
        <f t="shared" ref="O90:O92" si="157">Z89</f>
        <v>0</v>
      </c>
      <c r="P90" s="88"/>
      <c r="Q90" s="16" t="s">
        <v>5</v>
      </c>
      <c r="R90" s="24">
        <f t="shared" ref="R90:R92" si="158">S90+T90</f>
        <v>0</v>
      </c>
      <c r="S90" s="24">
        <v>0</v>
      </c>
      <c r="T90" s="24">
        <v>0</v>
      </c>
      <c r="U90" s="24">
        <f t="shared" ref="U90:U92" si="159">V90+W90</f>
        <v>0</v>
      </c>
      <c r="V90" s="24">
        <v>0</v>
      </c>
      <c r="W90" s="24">
        <v>0</v>
      </c>
      <c r="X90" s="9">
        <f t="shared" ref="X90:X92" si="160">M90+R90-U90</f>
        <v>0</v>
      </c>
      <c r="Y90" s="9">
        <f t="shared" ref="Y90:Y92" si="161">N90+S90-V90</f>
        <v>0</v>
      </c>
      <c r="Z90" s="9">
        <f t="shared" ref="Z90:Z92" si="162">O90+T90-W90</f>
        <v>0</v>
      </c>
      <c r="AA90" s="61"/>
      <c r="AB90" s="61"/>
      <c r="AC90" s="178"/>
    </row>
    <row r="91" spans="1:29" ht="13.2" x14ac:dyDescent="0.25">
      <c r="A91" s="99"/>
      <c r="B91" s="107"/>
      <c r="C91" s="107"/>
      <c r="D91" s="107"/>
      <c r="E91" s="72"/>
      <c r="F91" s="146"/>
      <c r="G91" s="116"/>
      <c r="H91" s="116"/>
      <c r="I91" s="107"/>
      <c r="J91" s="107"/>
      <c r="K91" s="107"/>
      <c r="L91" s="107"/>
      <c r="M91" s="9">
        <f t="shared" si="155"/>
        <v>0</v>
      </c>
      <c r="N91" s="10">
        <f t="shared" si="156"/>
        <v>0</v>
      </c>
      <c r="O91" s="10">
        <f t="shared" si="157"/>
        <v>0</v>
      </c>
      <c r="P91" s="88"/>
      <c r="Q91" s="16" t="s">
        <v>6</v>
      </c>
      <c r="R91" s="24">
        <f t="shared" si="158"/>
        <v>988.04</v>
      </c>
      <c r="S91" s="24">
        <v>494.02</v>
      </c>
      <c r="T91" s="24">
        <v>494.02</v>
      </c>
      <c r="U91" s="24">
        <f t="shared" si="159"/>
        <v>988.04</v>
      </c>
      <c r="V91" s="24">
        <v>494.02</v>
      </c>
      <c r="W91" s="24">
        <v>494.02</v>
      </c>
      <c r="X91" s="9">
        <f t="shared" si="160"/>
        <v>0</v>
      </c>
      <c r="Y91" s="9">
        <f t="shared" si="161"/>
        <v>0</v>
      </c>
      <c r="Z91" s="9">
        <f t="shared" si="162"/>
        <v>0</v>
      </c>
      <c r="AA91" s="61"/>
      <c r="AB91" s="61"/>
      <c r="AC91" s="178"/>
    </row>
    <row r="92" spans="1:29" ht="13.2" x14ac:dyDescent="0.25">
      <c r="A92" s="99"/>
      <c r="B92" s="107"/>
      <c r="C92" s="107"/>
      <c r="D92" s="107"/>
      <c r="E92" s="72"/>
      <c r="F92" s="146"/>
      <c r="G92" s="116"/>
      <c r="H92" s="116"/>
      <c r="I92" s="107"/>
      <c r="J92" s="107"/>
      <c r="K92" s="107"/>
      <c r="L92" s="107"/>
      <c r="M92" s="9">
        <f t="shared" si="155"/>
        <v>0</v>
      </c>
      <c r="N92" s="10">
        <f t="shared" si="156"/>
        <v>0</v>
      </c>
      <c r="O92" s="10">
        <f t="shared" si="157"/>
        <v>0</v>
      </c>
      <c r="P92" s="88"/>
      <c r="Q92" s="16" t="s">
        <v>7</v>
      </c>
      <c r="R92" s="24">
        <f t="shared" si="158"/>
        <v>0</v>
      </c>
      <c r="S92" s="24"/>
      <c r="T92" s="24"/>
      <c r="U92" s="24">
        <f t="shared" si="159"/>
        <v>0</v>
      </c>
      <c r="V92" s="24"/>
      <c r="W92" s="24"/>
      <c r="X92" s="9">
        <f t="shared" si="160"/>
        <v>0</v>
      </c>
      <c r="Y92" s="9">
        <f t="shared" si="161"/>
        <v>0</v>
      </c>
      <c r="Z92" s="9">
        <f t="shared" si="162"/>
        <v>0</v>
      </c>
      <c r="AA92" s="61"/>
      <c r="AB92" s="61"/>
      <c r="AC92" s="178"/>
    </row>
    <row r="93" spans="1:29" ht="17.25" customHeight="1" thickBot="1" x14ac:dyDescent="0.3">
      <c r="A93" s="99"/>
      <c r="B93" s="108"/>
      <c r="C93" s="108"/>
      <c r="D93" s="108"/>
      <c r="E93" s="150"/>
      <c r="F93" s="151"/>
      <c r="G93" s="116"/>
      <c r="H93" s="116"/>
      <c r="I93" s="108"/>
      <c r="J93" s="108"/>
      <c r="K93" s="108"/>
      <c r="L93" s="108"/>
      <c r="M93" s="152"/>
      <c r="N93" s="152"/>
      <c r="O93" s="152"/>
      <c r="P93" s="148"/>
      <c r="Q93" s="51" t="s">
        <v>3</v>
      </c>
      <c r="R93" s="54">
        <f>SUM(R89:R92)</f>
        <v>988.04</v>
      </c>
      <c r="S93" s="54">
        <f t="shared" ref="S93" si="163">SUM(S89:S92)</f>
        <v>494.02</v>
      </c>
      <c r="T93" s="54">
        <f t="shared" ref="T93" si="164">SUM(T89:T92)</f>
        <v>494.02</v>
      </c>
      <c r="U93" s="54">
        <f t="shared" ref="U93" si="165">SUM(U89:U92)</f>
        <v>988.04</v>
      </c>
      <c r="V93" s="54">
        <f t="shared" ref="V93" si="166">SUM(V89:V92)</f>
        <v>494.02</v>
      </c>
      <c r="W93" s="54">
        <f t="shared" ref="W93" si="167">SUM(W89:W92)</f>
        <v>494.02</v>
      </c>
      <c r="X93" s="152"/>
      <c r="Y93" s="152"/>
      <c r="Z93" s="152"/>
      <c r="AA93" s="149"/>
      <c r="AB93" s="149"/>
      <c r="AC93" s="179"/>
    </row>
    <row r="94" spans="1:29" ht="13.8" thickTop="1" x14ac:dyDescent="0.25">
      <c r="A94" s="95"/>
      <c r="B94" s="109" t="s">
        <v>71</v>
      </c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33">
        <f>N94+O94</f>
        <v>3587.4399999999996</v>
      </c>
      <c r="N94" s="34">
        <f>N99+N104+N109+N114+N119+N129</f>
        <v>3587.4399999999996</v>
      </c>
      <c r="O94" s="34">
        <f>O99+O104+O109+O114+O119+O129</f>
        <v>0</v>
      </c>
      <c r="P94" s="189"/>
      <c r="Q94" s="35" t="s">
        <v>4</v>
      </c>
      <c r="R94" s="34">
        <f>S94+T94</f>
        <v>90405.489999999991</v>
      </c>
      <c r="S94" s="34">
        <f t="shared" ref="S94:T97" si="168">S99+S104+S109+S114+S119+S129</f>
        <v>90405.489999999991</v>
      </c>
      <c r="T94" s="34">
        <f t="shared" si="168"/>
        <v>0</v>
      </c>
      <c r="U94" s="34">
        <f>V94+W94</f>
        <v>70127.649999999994</v>
      </c>
      <c r="V94" s="34">
        <f>V99+V104+V109+V114+V119+V129+V124</f>
        <v>70127.649999999994</v>
      </c>
      <c r="W94" s="34">
        <f>W99+W104+W109+W114+W119+W129</f>
        <v>0</v>
      </c>
      <c r="X94" s="33">
        <f>M94+R94-U94</f>
        <v>23865.279999999999</v>
      </c>
      <c r="Y94" s="33">
        <f>N94+S94-V94</f>
        <v>23865.279999999999</v>
      </c>
      <c r="Z94" s="33">
        <f>O94+T94-W94</f>
        <v>0</v>
      </c>
      <c r="AA94" s="208"/>
      <c r="AB94" s="208"/>
      <c r="AC94" s="211"/>
    </row>
    <row r="95" spans="1:29" ht="13.2" x14ac:dyDescent="0.25">
      <c r="A95" s="96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9">
        <f t="shared" ref="M95:M97" si="169">X94</f>
        <v>23865.279999999999</v>
      </c>
      <c r="N95" s="10">
        <f t="shared" ref="N95:N97" si="170">Y94</f>
        <v>23865.279999999999</v>
      </c>
      <c r="O95" s="10">
        <f t="shared" ref="O95:O97" si="171">Z94</f>
        <v>0</v>
      </c>
      <c r="P95" s="190"/>
      <c r="Q95" s="15" t="s">
        <v>5</v>
      </c>
      <c r="R95" s="24">
        <f t="shared" ref="R95:R97" si="172">S95+T95</f>
        <v>90269.77</v>
      </c>
      <c r="S95" s="24">
        <f t="shared" si="168"/>
        <v>90269.77</v>
      </c>
      <c r="T95" s="24">
        <f t="shared" si="168"/>
        <v>0</v>
      </c>
      <c r="U95" s="24">
        <f>V95</f>
        <v>90362.18</v>
      </c>
      <c r="V95" s="24">
        <f>V100+V105+V110+V115+V120+V130+V125</f>
        <v>90362.18</v>
      </c>
      <c r="W95" s="24">
        <f>W100+W105+W110+W115+W120+W130</f>
        <v>0</v>
      </c>
      <c r="X95" s="9">
        <f t="shared" ref="X95:X97" si="173">M95+R95-U95</f>
        <v>23772.87000000001</v>
      </c>
      <c r="Y95" s="9">
        <f t="shared" ref="Y95:Y97" si="174">N95+S95-V95</f>
        <v>23772.87000000001</v>
      </c>
      <c r="Z95" s="9">
        <f t="shared" ref="Z95:Z97" si="175">O95+T95-W95</f>
        <v>0</v>
      </c>
      <c r="AA95" s="209"/>
      <c r="AB95" s="209"/>
      <c r="AC95" s="212"/>
    </row>
    <row r="96" spans="1:29" ht="13.2" x14ac:dyDescent="0.25">
      <c r="A96" s="96"/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9">
        <f t="shared" si="169"/>
        <v>23772.87000000001</v>
      </c>
      <c r="N96" s="10">
        <f t="shared" si="170"/>
        <v>23772.87000000001</v>
      </c>
      <c r="O96" s="10">
        <f t="shared" si="171"/>
        <v>0</v>
      </c>
      <c r="P96" s="190"/>
      <c r="Q96" s="15" t="s">
        <v>6</v>
      </c>
      <c r="R96" s="24">
        <f t="shared" si="172"/>
        <v>90348.33</v>
      </c>
      <c r="S96" s="24">
        <f t="shared" si="168"/>
        <v>90348.33</v>
      </c>
      <c r="T96" s="24">
        <f t="shared" si="168"/>
        <v>0</v>
      </c>
      <c r="U96" s="24">
        <f t="shared" ref="U96:U97" si="176">V96</f>
        <v>121531.15</v>
      </c>
      <c r="V96" s="24">
        <f>V101+V106+V111+V116+V121+V131+V126</f>
        <v>121531.15</v>
      </c>
      <c r="W96" s="24">
        <f>W101+W106+W111+W116+W121+W131</f>
        <v>0</v>
      </c>
      <c r="X96" s="9">
        <f t="shared" si="173"/>
        <v>-7409.9499999999825</v>
      </c>
      <c r="Y96" s="9">
        <f t="shared" si="174"/>
        <v>-7409.9499999999825</v>
      </c>
      <c r="Z96" s="9">
        <f t="shared" si="175"/>
        <v>0</v>
      </c>
      <c r="AA96" s="209"/>
      <c r="AB96" s="209"/>
      <c r="AC96" s="212"/>
    </row>
    <row r="97" spans="1:29" ht="13.2" x14ac:dyDescent="0.25">
      <c r="A97" s="96"/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9">
        <f t="shared" si="169"/>
        <v>-7409.9499999999825</v>
      </c>
      <c r="N97" s="10">
        <f t="shared" si="170"/>
        <v>-7409.9499999999825</v>
      </c>
      <c r="O97" s="10">
        <f t="shared" si="171"/>
        <v>0</v>
      </c>
      <c r="P97" s="190"/>
      <c r="Q97" s="15" t="s">
        <v>7</v>
      </c>
      <c r="R97" s="24">
        <f t="shared" si="172"/>
        <v>0</v>
      </c>
      <c r="S97" s="24">
        <f t="shared" si="168"/>
        <v>0</v>
      </c>
      <c r="T97" s="24">
        <f t="shared" si="168"/>
        <v>0</v>
      </c>
      <c r="U97" s="24">
        <f t="shared" si="176"/>
        <v>0</v>
      </c>
      <c r="V97" s="24">
        <f>V102+V107+V112+V117+V122+V132</f>
        <v>0</v>
      </c>
      <c r="W97" s="24">
        <f>W102+W107+W112+W117+W122+W132</f>
        <v>0</v>
      </c>
      <c r="X97" s="9">
        <f t="shared" si="173"/>
        <v>-7409.9499999999825</v>
      </c>
      <c r="Y97" s="9">
        <f t="shared" si="174"/>
        <v>-7409.9499999999825</v>
      </c>
      <c r="Z97" s="9">
        <f t="shared" si="175"/>
        <v>0</v>
      </c>
      <c r="AA97" s="209"/>
      <c r="AB97" s="209"/>
      <c r="AC97" s="212"/>
    </row>
    <row r="98" spans="1:29" ht="18" customHeight="1" thickBot="1" x14ac:dyDescent="0.3">
      <c r="A98" s="97"/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72"/>
      <c r="N98" s="172"/>
      <c r="O98" s="172"/>
      <c r="P98" s="191"/>
      <c r="Q98" s="36" t="s">
        <v>3</v>
      </c>
      <c r="R98" s="37">
        <f>SUM(R94:R97)</f>
        <v>271023.59000000003</v>
      </c>
      <c r="S98" s="37">
        <f>SUM(S94:S97)</f>
        <v>271023.59000000003</v>
      </c>
      <c r="T98" s="37">
        <f t="shared" ref="T98:W98" si="177">SUM(T94:T97)</f>
        <v>0</v>
      </c>
      <c r="U98" s="37">
        <f>SUM(U94:U97)</f>
        <v>282020.98</v>
      </c>
      <c r="V98" s="37">
        <f>SUM(V94:V97)</f>
        <v>282020.98</v>
      </c>
      <c r="W98" s="37">
        <f t="shared" si="177"/>
        <v>0</v>
      </c>
      <c r="X98" s="127"/>
      <c r="Y98" s="127"/>
      <c r="Z98" s="127"/>
      <c r="AA98" s="210"/>
      <c r="AB98" s="210"/>
      <c r="AC98" s="213"/>
    </row>
    <row r="99" spans="1:29" ht="9.75" customHeight="1" thickTop="1" x14ac:dyDescent="0.25">
      <c r="A99" s="98">
        <v>1</v>
      </c>
      <c r="B99" s="100" t="s">
        <v>72</v>
      </c>
      <c r="C99" s="93" t="s">
        <v>73</v>
      </c>
      <c r="D99" s="94" t="s">
        <v>74</v>
      </c>
      <c r="E99" s="101" t="s">
        <v>76</v>
      </c>
      <c r="F99" s="102">
        <v>14341.95</v>
      </c>
      <c r="G99" s="94" t="s">
        <v>77</v>
      </c>
      <c r="H99" s="101" t="s">
        <v>75</v>
      </c>
      <c r="I99" s="102">
        <v>471</v>
      </c>
      <c r="J99" s="94">
        <v>48.55</v>
      </c>
      <c r="K99" s="139" t="s">
        <v>113</v>
      </c>
      <c r="L99" s="139" t="s">
        <v>114</v>
      </c>
      <c r="M99" s="26">
        <f>N99+O99</f>
        <v>0</v>
      </c>
      <c r="N99" s="31">
        <v>0</v>
      </c>
      <c r="O99" s="31">
        <v>0</v>
      </c>
      <c r="P99" s="90" t="s">
        <v>44</v>
      </c>
      <c r="Q99" s="32" t="s">
        <v>4</v>
      </c>
      <c r="R99" s="52">
        <f>S99+T99</f>
        <v>68595.509999999995</v>
      </c>
      <c r="S99" s="52">
        <v>68595.509999999995</v>
      </c>
      <c r="T99" s="52">
        <v>0</v>
      </c>
      <c r="U99" s="52">
        <f>V99+W99</f>
        <v>45730.34</v>
      </c>
      <c r="V99" s="52">
        <v>45730.34</v>
      </c>
      <c r="W99" s="52">
        <v>0</v>
      </c>
      <c r="X99" s="26">
        <f>M99+R99-U99</f>
        <v>22865.17</v>
      </c>
      <c r="Y99" s="26">
        <f>N99+S99-V99</f>
        <v>22865.17</v>
      </c>
      <c r="Z99" s="26">
        <f>O99+T99-W99</f>
        <v>0</v>
      </c>
      <c r="AA99" s="84"/>
      <c r="AB99" s="85"/>
      <c r="AC99" s="86"/>
    </row>
    <row r="100" spans="1:29" ht="13.2" x14ac:dyDescent="0.25">
      <c r="A100" s="99"/>
      <c r="B100" s="67"/>
      <c r="C100" s="71"/>
      <c r="D100" s="83"/>
      <c r="E100" s="72"/>
      <c r="F100" s="103"/>
      <c r="G100" s="83"/>
      <c r="H100" s="72"/>
      <c r="I100" s="103"/>
      <c r="J100" s="83"/>
      <c r="K100" s="83"/>
      <c r="L100" s="83"/>
      <c r="M100" s="9">
        <f t="shared" ref="M100:O102" si="178">X99</f>
        <v>22865.17</v>
      </c>
      <c r="N100" s="10">
        <f t="shared" si="178"/>
        <v>22865.17</v>
      </c>
      <c r="O100" s="10">
        <f t="shared" si="178"/>
        <v>0</v>
      </c>
      <c r="P100" s="88"/>
      <c r="Q100" s="16" t="s">
        <v>5</v>
      </c>
      <c r="R100" s="24">
        <f t="shared" ref="R100:R102" si="179">S100+T100</f>
        <v>68595.509999999995</v>
      </c>
      <c r="S100" s="52">
        <v>68595.509999999995</v>
      </c>
      <c r="T100" s="52">
        <v>0</v>
      </c>
      <c r="U100" s="24">
        <f t="shared" ref="U100:U102" si="180">V100</f>
        <v>68595.509999999995</v>
      </c>
      <c r="V100" s="24">
        <v>68595.509999999995</v>
      </c>
      <c r="W100" s="52">
        <v>0</v>
      </c>
      <c r="X100" s="9">
        <f t="shared" ref="X100:X102" si="181">M100+R100-U100</f>
        <v>22865.17</v>
      </c>
      <c r="Y100" s="9">
        <f t="shared" ref="Y100:Y102" si="182">N100+S100-V100</f>
        <v>22865.17</v>
      </c>
      <c r="Z100" s="9">
        <f t="shared" ref="Z100:Z102" si="183">O100+T100-W100</f>
        <v>0</v>
      </c>
      <c r="AA100" s="61"/>
      <c r="AB100" s="62"/>
      <c r="AC100" s="87"/>
    </row>
    <row r="101" spans="1:29" ht="13.2" x14ac:dyDescent="0.25">
      <c r="A101" s="99"/>
      <c r="B101" s="67"/>
      <c r="C101" s="71"/>
      <c r="D101" s="83"/>
      <c r="E101" s="72"/>
      <c r="F101" s="103"/>
      <c r="G101" s="83"/>
      <c r="H101" s="72"/>
      <c r="I101" s="103"/>
      <c r="J101" s="83"/>
      <c r="K101" s="83"/>
      <c r="L101" s="83"/>
      <c r="M101" s="9">
        <f t="shared" si="178"/>
        <v>22865.17</v>
      </c>
      <c r="N101" s="10">
        <f t="shared" si="178"/>
        <v>22865.17</v>
      </c>
      <c r="O101" s="10">
        <f t="shared" si="178"/>
        <v>0</v>
      </c>
      <c r="P101" s="88"/>
      <c r="Q101" s="16" t="s">
        <v>6</v>
      </c>
      <c r="R101" s="24">
        <f t="shared" si="179"/>
        <v>68595.509999999995</v>
      </c>
      <c r="S101" s="52">
        <v>68595.509999999995</v>
      </c>
      <c r="T101" s="52">
        <v>0</v>
      </c>
      <c r="U101" s="24">
        <f t="shared" si="180"/>
        <v>68595.509999999995</v>
      </c>
      <c r="V101" s="24">
        <v>68595.509999999995</v>
      </c>
      <c r="W101" s="52">
        <v>0</v>
      </c>
      <c r="X101" s="9">
        <f t="shared" si="181"/>
        <v>22865.17</v>
      </c>
      <c r="Y101" s="9">
        <f t="shared" si="182"/>
        <v>22865.17</v>
      </c>
      <c r="Z101" s="9">
        <f t="shared" si="183"/>
        <v>0</v>
      </c>
      <c r="AA101" s="61"/>
      <c r="AB101" s="62"/>
      <c r="AC101" s="87"/>
    </row>
    <row r="102" spans="1:29" ht="13.2" x14ac:dyDescent="0.25">
      <c r="A102" s="99"/>
      <c r="B102" s="67"/>
      <c r="C102" s="71"/>
      <c r="D102" s="83"/>
      <c r="E102" s="72"/>
      <c r="F102" s="103"/>
      <c r="G102" s="83"/>
      <c r="H102" s="72"/>
      <c r="I102" s="103"/>
      <c r="J102" s="83"/>
      <c r="K102" s="83"/>
      <c r="L102" s="83"/>
      <c r="M102" s="9">
        <f t="shared" si="178"/>
        <v>22865.17</v>
      </c>
      <c r="N102" s="10">
        <f t="shared" si="178"/>
        <v>22865.17</v>
      </c>
      <c r="O102" s="10">
        <f t="shared" si="178"/>
        <v>0</v>
      </c>
      <c r="P102" s="88"/>
      <c r="Q102" s="16" t="s">
        <v>7</v>
      </c>
      <c r="R102" s="24">
        <f t="shared" si="179"/>
        <v>0</v>
      </c>
      <c r="S102" s="24"/>
      <c r="T102" s="24"/>
      <c r="U102" s="24">
        <f t="shared" si="180"/>
        <v>0</v>
      </c>
      <c r="V102" s="24"/>
      <c r="W102" s="24"/>
      <c r="X102" s="9">
        <f t="shared" si="181"/>
        <v>22865.17</v>
      </c>
      <c r="Y102" s="9">
        <f t="shared" si="182"/>
        <v>22865.17</v>
      </c>
      <c r="Z102" s="9">
        <f t="shared" si="183"/>
        <v>0</v>
      </c>
      <c r="AA102" s="61"/>
      <c r="AB102" s="62"/>
      <c r="AC102" s="87"/>
    </row>
    <row r="103" spans="1:29" ht="19.5" customHeight="1" x14ac:dyDescent="0.25">
      <c r="A103" s="99"/>
      <c r="B103" s="67"/>
      <c r="C103" s="71"/>
      <c r="D103" s="83"/>
      <c r="E103" s="72"/>
      <c r="F103" s="103"/>
      <c r="G103" s="83"/>
      <c r="H103" s="72"/>
      <c r="I103" s="103"/>
      <c r="J103" s="83"/>
      <c r="K103" s="83"/>
      <c r="L103" s="83"/>
      <c r="M103" s="64"/>
      <c r="N103" s="64"/>
      <c r="O103" s="64"/>
      <c r="P103" s="88"/>
      <c r="Q103" s="17" t="s">
        <v>3</v>
      </c>
      <c r="R103" s="53">
        <f>SUM(R99:R102)</f>
        <v>205786.52999999997</v>
      </c>
      <c r="S103" s="53">
        <f>SUM(S99:S102)</f>
        <v>205786.52999999997</v>
      </c>
      <c r="T103" s="53">
        <f t="shared" ref="T103:W103" si="184">SUM(T99:T102)</f>
        <v>0</v>
      </c>
      <c r="U103" s="53">
        <f>SUM(U99:U102)</f>
        <v>182921.36</v>
      </c>
      <c r="V103" s="53">
        <f>SUM(V99:V102)</f>
        <v>182921.36</v>
      </c>
      <c r="W103" s="53">
        <f t="shared" si="184"/>
        <v>0</v>
      </c>
      <c r="X103" s="64"/>
      <c r="Y103" s="64"/>
      <c r="Z103" s="64"/>
      <c r="AA103" s="61"/>
      <c r="AB103" s="62"/>
      <c r="AC103" s="87"/>
    </row>
    <row r="104" spans="1:29" ht="22.5" customHeight="1" x14ac:dyDescent="0.25">
      <c r="A104" s="65">
        <f>1+A99</f>
        <v>2</v>
      </c>
      <c r="B104" s="67" t="s">
        <v>72</v>
      </c>
      <c r="C104" s="71" t="s">
        <v>78</v>
      </c>
      <c r="D104" s="71" t="s">
        <v>79</v>
      </c>
      <c r="E104" s="72" t="s">
        <v>76</v>
      </c>
      <c r="F104" s="73">
        <v>3245.97</v>
      </c>
      <c r="G104" s="71" t="s">
        <v>80</v>
      </c>
      <c r="H104" s="72" t="s">
        <v>75</v>
      </c>
      <c r="I104" s="73">
        <v>86.1</v>
      </c>
      <c r="J104" s="88">
        <v>24.27</v>
      </c>
      <c r="K104" s="89">
        <v>44622</v>
      </c>
      <c r="L104" s="89">
        <v>46419</v>
      </c>
      <c r="M104" s="9">
        <f>N104+O104</f>
        <v>0</v>
      </c>
      <c r="N104" s="10">
        <v>0</v>
      </c>
      <c r="O104" s="10">
        <v>0</v>
      </c>
      <c r="P104" s="88" t="s">
        <v>44</v>
      </c>
      <c r="Q104" s="16" t="s">
        <v>4</v>
      </c>
      <c r="R104" s="24">
        <f>S104+T104</f>
        <v>6269.73</v>
      </c>
      <c r="S104" s="24">
        <v>6269.73</v>
      </c>
      <c r="T104" s="24">
        <v>0</v>
      </c>
      <c r="U104" s="24">
        <f>V104+W104</f>
        <v>6269.73</v>
      </c>
      <c r="V104" s="24">
        <v>6269.73</v>
      </c>
      <c r="W104" s="24">
        <v>0</v>
      </c>
      <c r="X104" s="9">
        <f>M104+R104-U104</f>
        <v>0</v>
      </c>
      <c r="Y104" s="9">
        <f>N104+S104-V104</f>
        <v>0</v>
      </c>
      <c r="Z104" s="9">
        <f>O104+T104-W104</f>
        <v>0</v>
      </c>
      <c r="AA104" s="61"/>
      <c r="AB104" s="62"/>
      <c r="AC104" s="63"/>
    </row>
    <row r="105" spans="1:29" ht="18" customHeight="1" x14ac:dyDescent="0.25">
      <c r="A105" s="65"/>
      <c r="B105" s="67"/>
      <c r="C105" s="71"/>
      <c r="D105" s="71"/>
      <c r="E105" s="72"/>
      <c r="F105" s="73"/>
      <c r="G105" s="71"/>
      <c r="H105" s="72"/>
      <c r="I105" s="73"/>
      <c r="J105" s="88"/>
      <c r="K105" s="88"/>
      <c r="L105" s="88"/>
      <c r="M105" s="9">
        <f t="shared" ref="M105:M107" si="185">X104</f>
        <v>0</v>
      </c>
      <c r="N105" s="10">
        <f t="shared" ref="N105:N107" si="186">Y104</f>
        <v>0</v>
      </c>
      <c r="O105" s="10">
        <f t="shared" ref="O105:O107" si="187">Z104</f>
        <v>0</v>
      </c>
      <c r="P105" s="88"/>
      <c r="Q105" s="16" t="s">
        <v>5</v>
      </c>
      <c r="R105" s="24">
        <f t="shared" ref="R105:R107" si="188">S105+T105</f>
        <v>6269.73</v>
      </c>
      <c r="S105" s="24">
        <v>6269.73</v>
      </c>
      <c r="T105" s="24">
        <v>0</v>
      </c>
      <c r="U105" s="24">
        <f t="shared" ref="U105:U107" si="189">V105</f>
        <v>6269.73</v>
      </c>
      <c r="V105" s="24">
        <v>6269.73</v>
      </c>
      <c r="W105" s="24">
        <v>0</v>
      </c>
      <c r="X105" s="9">
        <f t="shared" ref="X105:X107" si="190">M105+R105-U105</f>
        <v>0</v>
      </c>
      <c r="Y105" s="9">
        <f t="shared" ref="Y105:Y107" si="191">N105+S105-V105</f>
        <v>0</v>
      </c>
      <c r="Z105" s="9">
        <f t="shared" ref="Z105:Z107" si="192">O105+T105-W105</f>
        <v>0</v>
      </c>
      <c r="AA105" s="61"/>
      <c r="AB105" s="62"/>
      <c r="AC105" s="63"/>
    </row>
    <row r="106" spans="1:29" ht="18" customHeight="1" x14ac:dyDescent="0.25">
      <c r="A106" s="65"/>
      <c r="B106" s="67"/>
      <c r="C106" s="71"/>
      <c r="D106" s="71"/>
      <c r="E106" s="72"/>
      <c r="F106" s="73"/>
      <c r="G106" s="71"/>
      <c r="H106" s="72"/>
      <c r="I106" s="73"/>
      <c r="J106" s="88"/>
      <c r="K106" s="88"/>
      <c r="L106" s="88"/>
      <c r="M106" s="9">
        <f t="shared" si="185"/>
        <v>0</v>
      </c>
      <c r="N106" s="10">
        <f t="shared" si="186"/>
        <v>0</v>
      </c>
      <c r="O106" s="10">
        <f t="shared" si="187"/>
        <v>0</v>
      </c>
      <c r="P106" s="88"/>
      <c r="Q106" s="16" t="s">
        <v>6</v>
      </c>
      <c r="R106" s="24">
        <f t="shared" si="188"/>
        <v>6269.73</v>
      </c>
      <c r="S106" s="24">
        <v>6269.73</v>
      </c>
      <c r="T106" s="24">
        <v>0</v>
      </c>
      <c r="U106" s="24">
        <f t="shared" si="189"/>
        <v>6269.73</v>
      </c>
      <c r="V106" s="24">
        <v>6269.73</v>
      </c>
      <c r="W106" s="24">
        <v>0</v>
      </c>
      <c r="X106" s="9">
        <f t="shared" si="190"/>
        <v>0</v>
      </c>
      <c r="Y106" s="9">
        <f t="shared" si="191"/>
        <v>0</v>
      </c>
      <c r="Z106" s="9">
        <f t="shared" si="192"/>
        <v>0</v>
      </c>
      <c r="AA106" s="61"/>
      <c r="AB106" s="62"/>
      <c r="AC106" s="63"/>
    </row>
    <row r="107" spans="1:29" ht="18" customHeight="1" x14ac:dyDescent="0.25">
      <c r="A107" s="65"/>
      <c r="B107" s="67"/>
      <c r="C107" s="71"/>
      <c r="D107" s="71"/>
      <c r="E107" s="72"/>
      <c r="F107" s="73"/>
      <c r="G107" s="71"/>
      <c r="H107" s="72"/>
      <c r="I107" s="73"/>
      <c r="J107" s="88"/>
      <c r="K107" s="88"/>
      <c r="L107" s="88"/>
      <c r="M107" s="9">
        <f t="shared" si="185"/>
        <v>0</v>
      </c>
      <c r="N107" s="10">
        <f t="shared" si="186"/>
        <v>0</v>
      </c>
      <c r="O107" s="10">
        <f t="shared" si="187"/>
        <v>0</v>
      </c>
      <c r="P107" s="88"/>
      <c r="Q107" s="16" t="s">
        <v>7</v>
      </c>
      <c r="R107" s="24">
        <f t="shared" si="188"/>
        <v>0</v>
      </c>
      <c r="S107" s="24"/>
      <c r="T107" s="24"/>
      <c r="U107" s="24">
        <f t="shared" si="189"/>
        <v>0</v>
      </c>
      <c r="V107" s="24"/>
      <c r="W107" s="24"/>
      <c r="X107" s="9">
        <f t="shared" si="190"/>
        <v>0</v>
      </c>
      <c r="Y107" s="9">
        <f t="shared" si="191"/>
        <v>0</v>
      </c>
      <c r="Z107" s="9">
        <f t="shared" si="192"/>
        <v>0</v>
      </c>
      <c r="AA107" s="61"/>
      <c r="AB107" s="62"/>
      <c r="AC107" s="63"/>
    </row>
    <row r="108" spans="1:29" ht="23.25" customHeight="1" x14ac:dyDescent="0.25">
      <c r="A108" s="65"/>
      <c r="B108" s="67"/>
      <c r="C108" s="71"/>
      <c r="D108" s="71"/>
      <c r="E108" s="72"/>
      <c r="F108" s="73"/>
      <c r="G108" s="71"/>
      <c r="H108" s="72"/>
      <c r="I108" s="73"/>
      <c r="J108" s="88"/>
      <c r="K108" s="88"/>
      <c r="L108" s="88"/>
      <c r="M108" s="64"/>
      <c r="N108" s="64"/>
      <c r="O108" s="64"/>
      <c r="P108" s="88"/>
      <c r="Q108" s="17" t="s">
        <v>3</v>
      </c>
      <c r="R108" s="53">
        <f>SUM(R104:R107)</f>
        <v>18809.189999999999</v>
      </c>
      <c r="S108" s="53">
        <f t="shared" ref="S108:W108" si="193">SUM(S104:S107)</f>
        <v>18809.189999999999</v>
      </c>
      <c r="T108" s="53">
        <f t="shared" si="193"/>
        <v>0</v>
      </c>
      <c r="U108" s="53">
        <f t="shared" si="193"/>
        <v>18809.189999999999</v>
      </c>
      <c r="V108" s="53">
        <f t="shared" si="193"/>
        <v>18809.189999999999</v>
      </c>
      <c r="W108" s="53">
        <f t="shared" si="193"/>
        <v>0</v>
      </c>
      <c r="X108" s="64"/>
      <c r="Y108" s="64"/>
      <c r="Z108" s="64"/>
      <c r="AA108" s="61"/>
      <c r="AB108" s="62"/>
      <c r="AC108" s="63"/>
    </row>
    <row r="109" spans="1:29" ht="13.2" x14ac:dyDescent="0.25">
      <c r="A109" s="65">
        <f t="shared" ref="A109" si="194">1+A104</f>
        <v>3</v>
      </c>
      <c r="B109" s="67" t="s">
        <v>72</v>
      </c>
      <c r="C109" s="71" t="s">
        <v>81</v>
      </c>
      <c r="D109" s="71" t="s">
        <v>82</v>
      </c>
      <c r="E109" s="72" t="s">
        <v>76</v>
      </c>
      <c r="F109" s="73"/>
      <c r="G109" s="71" t="s">
        <v>83</v>
      </c>
      <c r="H109" s="72" t="s">
        <v>75</v>
      </c>
      <c r="I109" s="73">
        <v>41.4</v>
      </c>
      <c r="J109" s="83">
        <v>64.73</v>
      </c>
      <c r="K109" s="82">
        <v>44504</v>
      </c>
      <c r="L109" s="82">
        <v>46298</v>
      </c>
      <c r="M109" s="9">
        <f>N109+O109</f>
        <v>2679.74</v>
      </c>
      <c r="N109" s="10">
        <v>2679.74</v>
      </c>
      <c r="O109" s="10">
        <v>0</v>
      </c>
      <c r="P109" s="88" t="s">
        <v>44</v>
      </c>
      <c r="Q109" s="16" t="s">
        <v>4</v>
      </c>
      <c r="R109" s="24">
        <f>S109+T109</f>
        <v>8039.22</v>
      </c>
      <c r="S109" s="24">
        <v>8039.22</v>
      </c>
      <c r="T109" s="24">
        <v>0</v>
      </c>
      <c r="U109" s="24">
        <f>V109+W109</f>
        <v>10718.96</v>
      </c>
      <c r="V109" s="24">
        <v>10718.96</v>
      </c>
      <c r="W109" s="24">
        <v>0</v>
      </c>
      <c r="X109" s="9">
        <f>M109+R109-U109</f>
        <v>0</v>
      </c>
      <c r="Y109" s="9">
        <f>N109+S109-V109</f>
        <v>0</v>
      </c>
      <c r="Z109" s="9">
        <f>O109+T109-W109</f>
        <v>0</v>
      </c>
      <c r="AA109" s="61"/>
      <c r="AB109" s="62"/>
      <c r="AC109" s="63"/>
    </row>
    <row r="110" spans="1:29" ht="13.2" x14ac:dyDescent="0.25">
      <c r="A110" s="65"/>
      <c r="B110" s="67"/>
      <c r="C110" s="71"/>
      <c r="D110" s="71"/>
      <c r="E110" s="72"/>
      <c r="F110" s="73"/>
      <c r="G110" s="71"/>
      <c r="H110" s="72"/>
      <c r="I110" s="73"/>
      <c r="J110" s="83"/>
      <c r="K110" s="82"/>
      <c r="L110" s="82"/>
      <c r="M110" s="9">
        <f t="shared" ref="M110:M112" si="195">X109</f>
        <v>0</v>
      </c>
      <c r="N110" s="10">
        <f t="shared" ref="N110:N112" si="196">Y109</f>
        <v>0</v>
      </c>
      <c r="O110" s="10">
        <f t="shared" ref="O110:O112" si="197">Z109</f>
        <v>0</v>
      </c>
      <c r="P110" s="88"/>
      <c r="Q110" s="16" t="s">
        <v>5</v>
      </c>
      <c r="R110" s="24">
        <f t="shared" ref="R110:R112" si="198">S110+T110</f>
        <v>8039.22</v>
      </c>
      <c r="S110" s="24">
        <v>8039.22</v>
      </c>
      <c r="T110" s="24">
        <v>0</v>
      </c>
      <c r="U110" s="24">
        <f t="shared" ref="U110:U112" si="199">V110</f>
        <v>8039.22</v>
      </c>
      <c r="V110" s="24">
        <v>8039.22</v>
      </c>
      <c r="W110" s="24">
        <v>0</v>
      </c>
      <c r="X110" s="9">
        <f t="shared" ref="X110:X112" si="200">M110+R110-U110</f>
        <v>0</v>
      </c>
      <c r="Y110" s="9">
        <f t="shared" ref="Y110:Y112" si="201">N110+S110-V110</f>
        <v>0</v>
      </c>
      <c r="Z110" s="9">
        <f t="shared" ref="Z110:Z112" si="202">O110+T110-W110</f>
        <v>0</v>
      </c>
      <c r="AA110" s="61"/>
      <c r="AB110" s="62"/>
      <c r="AC110" s="63"/>
    </row>
    <row r="111" spans="1:29" ht="13.2" x14ac:dyDescent="0.25">
      <c r="A111" s="65"/>
      <c r="B111" s="67"/>
      <c r="C111" s="71"/>
      <c r="D111" s="71"/>
      <c r="E111" s="72"/>
      <c r="F111" s="73"/>
      <c r="G111" s="71"/>
      <c r="H111" s="72"/>
      <c r="I111" s="73"/>
      <c r="J111" s="83"/>
      <c r="K111" s="82"/>
      <c r="L111" s="82"/>
      <c r="M111" s="9">
        <f t="shared" si="195"/>
        <v>0</v>
      </c>
      <c r="N111" s="10">
        <f t="shared" si="196"/>
        <v>0</v>
      </c>
      <c r="O111" s="10">
        <f t="shared" si="197"/>
        <v>0</v>
      </c>
      <c r="P111" s="88"/>
      <c r="Q111" s="16" t="s">
        <v>6</v>
      </c>
      <c r="R111" s="24">
        <f t="shared" si="198"/>
        <v>8039.22</v>
      </c>
      <c r="S111" s="24">
        <v>8039.22</v>
      </c>
      <c r="T111" s="24">
        <v>0</v>
      </c>
      <c r="U111" s="24">
        <f t="shared" si="199"/>
        <v>8039.22</v>
      </c>
      <c r="V111" s="24">
        <v>8039.22</v>
      </c>
      <c r="W111" s="24">
        <v>0</v>
      </c>
      <c r="X111" s="9">
        <f t="shared" si="200"/>
        <v>0</v>
      </c>
      <c r="Y111" s="9">
        <f t="shared" si="201"/>
        <v>0</v>
      </c>
      <c r="Z111" s="9">
        <f t="shared" si="202"/>
        <v>0</v>
      </c>
      <c r="AA111" s="61"/>
      <c r="AB111" s="62"/>
      <c r="AC111" s="63"/>
    </row>
    <row r="112" spans="1:29" ht="13.2" x14ac:dyDescent="0.25">
      <c r="A112" s="65"/>
      <c r="B112" s="67"/>
      <c r="C112" s="71"/>
      <c r="D112" s="71"/>
      <c r="E112" s="72"/>
      <c r="F112" s="73"/>
      <c r="G112" s="71"/>
      <c r="H112" s="72"/>
      <c r="I112" s="73"/>
      <c r="J112" s="83"/>
      <c r="K112" s="82"/>
      <c r="L112" s="82"/>
      <c r="M112" s="9">
        <f t="shared" si="195"/>
        <v>0</v>
      </c>
      <c r="N112" s="10">
        <f t="shared" si="196"/>
        <v>0</v>
      </c>
      <c r="O112" s="10">
        <f t="shared" si="197"/>
        <v>0</v>
      </c>
      <c r="P112" s="88"/>
      <c r="Q112" s="16" t="s">
        <v>7</v>
      </c>
      <c r="R112" s="24">
        <f t="shared" si="198"/>
        <v>0</v>
      </c>
      <c r="S112" s="24"/>
      <c r="T112" s="24"/>
      <c r="U112" s="24">
        <f t="shared" si="199"/>
        <v>0</v>
      </c>
      <c r="V112" s="24"/>
      <c r="W112" s="24"/>
      <c r="X112" s="9">
        <f t="shared" si="200"/>
        <v>0</v>
      </c>
      <c r="Y112" s="9">
        <f t="shared" si="201"/>
        <v>0</v>
      </c>
      <c r="Z112" s="9">
        <f t="shared" si="202"/>
        <v>0</v>
      </c>
      <c r="AA112" s="61"/>
      <c r="AB112" s="62"/>
      <c r="AC112" s="63"/>
    </row>
    <row r="113" spans="1:29" ht="13.2" x14ac:dyDescent="0.25">
      <c r="A113" s="66"/>
      <c r="B113" s="67"/>
      <c r="C113" s="71"/>
      <c r="D113" s="67"/>
      <c r="E113" s="72"/>
      <c r="F113" s="67"/>
      <c r="G113" s="67"/>
      <c r="H113" s="72"/>
      <c r="I113" s="67"/>
      <c r="J113" s="67"/>
      <c r="K113" s="67"/>
      <c r="L113" s="67"/>
      <c r="M113" s="64"/>
      <c r="N113" s="64"/>
      <c r="O113" s="64"/>
      <c r="P113" s="67"/>
      <c r="Q113" s="17" t="s">
        <v>3</v>
      </c>
      <c r="R113" s="53">
        <f>SUM(R109:R112)</f>
        <v>24117.66</v>
      </c>
      <c r="S113" s="53">
        <f t="shared" ref="S113:W113" si="203">SUM(S109:S112)</f>
        <v>24117.66</v>
      </c>
      <c r="T113" s="53">
        <f t="shared" si="203"/>
        <v>0</v>
      </c>
      <c r="U113" s="53">
        <f t="shared" si="203"/>
        <v>26797.4</v>
      </c>
      <c r="V113" s="53">
        <f t="shared" si="203"/>
        <v>26797.4</v>
      </c>
      <c r="W113" s="53">
        <f t="shared" si="203"/>
        <v>0</v>
      </c>
      <c r="X113" s="64"/>
      <c r="Y113" s="64"/>
      <c r="Z113" s="64"/>
      <c r="AA113" s="61"/>
      <c r="AB113" s="62"/>
      <c r="AC113" s="63"/>
    </row>
    <row r="114" spans="1:29" ht="13.2" x14ac:dyDescent="0.25">
      <c r="A114" s="65">
        <f t="shared" ref="A114" si="204">1+A109</f>
        <v>4</v>
      </c>
      <c r="B114" s="67" t="s">
        <v>72</v>
      </c>
      <c r="C114" s="71" t="s">
        <v>84</v>
      </c>
      <c r="D114" s="71" t="s">
        <v>85</v>
      </c>
      <c r="E114" s="72" t="s">
        <v>76</v>
      </c>
      <c r="F114" s="73"/>
      <c r="G114" s="71" t="s">
        <v>86</v>
      </c>
      <c r="H114" s="72" t="s">
        <v>87</v>
      </c>
      <c r="I114" s="73">
        <v>31.3</v>
      </c>
      <c r="J114" s="81">
        <v>29</v>
      </c>
      <c r="K114" s="82">
        <v>44504</v>
      </c>
      <c r="L114" s="82">
        <v>46298</v>
      </c>
      <c r="M114" s="9">
        <f>N114+O114</f>
        <v>907.7</v>
      </c>
      <c r="N114" s="10">
        <v>907.7</v>
      </c>
      <c r="O114" s="10">
        <v>0</v>
      </c>
      <c r="P114" s="88" t="s">
        <v>44</v>
      </c>
      <c r="Q114" s="16" t="s">
        <v>4</v>
      </c>
      <c r="R114" s="24">
        <f>S114+T114</f>
        <v>2723.1</v>
      </c>
      <c r="S114" s="24">
        <v>2723.1</v>
      </c>
      <c r="T114" s="24">
        <v>0</v>
      </c>
      <c r="U114" s="24">
        <f>V114+W114</f>
        <v>2723.1</v>
      </c>
      <c r="V114" s="24">
        <v>2723.1</v>
      </c>
      <c r="W114" s="24">
        <v>0</v>
      </c>
      <c r="X114" s="9">
        <f>M114+R114-U114</f>
        <v>907.70000000000027</v>
      </c>
      <c r="Y114" s="9">
        <f>N114+S114-V114</f>
        <v>907.70000000000027</v>
      </c>
      <c r="Z114" s="9">
        <f>O114+T114-W114</f>
        <v>0</v>
      </c>
      <c r="AA114" s="61"/>
      <c r="AB114" s="62"/>
      <c r="AC114" s="63"/>
    </row>
    <row r="115" spans="1:29" ht="13.2" x14ac:dyDescent="0.25">
      <c r="A115" s="65"/>
      <c r="B115" s="67"/>
      <c r="C115" s="71"/>
      <c r="D115" s="71"/>
      <c r="E115" s="72"/>
      <c r="F115" s="73"/>
      <c r="G115" s="71"/>
      <c r="H115" s="72"/>
      <c r="I115" s="73"/>
      <c r="J115" s="81"/>
      <c r="K115" s="82"/>
      <c r="L115" s="83"/>
      <c r="M115" s="9">
        <f t="shared" ref="M115:M117" si="205">X114</f>
        <v>907.70000000000027</v>
      </c>
      <c r="N115" s="10">
        <f t="shared" ref="N115:N117" si="206">Y114</f>
        <v>907.70000000000027</v>
      </c>
      <c r="O115" s="10">
        <f t="shared" ref="O115:O117" si="207">Z114</f>
        <v>0</v>
      </c>
      <c r="P115" s="88"/>
      <c r="Q115" s="16" t="s">
        <v>5</v>
      </c>
      <c r="R115" s="24">
        <f t="shared" ref="R115:R117" si="208">S115+T115</f>
        <v>2723.1</v>
      </c>
      <c r="S115" s="24">
        <v>2723.1</v>
      </c>
      <c r="T115" s="24">
        <v>0</v>
      </c>
      <c r="U115" s="24">
        <f t="shared" ref="U115:U117" si="209">V115</f>
        <v>2723.1</v>
      </c>
      <c r="V115" s="24">
        <v>2723.1</v>
      </c>
      <c r="W115" s="24">
        <v>0</v>
      </c>
      <c r="X115" s="9">
        <f t="shared" ref="X115:X117" si="210">M115+R115-U115</f>
        <v>907.70000000000027</v>
      </c>
      <c r="Y115" s="9">
        <f t="shared" ref="Y115:Y117" si="211">N115+S115-V115</f>
        <v>907.70000000000027</v>
      </c>
      <c r="Z115" s="9">
        <f t="shared" ref="Z115:Z117" si="212">O115+T115-W115</f>
        <v>0</v>
      </c>
      <c r="AA115" s="61"/>
      <c r="AB115" s="62"/>
      <c r="AC115" s="63"/>
    </row>
    <row r="116" spans="1:29" ht="13.2" x14ac:dyDescent="0.25">
      <c r="A116" s="65"/>
      <c r="B116" s="67"/>
      <c r="C116" s="71"/>
      <c r="D116" s="71"/>
      <c r="E116" s="72"/>
      <c r="F116" s="73"/>
      <c r="G116" s="71"/>
      <c r="H116" s="72"/>
      <c r="I116" s="73"/>
      <c r="J116" s="81"/>
      <c r="K116" s="82"/>
      <c r="L116" s="83"/>
      <c r="M116" s="9">
        <f t="shared" si="205"/>
        <v>907.70000000000027</v>
      </c>
      <c r="N116" s="10">
        <f t="shared" si="206"/>
        <v>907.70000000000027</v>
      </c>
      <c r="O116" s="10">
        <f t="shared" si="207"/>
        <v>0</v>
      </c>
      <c r="P116" s="88"/>
      <c r="Q116" s="16" t="s">
        <v>6</v>
      </c>
      <c r="R116" s="24">
        <f t="shared" si="208"/>
        <v>2723.1</v>
      </c>
      <c r="S116" s="24">
        <v>2723.1</v>
      </c>
      <c r="T116" s="24">
        <v>0</v>
      </c>
      <c r="U116" s="24">
        <f t="shared" si="209"/>
        <v>2723.1</v>
      </c>
      <c r="V116" s="24">
        <v>2723.1</v>
      </c>
      <c r="W116" s="24">
        <v>0</v>
      </c>
      <c r="X116" s="9">
        <f t="shared" si="210"/>
        <v>907.70000000000027</v>
      </c>
      <c r="Y116" s="9">
        <f t="shared" si="211"/>
        <v>907.70000000000027</v>
      </c>
      <c r="Z116" s="9">
        <f t="shared" si="212"/>
        <v>0</v>
      </c>
      <c r="AA116" s="61"/>
      <c r="AB116" s="62"/>
      <c r="AC116" s="63"/>
    </row>
    <row r="117" spans="1:29" ht="13.2" x14ac:dyDescent="0.25">
      <c r="A117" s="65"/>
      <c r="B117" s="67"/>
      <c r="C117" s="71"/>
      <c r="D117" s="71"/>
      <c r="E117" s="72"/>
      <c r="F117" s="73"/>
      <c r="G117" s="71"/>
      <c r="H117" s="72"/>
      <c r="I117" s="73"/>
      <c r="J117" s="81"/>
      <c r="K117" s="82"/>
      <c r="L117" s="83"/>
      <c r="M117" s="9">
        <f t="shared" si="205"/>
        <v>907.70000000000027</v>
      </c>
      <c r="N117" s="10">
        <f t="shared" si="206"/>
        <v>907.70000000000027</v>
      </c>
      <c r="O117" s="10">
        <f t="shared" si="207"/>
        <v>0</v>
      </c>
      <c r="P117" s="88"/>
      <c r="Q117" s="16" t="s">
        <v>7</v>
      </c>
      <c r="R117" s="24">
        <f t="shared" si="208"/>
        <v>0</v>
      </c>
      <c r="S117" s="24"/>
      <c r="T117" s="24"/>
      <c r="U117" s="24">
        <f t="shared" si="209"/>
        <v>0</v>
      </c>
      <c r="V117" s="24"/>
      <c r="W117" s="24"/>
      <c r="X117" s="9">
        <f t="shared" si="210"/>
        <v>907.70000000000027</v>
      </c>
      <c r="Y117" s="9">
        <f t="shared" si="211"/>
        <v>907.70000000000027</v>
      </c>
      <c r="Z117" s="9">
        <f t="shared" si="212"/>
        <v>0</v>
      </c>
      <c r="AA117" s="61"/>
      <c r="AB117" s="62"/>
      <c r="AC117" s="63"/>
    </row>
    <row r="118" spans="1:29" ht="13.2" x14ac:dyDescent="0.25">
      <c r="A118" s="66"/>
      <c r="B118" s="67"/>
      <c r="C118" s="71"/>
      <c r="D118" s="71"/>
      <c r="E118" s="72"/>
      <c r="F118" s="73"/>
      <c r="G118" s="71"/>
      <c r="H118" s="72"/>
      <c r="I118" s="73"/>
      <c r="J118" s="81"/>
      <c r="K118" s="82"/>
      <c r="L118" s="83"/>
      <c r="M118" s="64"/>
      <c r="N118" s="64"/>
      <c r="O118" s="64"/>
      <c r="P118" s="88"/>
      <c r="Q118" s="17" t="s">
        <v>3</v>
      </c>
      <c r="R118" s="53">
        <f>SUM(R114:R117)</f>
        <v>8169.2999999999993</v>
      </c>
      <c r="S118" s="53">
        <f t="shared" ref="S118:W118" si="213">SUM(S114:S117)</f>
        <v>8169.2999999999993</v>
      </c>
      <c r="T118" s="53">
        <f t="shared" si="213"/>
        <v>0</v>
      </c>
      <c r="U118" s="53">
        <f t="shared" si="213"/>
        <v>8169.2999999999993</v>
      </c>
      <c r="V118" s="53">
        <f t="shared" si="213"/>
        <v>8169.2999999999993</v>
      </c>
      <c r="W118" s="53">
        <f t="shared" si="213"/>
        <v>0</v>
      </c>
      <c r="X118" s="64"/>
      <c r="Y118" s="64"/>
      <c r="Z118" s="64"/>
      <c r="AA118" s="61"/>
      <c r="AB118" s="62"/>
      <c r="AC118" s="63"/>
    </row>
    <row r="119" spans="1:29" ht="13.2" x14ac:dyDescent="0.25">
      <c r="A119" s="65">
        <f t="shared" ref="A119:A129" si="214">1+A114</f>
        <v>5</v>
      </c>
      <c r="B119" s="67" t="s">
        <v>72</v>
      </c>
      <c r="C119" s="71" t="s">
        <v>88</v>
      </c>
      <c r="D119" s="71" t="s">
        <v>91</v>
      </c>
      <c r="E119" s="72" t="s">
        <v>76</v>
      </c>
      <c r="F119" s="73"/>
      <c r="G119" s="71" t="s">
        <v>89</v>
      </c>
      <c r="H119" s="74" t="s">
        <v>90</v>
      </c>
      <c r="I119" s="73">
        <v>19.899999999999999</v>
      </c>
      <c r="J119" s="83">
        <v>56.38</v>
      </c>
      <c r="K119" s="82">
        <v>44384</v>
      </c>
      <c r="L119" s="82">
        <v>44718</v>
      </c>
      <c r="M119" s="9">
        <f>N119+O119</f>
        <v>0</v>
      </c>
      <c r="N119" s="10">
        <v>0</v>
      </c>
      <c r="O119" s="10">
        <v>0</v>
      </c>
      <c r="P119" s="88" t="s">
        <v>44</v>
      </c>
      <c r="Q119" s="16" t="s">
        <v>4</v>
      </c>
      <c r="R119" s="24">
        <f>S119+T119</f>
        <v>3365.64</v>
      </c>
      <c r="S119" s="24">
        <v>3365.64</v>
      </c>
      <c r="T119" s="24">
        <v>0</v>
      </c>
      <c r="U119" s="24">
        <f>V119+W119</f>
        <v>3365.64</v>
      </c>
      <c r="V119" s="24">
        <v>3365.64</v>
      </c>
      <c r="W119" s="24">
        <v>0</v>
      </c>
      <c r="X119" s="9">
        <f>M119+R119-U119</f>
        <v>0</v>
      </c>
      <c r="Y119" s="9">
        <f>N119+S119-V119</f>
        <v>0</v>
      </c>
      <c r="Z119" s="9">
        <f>O119+T119-W119</f>
        <v>0</v>
      </c>
      <c r="AA119" s="61"/>
      <c r="AB119" s="62"/>
      <c r="AC119" s="63"/>
    </row>
    <row r="120" spans="1:29" ht="13.2" x14ac:dyDescent="0.25">
      <c r="A120" s="65"/>
      <c r="B120" s="67"/>
      <c r="C120" s="71"/>
      <c r="D120" s="71"/>
      <c r="E120" s="72"/>
      <c r="F120" s="73"/>
      <c r="G120" s="71"/>
      <c r="H120" s="74"/>
      <c r="I120" s="73"/>
      <c r="J120" s="83"/>
      <c r="K120" s="82"/>
      <c r="L120" s="83"/>
      <c r="M120" s="9">
        <f t="shared" ref="M120:M122" si="215">X119</f>
        <v>0</v>
      </c>
      <c r="N120" s="10">
        <f t="shared" ref="N120:N122" si="216">Y119</f>
        <v>0</v>
      </c>
      <c r="O120" s="10">
        <f t="shared" ref="O120:O122" si="217">Z119</f>
        <v>0</v>
      </c>
      <c r="P120" s="88"/>
      <c r="Q120" s="16" t="s">
        <v>5</v>
      </c>
      <c r="R120" s="24">
        <f t="shared" ref="R120:R122" si="218">S120+T120</f>
        <v>3365.64</v>
      </c>
      <c r="S120" s="24">
        <v>3365.64</v>
      </c>
      <c r="T120" s="24">
        <v>0</v>
      </c>
      <c r="U120" s="24">
        <f t="shared" ref="U120:U122" si="219">V120</f>
        <v>3365.64</v>
      </c>
      <c r="V120" s="24">
        <v>3365.64</v>
      </c>
      <c r="W120" s="24">
        <v>0</v>
      </c>
      <c r="X120" s="9">
        <f t="shared" ref="X120:X122" si="220">M120+R120-U120</f>
        <v>0</v>
      </c>
      <c r="Y120" s="9">
        <f t="shared" ref="Y120:Y122" si="221">N120+S120-V120</f>
        <v>0</v>
      </c>
      <c r="Z120" s="9">
        <f t="shared" ref="Z120:Z122" si="222">O120+T120-W120</f>
        <v>0</v>
      </c>
      <c r="AA120" s="61"/>
      <c r="AB120" s="62"/>
      <c r="AC120" s="63"/>
    </row>
    <row r="121" spans="1:29" ht="13.2" x14ac:dyDescent="0.25">
      <c r="A121" s="65"/>
      <c r="B121" s="67"/>
      <c r="C121" s="71"/>
      <c r="D121" s="71"/>
      <c r="E121" s="72"/>
      <c r="F121" s="73"/>
      <c r="G121" s="71"/>
      <c r="H121" s="74"/>
      <c r="I121" s="73"/>
      <c r="J121" s="83"/>
      <c r="K121" s="82"/>
      <c r="L121" s="83"/>
      <c r="M121" s="9">
        <f t="shared" si="215"/>
        <v>0</v>
      </c>
      <c r="N121" s="10">
        <f t="shared" si="216"/>
        <v>0</v>
      </c>
      <c r="O121" s="10">
        <f t="shared" si="217"/>
        <v>0</v>
      </c>
      <c r="P121" s="88"/>
      <c r="Q121" s="16" t="s">
        <v>6</v>
      </c>
      <c r="R121" s="24">
        <f t="shared" si="218"/>
        <v>3365.64</v>
      </c>
      <c r="S121" s="24">
        <v>3365.64</v>
      </c>
      <c r="T121" s="24">
        <v>0</v>
      </c>
      <c r="U121" s="24">
        <f t="shared" si="219"/>
        <v>3365.64</v>
      </c>
      <c r="V121" s="24">
        <v>3365.64</v>
      </c>
      <c r="W121" s="24">
        <v>0</v>
      </c>
      <c r="X121" s="9">
        <f t="shared" si="220"/>
        <v>0</v>
      </c>
      <c r="Y121" s="9">
        <f t="shared" si="221"/>
        <v>0</v>
      </c>
      <c r="Z121" s="9">
        <f t="shared" si="222"/>
        <v>0</v>
      </c>
      <c r="AA121" s="61"/>
      <c r="AB121" s="62"/>
      <c r="AC121" s="63"/>
    </row>
    <row r="122" spans="1:29" ht="13.2" x14ac:dyDescent="0.25">
      <c r="A122" s="65"/>
      <c r="B122" s="67"/>
      <c r="C122" s="71"/>
      <c r="D122" s="71"/>
      <c r="E122" s="72"/>
      <c r="F122" s="73"/>
      <c r="G122" s="71"/>
      <c r="H122" s="74"/>
      <c r="I122" s="73"/>
      <c r="J122" s="83"/>
      <c r="K122" s="82"/>
      <c r="L122" s="83"/>
      <c r="M122" s="9">
        <f t="shared" si="215"/>
        <v>0</v>
      </c>
      <c r="N122" s="10">
        <f t="shared" si="216"/>
        <v>0</v>
      </c>
      <c r="O122" s="10">
        <f t="shared" si="217"/>
        <v>0</v>
      </c>
      <c r="P122" s="88"/>
      <c r="Q122" s="16" t="s">
        <v>7</v>
      </c>
      <c r="R122" s="24">
        <f t="shared" si="218"/>
        <v>0</v>
      </c>
      <c r="S122" s="24"/>
      <c r="T122" s="24"/>
      <c r="U122" s="24">
        <f t="shared" si="219"/>
        <v>0</v>
      </c>
      <c r="V122" s="24"/>
      <c r="W122" s="24"/>
      <c r="X122" s="9">
        <f t="shared" si="220"/>
        <v>0</v>
      </c>
      <c r="Y122" s="9">
        <f t="shared" si="221"/>
        <v>0</v>
      </c>
      <c r="Z122" s="9">
        <f t="shared" si="222"/>
        <v>0</v>
      </c>
      <c r="AA122" s="61"/>
      <c r="AB122" s="62"/>
      <c r="AC122" s="63"/>
    </row>
    <row r="123" spans="1:29" ht="13.2" x14ac:dyDescent="0.25">
      <c r="A123" s="66"/>
      <c r="B123" s="67"/>
      <c r="C123" s="71"/>
      <c r="D123" s="71"/>
      <c r="E123" s="72"/>
      <c r="F123" s="73"/>
      <c r="G123" s="71"/>
      <c r="H123" s="74"/>
      <c r="I123" s="73"/>
      <c r="J123" s="83"/>
      <c r="K123" s="82"/>
      <c r="L123" s="83"/>
      <c r="M123" s="64"/>
      <c r="N123" s="64"/>
      <c r="O123" s="64"/>
      <c r="P123" s="88"/>
      <c r="Q123" s="17" t="s">
        <v>3</v>
      </c>
      <c r="R123" s="53">
        <f>SUM(R119:R122)</f>
        <v>10096.92</v>
      </c>
      <c r="S123" s="53">
        <f t="shared" ref="S123:W123" si="223">SUM(S119:S122)</f>
        <v>10096.92</v>
      </c>
      <c r="T123" s="53">
        <f t="shared" si="223"/>
        <v>0</v>
      </c>
      <c r="U123" s="53">
        <f t="shared" si="223"/>
        <v>10096.92</v>
      </c>
      <c r="V123" s="53">
        <f t="shared" si="223"/>
        <v>10096.92</v>
      </c>
      <c r="W123" s="53">
        <f t="shared" si="223"/>
        <v>0</v>
      </c>
      <c r="X123" s="64"/>
      <c r="Y123" s="64"/>
      <c r="Z123" s="64"/>
      <c r="AA123" s="61"/>
      <c r="AB123" s="62"/>
      <c r="AC123" s="63"/>
    </row>
    <row r="124" spans="1:29" ht="12.75" customHeight="1" x14ac:dyDescent="0.25">
      <c r="A124" s="65">
        <f t="shared" si="214"/>
        <v>6</v>
      </c>
      <c r="B124" s="67" t="s">
        <v>72</v>
      </c>
      <c r="C124" s="68" t="s">
        <v>141</v>
      </c>
      <c r="D124" s="71" t="s">
        <v>91</v>
      </c>
      <c r="E124" s="72" t="s">
        <v>76</v>
      </c>
      <c r="F124" s="73"/>
      <c r="G124" s="68" t="s">
        <v>140</v>
      </c>
      <c r="H124" s="74" t="s">
        <v>90</v>
      </c>
      <c r="I124" s="73">
        <v>51</v>
      </c>
      <c r="J124" s="83">
        <v>56.38</v>
      </c>
      <c r="K124" s="82">
        <v>41464</v>
      </c>
      <c r="L124" s="82">
        <v>44430</v>
      </c>
      <c r="M124" s="9">
        <f>N124+O124</f>
        <v>0</v>
      </c>
      <c r="N124" s="10">
        <v>0</v>
      </c>
      <c r="O124" s="10">
        <v>0</v>
      </c>
      <c r="P124" s="88" t="s">
        <v>44</v>
      </c>
      <c r="Q124" s="16" t="s">
        <v>4</v>
      </c>
      <c r="R124" s="24">
        <f>S124+T124</f>
        <v>0</v>
      </c>
      <c r="S124" s="24">
        <v>0</v>
      </c>
      <c r="T124" s="24">
        <v>0</v>
      </c>
      <c r="U124" s="24">
        <f>V124+W124</f>
        <v>0</v>
      </c>
      <c r="V124" s="24">
        <v>0</v>
      </c>
      <c r="W124" s="24">
        <v>0</v>
      </c>
      <c r="X124" s="9">
        <f>M124+R124-U124</f>
        <v>0</v>
      </c>
      <c r="Y124" s="9">
        <f>N124+S124-V124</f>
        <v>0</v>
      </c>
      <c r="Z124" s="9">
        <f>O124+T124-W124</f>
        <v>0</v>
      </c>
      <c r="AA124" s="61"/>
      <c r="AB124" s="62"/>
      <c r="AC124" s="63"/>
    </row>
    <row r="125" spans="1:29" ht="13.2" x14ac:dyDescent="0.25">
      <c r="A125" s="65"/>
      <c r="B125" s="67"/>
      <c r="C125" s="69"/>
      <c r="D125" s="71"/>
      <c r="E125" s="72"/>
      <c r="F125" s="73"/>
      <c r="G125" s="69"/>
      <c r="H125" s="74"/>
      <c r="I125" s="73"/>
      <c r="J125" s="83"/>
      <c r="K125" s="82"/>
      <c r="L125" s="83"/>
      <c r="M125" s="9">
        <f t="shared" ref="M125:M127" si="224">X124</f>
        <v>0</v>
      </c>
      <c r="N125" s="10">
        <f t="shared" ref="N125:N127" si="225">Y124</f>
        <v>0</v>
      </c>
      <c r="O125" s="10">
        <f t="shared" ref="O125:O127" si="226">Z124</f>
        <v>0</v>
      </c>
      <c r="P125" s="88"/>
      <c r="Q125" s="16" t="s">
        <v>5</v>
      </c>
      <c r="R125" s="24">
        <f t="shared" ref="R125:R127" si="227">S125+T125</f>
        <v>0</v>
      </c>
      <c r="S125" s="24">
        <v>0</v>
      </c>
      <c r="T125" s="24">
        <v>0</v>
      </c>
      <c r="U125" s="24">
        <f t="shared" ref="U125:U127" si="228">V125</f>
        <v>0</v>
      </c>
      <c r="V125" s="24">
        <v>0</v>
      </c>
      <c r="W125" s="24">
        <v>0</v>
      </c>
      <c r="X125" s="9">
        <f t="shared" ref="X125:X127" si="229">M125+R125-U125</f>
        <v>0</v>
      </c>
      <c r="Y125" s="9">
        <f t="shared" ref="Y125:Y127" si="230">N125+S125-V125</f>
        <v>0</v>
      </c>
      <c r="Z125" s="9">
        <f t="shared" ref="Z125:Z127" si="231">O125+T125-W125</f>
        <v>0</v>
      </c>
      <c r="AA125" s="61"/>
      <c r="AB125" s="62"/>
      <c r="AC125" s="63"/>
    </row>
    <row r="126" spans="1:29" ht="13.2" x14ac:dyDescent="0.25">
      <c r="A126" s="65"/>
      <c r="B126" s="67"/>
      <c r="C126" s="69"/>
      <c r="D126" s="71"/>
      <c r="E126" s="72"/>
      <c r="F126" s="73"/>
      <c r="G126" s="69"/>
      <c r="H126" s="74"/>
      <c r="I126" s="73"/>
      <c r="J126" s="83"/>
      <c r="K126" s="82"/>
      <c r="L126" s="83"/>
      <c r="M126" s="9">
        <f t="shared" si="224"/>
        <v>0</v>
      </c>
      <c r="N126" s="10">
        <f t="shared" si="225"/>
        <v>0</v>
      </c>
      <c r="O126" s="10">
        <f t="shared" si="226"/>
        <v>0</v>
      </c>
      <c r="P126" s="88"/>
      <c r="Q126" s="16" t="s">
        <v>6</v>
      </c>
      <c r="R126" s="24">
        <f t="shared" si="227"/>
        <v>0</v>
      </c>
      <c r="S126" s="24">
        <v>0</v>
      </c>
      <c r="T126" s="24">
        <v>0</v>
      </c>
      <c r="U126" s="24">
        <f t="shared" si="228"/>
        <v>31182.82</v>
      </c>
      <c r="V126" s="24">
        <v>31182.82</v>
      </c>
      <c r="W126" s="24">
        <v>0</v>
      </c>
      <c r="X126" s="9">
        <f t="shared" si="229"/>
        <v>-31182.82</v>
      </c>
      <c r="Y126" s="9">
        <f t="shared" si="230"/>
        <v>-31182.82</v>
      </c>
      <c r="Z126" s="9">
        <f t="shared" si="231"/>
        <v>0</v>
      </c>
      <c r="AA126" s="61"/>
      <c r="AB126" s="62"/>
      <c r="AC126" s="63"/>
    </row>
    <row r="127" spans="1:29" ht="13.2" x14ac:dyDescent="0.25">
      <c r="A127" s="65"/>
      <c r="B127" s="67"/>
      <c r="C127" s="69"/>
      <c r="D127" s="71"/>
      <c r="E127" s="72"/>
      <c r="F127" s="73"/>
      <c r="G127" s="69"/>
      <c r="H127" s="74"/>
      <c r="I127" s="73"/>
      <c r="J127" s="83"/>
      <c r="K127" s="82"/>
      <c r="L127" s="83"/>
      <c r="M127" s="9">
        <f t="shared" si="224"/>
        <v>-31182.82</v>
      </c>
      <c r="N127" s="10">
        <f t="shared" si="225"/>
        <v>-31182.82</v>
      </c>
      <c r="O127" s="10">
        <f t="shared" si="226"/>
        <v>0</v>
      </c>
      <c r="P127" s="88"/>
      <c r="Q127" s="16" t="s">
        <v>7</v>
      </c>
      <c r="R127" s="24">
        <f t="shared" si="227"/>
        <v>0</v>
      </c>
      <c r="S127" s="24"/>
      <c r="T127" s="24"/>
      <c r="U127" s="24">
        <f t="shared" si="228"/>
        <v>0</v>
      </c>
      <c r="V127" s="24"/>
      <c r="W127" s="24"/>
      <c r="X127" s="9">
        <f t="shared" si="229"/>
        <v>-31182.82</v>
      </c>
      <c r="Y127" s="9">
        <f t="shared" si="230"/>
        <v>-31182.82</v>
      </c>
      <c r="Z127" s="9">
        <f t="shared" si="231"/>
        <v>0</v>
      </c>
      <c r="AA127" s="61"/>
      <c r="AB127" s="62"/>
      <c r="AC127" s="63"/>
    </row>
    <row r="128" spans="1:29" ht="13.2" x14ac:dyDescent="0.25">
      <c r="A128" s="66"/>
      <c r="B128" s="67"/>
      <c r="C128" s="70"/>
      <c r="D128" s="71"/>
      <c r="E128" s="72"/>
      <c r="F128" s="73"/>
      <c r="G128" s="70"/>
      <c r="H128" s="74"/>
      <c r="I128" s="73"/>
      <c r="J128" s="83"/>
      <c r="K128" s="82"/>
      <c r="L128" s="83"/>
      <c r="M128" s="64"/>
      <c r="N128" s="64"/>
      <c r="O128" s="64"/>
      <c r="P128" s="88"/>
      <c r="Q128" s="17" t="s">
        <v>3</v>
      </c>
      <c r="R128" s="53">
        <f>SUM(R124:R127)</f>
        <v>0</v>
      </c>
      <c r="S128" s="53">
        <f t="shared" ref="S128:W128" si="232">SUM(S124:S127)</f>
        <v>0</v>
      </c>
      <c r="T128" s="53">
        <f t="shared" si="232"/>
        <v>0</v>
      </c>
      <c r="U128" s="53">
        <f>SUM(U124:U127)</f>
        <v>31182.82</v>
      </c>
      <c r="V128" s="53">
        <f>SUM(V124:V127)</f>
        <v>31182.82</v>
      </c>
      <c r="W128" s="53">
        <f t="shared" si="232"/>
        <v>0</v>
      </c>
      <c r="X128" s="64"/>
      <c r="Y128" s="64"/>
      <c r="Z128" s="64"/>
      <c r="AA128" s="61"/>
      <c r="AB128" s="62"/>
      <c r="AC128" s="63"/>
    </row>
    <row r="129" spans="1:29" ht="13.2" x14ac:dyDescent="0.25">
      <c r="A129" s="65">
        <f t="shared" si="214"/>
        <v>7</v>
      </c>
      <c r="B129" s="67" t="s">
        <v>72</v>
      </c>
      <c r="C129" s="71" t="s">
        <v>78</v>
      </c>
      <c r="D129" s="71" t="s">
        <v>92</v>
      </c>
      <c r="E129" s="72" t="s">
        <v>101</v>
      </c>
      <c r="F129" s="73"/>
      <c r="G129" s="74" t="s">
        <v>116</v>
      </c>
      <c r="H129" s="74" t="s">
        <v>93</v>
      </c>
      <c r="I129" s="73">
        <v>196.8</v>
      </c>
      <c r="J129" s="83"/>
      <c r="K129" s="82">
        <v>44616</v>
      </c>
      <c r="L129" s="82">
        <v>44949</v>
      </c>
      <c r="M129" s="9">
        <f>N129+O129</f>
        <v>0</v>
      </c>
      <c r="N129" s="10">
        <v>0</v>
      </c>
      <c r="O129" s="10">
        <v>0</v>
      </c>
      <c r="P129" s="88" t="s">
        <v>44</v>
      </c>
      <c r="Q129" s="16" t="s">
        <v>4</v>
      </c>
      <c r="R129" s="24">
        <f>S129+T129</f>
        <v>1412.29</v>
      </c>
      <c r="S129" s="24">
        <v>1412.29</v>
      </c>
      <c r="T129" s="24">
        <v>0</v>
      </c>
      <c r="U129" s="24">
        <f>V129+W129</f>
        <v>1319.88</v>
      </c>
      <c r="V129" s="24">
        <v>1319.88</v>
      </c>
      <c r="W129" s="24">
        <v>0</v>
      </c>
      <c r="X129" s="9">
        <f>M129+R129-U129</f>
        <v>92.409999999999854</v>
      </c>
      <c r="Y129" s="9">
        <f>N129+S129-V129</f>
        <v>92.409999999999854</v>
      </c>
      <c r="Z129" s="9">
        <f>O129+T129-W129</f>
        <v>0</v>
      </c>
      <c r="AA129" s="61"/>
      <c r="AB129" s="62"/>
      <c r="AC129" s="63"/>
    </row>
    <row r="130" spans="1:29" ht="13.2" x14ac:dyDescent="0.25">
      <c r="A130" s="65"/>
      <c r="B130" s="67"/>
      <c r="C130" s="71"/>
      <c r="D130" s="71"/>
      <c r="E130" s="72"/>
      <c r="F130" s="73"/>
      <c r="G130" s="74"/>
      <c r="H130" s="74"/>
      <c r="I130" s="73"/>
      <c r="J130" s="83"/>
      <c r="K130" s="82"/>
      <c r="L130" s="83"/>
      <c r="M130" s="9">
        <f t="shared" ref="M130:M132" si="233">X129</f>
        <v>92.409999999999854</v>
      </c>
      <c r="N130" s="10">
        <f t="shared" ref="N130:N132" si="234">Y129</f>
        <v>92.409999999999854</v>
      </c>
      <c r="O130" s="10">
        <f t="shared" ref="O130:O132" si="235">Z129</f>
        <v>0</v>
      </c>
      <c r="P130" s="88"/>
      <c r="Q130" s="16" t="s">
        <v>5</v>
      </c>
      <c r="R130" s="24">
        <f t="shared" ref="R130:R132" si="236">S130+T130</f>
        <v>1276.57</v>
      </c>
      <c r="S130" s="24">
        <v>1276.57</v>
      </c>
      <c r="T130" s="24">
        <v>0</v>
      </c>
      <c r="U130" s="24">
        <f t="shared" ref="U130:U132" si="237">V130</f>
        <v>1368.98</v>
      </c>
      <c r="V130" s="24">
        <v>1368.98</v>
      </c>
      <c r="W130" s="24">
        <v>0</v>
      </c>
      <c r="X130" s="9">
        <f t="shared" ref="X130:X132" si="238">M130+R130-U130</f>
        <v>0</v>
      </c>
      <c r="Y130" s="9">
        <f t="shared" ref="Y130:Y132" si="239">N130+S130-V130</f>
        <v>0</v>
      </c>
      <c r="Z130" s="9">
        <f t="shared" ref="Z130:Z132" si="240">O130+T130-W130</f>
        <v>0</v>
      </c>
      <c r="AA130" s="61"/>
      <c r="AB130" s="62"/>
      <c r="AC130" s="63"/>
    </row>
    <row r="131" spans="1:29" ht="13.2" x14ac:dyDescent="0.25">
      <c r="A131" s="65"/>
      <c r="B131" s="67"/>
      <c r="C131" s="71"/>
      <c r="D131" s="71"/>
      <c r="E131" s="72"/>
      <c r="F131" s="73"/>
      <c r="G131" s="74"/>
      <c r="H131" s="74"/>
      <c r="I131" s="73"/>
      <c r="J131" s="83"/>
      <c r="K131" s="82"/>
      <c r="L131" s="83"/>
      <c r="M131" s="9">
        <f t="shared" si="233"/>
        <v>0</v>
      </c>
      <c r="N131" s="10">
        <f t="shared" si="234"/>
        <v>0</v>
      </c>
      <c r="O131" s="10">
        <f t="shared" si="235"/>
        <v>0</v>
      </c>
      <c r="P131" s="88"/>
      <c r="Q131" s="16" t="s">
        <v>6</v>
      </c>
      <c r="R131" s="24">
        <f t="shared" si="236"/>
        <v>1355.13</v>
      </c>
      <c r="S131" s="24">
        <v>1355.13</v>
      </c>
      <c r="T131" s="24">
        <v>0</v>
      </c>
      <c r="U131" s="24">
        <f t="shared" si="237"/>
        <v>1355.13</v>
      </c>
      <c r="V131" s="24">
        <v>1355.13</v>
      </c>
      <c r="W131" s="24">
        <v>0</v>
      </c>
      <c r="X131" s="9">
        <f t="shared" si="238"/>
        <v>0</v>
      </c>
      <c r="Y131" s="9">
        <f t="shared" si="239"/>
        <v>0</v>
      </c>
      <c r="Z131" s="9">
        <f t="shared" si="240"/>
        <v>0</v>
      </c>
      <c r="AA131" s="61"/>
      <c r="AB131" s="62"/>
      <c r="AC131" s="63"/>
    </row>
    <row r="132" spans="1:29" ht="13.2" x14ac:dyDescent="0.25">
      <c r="A132" s="65"/>
      <c r="B132" s="67"/>
      <c r="C132" s="71"/>
      <c r="D132" s="71"/>
      <c r="E132" s="72"/>
      <c r="F132" s="73"/>
      <c r="G132" s="74"/>
      <c r="H132" s="74"/>
      <c r="I132" s="73"/>
      <c r="J132" s="83"/>
      <c r="K132" s="82"/>
      <c r="L132" s="83"/>
      <c r="M132" s="9">
        <f t="shared" si="233"/>
        <v>0</v>
      </c>
      <c r="N132" s="10">
        <f t="shared" si="234"/>
        <v>0</v>
      </c>
      <c r="O132" s="10">
        <f t="shared" si="235"/>
        <v>0</v>
      </c>
      <c r="P132" s="88"/>
      <c r="Q132" s="16" t="s">
        <v>7</v>
      </c>
      <c r="R132" s="24">
        <f t="shared" si="236"/>
        <v>0</v>
      </c>
      <c r="S132" s="24"/>
      <c r="T132" s="24"/>
      <c r="U132" s="24">
        <f t="shared" si="237"/>
        <v>0</v>
      </c>
      <c r="V132" s="24"/>
      <c r="W132" s="24"/>
      <c r="X132" s="9">
        <f t="shared" si="238"/>
        <v>0</v>
      </c>
      <c r="Y132" s="9">
        <f t="shared" si="239"/>
        <v>0</v>
      </c>
      <c r="Z132" s="9">
        <f t="shared" si="240"/>
        <v>0</v>
      </c>
      <c r="AA132" s="61"/>
      <c r="AB132" s="62"/>
      <c r="AC132" s="63"/>
    </row>
    <row r="133" spans="1:29" ht="25.5" customHeight="1" thickBot="1" x14ac:dyDescent="0.3">
      <c r="A133" s="66"/>
      <c r="B133" s="164"/>
      <c r="C133" s="165"/>
      <c r="D133" s="165"/>
      <c r="E133" s="166"/>
      <c r="F133" s="167"/>
      <c r="G133" s="168"/>
      <c r="H133" s="168"/>
      <c r="I133" s="167"/>
      <c r="J133" s="175"/>
      <c r="K133" s="176"/>
      <c r="L133" s="175"/>
      <c r="M133" s="174"/>
      <c r="N133" s="174"/>
      <c r="O133" s="174"/>
      <c r="P133" s="207"/>
      <c r="Q133" s="29" t="s">
        <v>3</v>
      </c>
      <c r="R133" s="37">
        <f>SUM(R129:R132)</f>
        <v>4043.99</v>
      </c>
      <c r="S133" s="37">
        <f t="shared" ref="S133:W133" si="241">SUM(S129:S132)</f>
        <v>4043.99</v>
      </c>
      <c r="T133" s="37">
        <f t="shared" si="241"/>
        <v>0</v>
      </c>
      <c r="U133" s="37">
        <f t="shared" si="241"/>
        <v>4043.9900000000002</v>
      </c>
      <c r="V133" s="37">
        <f t="shared" si="241"/>
        <v>4043.9900000000002</v>
      </c>
      <c r="W133" s="37">
        <f t="shared" si="241"/>
        <v>0</v>
      </c>
      <c r="X133" s="174"/>
      <c r="Y133" s="174"/>
      <c r="Z133" s="174"/>
      <c r="AA133" s="204"/>
      <c r="AB133" s="205"/>
      <c r="AC133" s="206"/>
    </row>
    <row r="134" spans="1:29" ht="16.2" thickTop="1" x14ac:dyDescent="0.3">
      <c r="R134" s="55"/>
      <c r="S134" s="55"/>
      <c r="T134" s="55"/>
      <c r="U134" s="55"/>
      <c r="V134" s="55"/>
      <c r="W134" s="55"/>
    </row>
    <row r="135" spans="1:29" x14ac:dyDescent="0.3">
      <c r="R135" s="55"/>
      <c r="S135" s="55"/>
      <c r="T135" s="55"/>
      <c r="U135" s="55"/>
      <c r="V135" s="55"/>
      <c r="W135" s="55"/>
    </row>
  </sheetData>
  <mergeCells count="420">
    <mergeCell ref="A84:A88"/>
    <mergeCell ref="B84:B88"/>
    <mergeCell ref="C84:C88"/>
    <mergeCell ref="D84:D88"/>
    <mergeCell ref="E84:E88"/>
    <mergeCell ref="F84:F88"/>
    <mergeCell ref="G84:G88"/>
    <mergeCell ref="H84:H88"/>
    <mergeCell ref="I84:I88"/>
    <mergeCell ref="A49:A53"/>
    <mergeCell ref="B49:B53"/>
    <mergeCell ref="C49:C53"/>
    <mergeCell ref="P49:P53"/>
    <mergeCell ref="AA49:AA53"/>
    <mergeCell ref="AB49:AB53"/>
    <mergeCell ref="AC49:AC53"/>
    <mergeCell ref="M53:O53"/>
    <mergeCell ref="X53:Z53"/>
    <mergeCell ref="D49:D53"/>
    <mergeCell ref="E49:E53"/>
    <mergeCell ref="F49:F53"/>
    <mergeCell ref="G49:G53"/>
    <mergeCell ref="H49:H53"/>
    <mergeCell ref="I49:I53"/>
    <mergeCell ref="J49:J53"/>
    <mergeCell ref="K49:K53"/>
    <mergeCell ref="L49:L53"/>
    <mergeCell ref="A24:A28"/>
    <mergeCell ref="P24:P28"/>
    <mergeCell ref="AA24:AA28"/>
    <mergeCell ref="M28:O28"/>
    <mergeCell ref="X28:Z28"/>
    <mergeCell ref="A44:A48"/>
    <mergeCell ref="B44:B48"/>
    <mergeCell ref="C44:C48"/>
    <mergeCell ref="D44:D48"/>
    <mergeCell ref="E44:E48"/>
    <mergeCell ref="F44:F48"/>
    <mergeCell ref="G44:G48"/>
    <mergeCell ref="H44:H48"/>
    <mergeCell ref="I44:I48"/>
    <mergeCell ref="J44:J48"/>
    <mergeCell ref="K44:K48"/>
    <mergeCell ref="L44:L48"/>
    <mergeCell ref="P44:P48"/>
    <mergeCell ref="AA44:AA48"/>
    <mergeCell ref="F34:F38"/>
    <mergeCell ref="G34:G38"/>
    <mergeCell ref="A39:A43"/>
    <mergeCell ref="B39:B43"/>
    <mergeCell ref="C39:C43"/>
    <mergeCell ref="AB44:AB48"/>
    <mergeCell ref="AC44:AC48"/>
    <mergeCell ref="H24:H28"/>
    <mergeCell ref="I24:I28"/>
    <mergeCell ref="J24:J28"/>
    <mergeCell ref="K24:K28"/>
    <mergeCell ref="L24:L28"/>
    <mergeCell ref="AB24:AB28"/>
    <mergeCell ref="AC24:AC28"/>
    <mergeCell ref="H34:H38"/>
    <mergeCell ref="I34:I38"/>
    <mergeCell ref="J34:J38"/>
    <mergeCell ref="K34:K38"/>
    <mergeCell ref="L34:L38"/>
    <mergeCell ref="K29:K33"/>
    <mergeCell ref="L29:L33"/>
    <mergeCell ref="AB9:AB13"/>
    <mergeCell ref="AC9:AC13"/>
    <mergeCell ref="AA129:AA133"/>
    <mergeCell ref="AB129:AB133"/>
    <mergeCell ref="P89:P93"/>
    <mergeCell ref="A89:A93"/>
    <mergeCell ref="A79:A83"/>
    <mergeCell ref="P79:P83"/>
    <mergeCell ref="X13:Z13"/>
    <mergeCell ref="AC129:AC133"/>
    <mergeCell ref="AC119:AC123"/>
    <mergeCell ref="AC114:AC118"/>
    <mergeCell ref="AC109:AC113"/>
    <mergeCell ref="AC104:AC108"/>
    <mergeCell ref="P114:P118"/>
    <mergeCell ref="P119:P123"/>
    <mergeCell ref="P129:P133"/>
    <mergeCell ref="P94:P98"/>
    <mergeCell ref="AA94:AA98"/>
    <mergeCell ref="AB94:AB98"/>
    <mergeCell ref="AC94:AC98"/>
    <mergeCell ref="AA74:AA78"/>
    <mergeCell ref="AB74:AB78"/>
    <mergeCell ref="AC74:AC78"/>
    <mergeCell ref="AA9:AA13"/>
    <mergeCell ref="M58:O58"/>
    <mergeCell ref="X23:Z23"/>
    <mergeCell ref="X33:Z33"/>
    <mergeCell ref="X38:Z38"/>
    <mergeCell ref="X43:Z43"/>
    <mergeCell ref="X58:Z58"/>
    <mergeCell ref="P54:P58"/>
    <mergeCell ref="P39:P43"/>
    <mergeCell ref="AA54:AA58"/>
    <mergeCell ref="AA39:AA43"/>
    <mergeCell ref="P29:P33"/>
    <mergeCell ref="AA29:AA33"/>
    <mergeCell ref="AA34:AA38"/>
    <mergeCell ref="M23:O23"/>
    <mergeCell ref="M48:O48"/>
    <mergeCell ref="X48:Z48"/>
    <mergeCell ref="P34:P38"/>
    <mergeCell ref="AA14:AA18"/>
    <mergeCell ref="A74:A78"/>
    <mergeCell ref="B74:L78"/>
    <mergeCell ref="P74:P78"/>
    <mergeCell ref="M78:O78"/>
    <mergeCell ref="X78:Z78"/>
    <mergeCell ref="A59:A63"/>
    <mergeCell ref="B59:L63"/>
    <mergeCell ref="M63:O63"/>
    <mergeCell ref="X63:Z63"/>
    <mergeCell ref="P59:P63"/>
    <mergeCell ref="J69:J73"/>
    <mergeCell ref="P64:P68"/>
    <mergeCell ref="X68:Z68"/>
    <mergeCell ref="X73:Z73"/>
    <mergeCell ref="M68:O68"/>
    <mergeCell ref="M73:O73"/>
    <mergeCell ref="G64:G68"/>
    <mergeCell ref="H64:H68"/>
    <mergeCell ref="I64:I68"/>
    <mergeCell ref="J64:J68"/>
    <mergeCell ref="K64:K68"/>
    <mergeCell ref="L64:L68"/>
    <mergeCell ref="X98:Z98"/>
    <mergeCell ref="AA64:AA68"/>
    <mergeCell ref="AB64:AB68"/>
    <mergeCell ref="AC64:AC68"/>
    <mergeCell ref="AC89:AC93"/>
    <mergeCell ref="AB79:AB83"/>
    <mergeCell ref="AB89:AB93"/>
    <mergeCell ref="AA79:AA83"/>
    <mergeCell ref="AC79:AC83"/>
    <mergeCell ref="X93:Z93"/>
    <mergeCell ref="X83:Z83"/>
    <mergeCell ref="AB69:AB73"/>
    <mergeCell ref="AC69:AC73"/>
    <mergeCell ref="AA89:AA93"/>
    <mergeCell ref="AA84:AA88"/>
    <mergeCell ref="AB84:AB88"/>
    <mergeCell ref="AC84:AC88"/>
    <mergeCell ref="X88:Z88"/>
    <mergeCell ref="X113:Z113"/>
    <mergeCell ref="X118:Z118"/>
    <mergeCell ref="X123:Z123"/>
    <mergeCell ref="X133:Z133"/>
    <mergeCell ref="J129:J133"/>
    <mergeCell ref="K129:K133"/>
    <mergeCell ref="L129:L133"/>
    <mergeCell ref="M123:O123"/>
    <mergeCell ref="M133:O133"/>
    <mergeCell ref="J119:J123"/>
    <mergeCell ref="K119:K123"/>
    <mergeCell ref="L119:L123"/>
    <mergeCell ref="P109:P113"/>
    <mergeCell ref="J124:J128"/>
    <mergeCell ref="K124:K128"/>
    <mergeCell ref="L124:L128"/>
    <mergeCell ref="P124:P128"/>
    <mergeCell ref="M98:O98"/>
    <mergeCell ref="M103:O103"/>
    <mergeCell ref="M108:O108"/>
    <mergeCell ref="M113:O113"/>
    <mergeCell ref="M118:O118"/>
    <mergeCell ref="E69:E73"/>
    <mergeCell ref="F69:F73"/>
    <mergeCell ref="G69:G73"/>
    <mergeCell ref="H69:H73"/>
    <mergeCell ref="I69:I73"/>
    <mergeCell ref="L79:L83"/>
    <mergeCell ref="K89:K93"/>
    <mergeCell ref="L89:L93"/>
    <mergeCell ref="J99:J103"/>
    <mergeCell ref="K99:K103"/>
    <mergeCell ref="L99:L103"/>
    <mergeCell ref="J109:J113"/>
    <mergeCell ref="K109:K113"/>
    <mergeCell ref="L109:L113"/>
    <mergeCell ref="J79:J83"/>
    <mergeCell ref="K79:K83"/>
    <mergeCell ref="M93:O93"/>
    <mergeCell ref="J84:J88"/>
    <mergeCell ref="K84:K88"/>
    <mergeCell ref="AA59:AA63"/>
    <mergeCell ref="AB59:AB63"/>
    <mergeCell ref="AC59:AC63"/>
    <mergeCell ref="AB54:AB58"/>
    <mergeCell ref="AC54:AC58"/>
    <mergeCell ref="AB34:AB38"/>
    <mergeCell ref="A129:A133"/>
    <mergeCell ref="B129:B133"/>
    <mergeCell ref="C129:C133"/>
    <mergeCell ref="D129:D133"/>
    <mergeCell ref="E129:E133"/>
    <mergeCell ref="F129:F133"/>
    <mergeCell ref="G129:G133"/>
    <mergeCell ref="H129:H133"/>
    <mergeCell ref="I129:I133"/>
    <mergeCell ref="AA119:AA123"/>
    <mergeCell ref="AB119:AB123"/>
    <mergeCell ref="A119:A123"/>
    <mergeCell ref="B119:B123"/>
    <mergeCell ref="C119:C123"/>
    <mergeCell ref="A69:A73"/>
    <mergeCell ref="B69:B73"/>
    <mergeCell ref="C69:C73"/>
    <mergeCell ref="D69:D73"/>
    <mergeCell ref="H79:H83"/>
    <mergeCell ref="I79:I83"/>
    <mergeCell ref="K69:K73"/>
    <mergeCell ref="L69:L73"/>
    <mergeCell ref="P69:P73"/>
    <mergeCell ref="AA69:AA73"/>
    <mergeCell ref="E89:E93"/>
    <mergeCell ref="J89:J93"/>
    <mergeCell ref="F89:F93"/>
    <mergeCell ref="G89:G93"/>
    <mergeCell ref="H89:H93"/>
    <mergeCell ref="I89:I93"/>
    <mergeCell ref="P84:P88"/>
    <mergeCell ref="M88:O88"/>
    <mergeCell ref="D119:D123"/>
    <mergeCell ref="E119:E123"/>
    <mergeCell ref="F119:F123"/>
    <mergeCell ref="G119:G123"/>
    <mergeCell ref="H119:H123"/>
    <mergeCell ref="I119:I123"/>
    <mergeCell ref="B79:B83"/>
    <mergeCell ref="C79:C83"/>
    <mergeCell ref="D79:D83"/>
    <mergeCell ref="E79:E83"/>
    <mergeCell ref="I104:I108"/>
    <mergeCell ref="G109:G113"/>
    <mergeCell ref="H109:H113"/>
    <mergeCell ref="I109:I113"/>
    <mergeCell ref="F109:F113"/>
    <mergeCell ref="B94:L98"/>
    <mergeCell ref="G104:G108"/>
    <mergeCell ref="H104:H108"/>
    <mergeCell ref="G99:G103"/>
    <mergeCell ref="H99:H103"/>
    <mergeCell ref="I99:I103"/>
    <mergeCell ref="L84:L88"/>
    <mergeCell ref="F79:F83"/>
    <mergeCell ref="G79:G83"/>
    <mergeCell ref="A9:A13"/>
    <mergeCell ref="B9:L13"/>
    <mergeCell ref="M13:O13"/>
    <mergeCell ref="AA19:AA23"/>
    <mergeCell ref="AB19:AB23"/>
    <mergeCell ref="A34:A38"/>
    <mergeCell ref="B34:B38"/>
    <mergeCell ref="C34:C38"/>
    <mergeCell ref="D34:D38"/>
    <mergeCell ref="E34:E38"/>
    <mergeCell ref="A29:A33"/>
    <mergeCell ref="B29:B33"/>
    <mergeCell ref="C29:C33"/>
    <mergeCell ref="D29:D33"/>
    <mergeCell ref="F19:F23"/>
    <mergeCell ref="G19:G23"/>
    <mergeCell ref="H19:H23"/>
    <mergeCell ref="I19:I23"/>
    <mergeCell ref="J19:J23"/>
    <mergeCell ref="K19:K23"/>
    <mergeCell ref="L19:L23"/>
    <mergeCell ref="P19:P23"/>
    <mergeCell ref="A14:A18"/>
    <mergeCell ref="A19:A23"/>
    <mergeCell ref="A5:A7"/>
    <mergeCell ref="AB5:AB7"/>
    <mergeCell ref="N6:O6"/>
    <mergeCell ref="R6:R7"/>
    <mergeCell ref="S6:T6"/>
    <mergeCell ref="U6:U7"/>
    <mergeCell ref="V6:W6"/>
    <mergeCell ref="X6:X7"/>
    <mergeCell ref="Y6:Z6"/>
    <mergeCell ref="M6:M7"/>
    <mergeCell ref="J5:J7"/>
    <mergeCell ref="K5:L6"/>
    <mergeCell ref="M5:O5"/>
    <mergeCell ref="P5:P7"/>
    <mergeCell ref="Q5:Q7"/>
    <mergeCell ref="R5:T5"/>
    <mergeCell ref="U5:W5"/>
    <mergeCell ref="X5:Z5"/>
    <mergeCell ref="AA5:AA7"/>
    <mergeCell ref="B5:B7"/>
    <mergeCell ref="C5:C7"/>
    <mergeCell ref="D5:D7"/>
    <mergeCell ref="E5:E7"/>
    <mergeCell ref="F5:F7"/>
    <mergeCell ref="D39:D43"/>
    <mergeCell ref="E39:E43"/>
    <mergeCell ref="F39:F43"/>
    <mergeCell ref="J29:J33"/>
    <mergeCell ref="K39:K43"/>
    <mergeCell ref="J39:J43"/>
    <mergeCell ref="L39:L43"/>
    <mergeCell ref="M33:O33"/>
    <mergeCell ref="M38:O38"/>
    <mergeCell ref="M43:O43"/>
    <mergeCell ref="AB14:AB18"/>
    <mergeCell ref="AC14:AC18"/>
    <mergeCell ref="AC29:AC33"/>
    <mergeCell ref="AC34:AC38"/>
    <mergeCell ref="AC39:AC43"/>
    <mergeCell ref="P14:P18"/>
    <mergeCell ref="M18:O18"/>
    <mergeCell ref="X18:Z18"/>
    <mergeCell ref="AC19:AC23"/>
    <mergeCell ref="AB29:AB33"/>
    <mergeCell ref="AB39:AB43"/>
    <mergeCell ref="G5:G7"/>
    <mergeCell ref="H5:H7"/>
    <mergeCell ref="I5:I7"/>
    <mergeCell ref="F29:F33"/>
    <mergeCell ref="G39:G43"/>
    <mergeCell ref="H39:H43"/>
    <mergeCell ref="I39:I43"/>
    <mergeCell ref="B89:B93"/>
    <mergeCell ref="C89:C93"/>
    <mergeCell ref="D89:D93"/>
    <mergeCell ref="B19:B23"/>
    <mergeCell ref="F64:F68"/>
    <mergeCell ref="G29:G33"/>
    <mergeCell ref="H29:H33"/>
    <mergeCell ref="I29:I33"/>
    <mergeCell ref="B14:L18"/>
    <mergeCell ref="B54:B58"/>
    <mergeCell ref="C54:C58"/>
    <mergeCell ref="B24:B28"/>
    <mergeCell ref="C24:C28"/>
    <mergeCell ref="D24:D28"/>
    <mergeCell ref="E24:E28"/>
    <mergeCell ref="F24:F28"/>
    <mergeCell ref="G24:G28"/>
    <mergeCell ref="AC5:AC7"/>
    <mergeCell ref="C19:C23"/>
    <mergeCell ref="D19:D23"/>
    <mergeCell ref="A94:A98"/>
    <mergeCell ref="A104:A108"/>
    <mergeCell ref="B104:B108"/>
    <mergeCell ref="C104:C108"/>
    <mergeCell ref="D104:D108"/>
    <mergeCell ref="E104:E108"/>
    <mergeCell ref="F104:F108"/>
    <mergeCell ref="A99:A103"/>
    <mergeCell ref="B99:B103"/>
    <mergeCell ref="C99:C103"/>
    <mergeCell ref="D99:D103"/>
    <mergeCell ref="E99:E103"/>
    <mergeCell ref="F99:F103"/>
    <mergeCell ref="E19:E23"/>
    <mergeCell ref="A54:A58"/>
    <mergeCell ref="E29:E33"/>
    <mergeCell ref="A64:A68"/>
    <mergeCell ref="B64:B68"/>
    <mergeCell ref="C64:C68"/>
    <mergeCell ref="D64:D68"/>
    <mergeCell ref="E64:E68"/>
    <mergeCell ref="AA99:AA103"/>
    <mergeCell ref="AB99:AB103"/>
    <mergeCell ref="AC99:AC103"/>
    <mergeCell ref="J104:J108"/>
    <mergeCell ref="K104:K108"/>
    <mergeCell ref="L104:L108"/>
    <mergeCell ref="P104:P108"/>
    <mergeCell ref="AA104:AA108"/>
    <mergeCell ref="AB104:AB108"/>
    <mergeCell ref="X103:Z103"/>
    <mergeCell ref="X108:Z108"/>
    <mergeCell ref="P99:P103"/>
    <mergeCell ref="AA109:AA113"/>
    <mergeCell ref="AB109:AB113"/>
    <mergeCell ref="A4:AA4"/>
    <mergeCell ref="AA1:AC1"/>
    <mergeCell ref="AB4:AC4"/>
    <mergeCell ref="J114:J118"/>
    <mergeCell ref="K114:K118"/>
    <mergeCell ref="L114:L118"/>
    <mergeCell ref="AA114:AA118"/>
    <mergeCell ref="AB114:AB118"/>
    <mergeCell ref="A109:A113"/>
    <mergeCell ref="B109:B113"/>
    <mergeCell ref="C109:C113"/>
    <mergeCell ref="A114:A118"/>
    <mergeCell ref="B114:B118"/>
    <mergeCell ref="C114:C118"/>
    <mergeCell ref="D114:D118"/>
    <mergeCell ref="E114:E118"/>
    <mergeCell ref="F114:F118"/>
    <mergeCell ref="G114:G118"/>
    <mergeCell ref="H114:H118"/>
    <mergeCell ref="I114:I118"/>
    <mergeCell ref="D109:D113"/>
    <mergeCell ref="E109:E113"/>
    <mergeCell ref="AA124:AA128"/>
    <mergeCell ref="AB124:AB128"/>
    <mergeCell ref="AC124:AC128"/>
    <mergeCell ref="M128:O128"/>
    <mergeCell ref="X128:Z128"/>
    <mergeCell ref="A124:A128"/>
    <mergeCell ref="B124:B128"/>
    <mergeCell ref="C124:C128"/>
    <mergeCell ref="D124:D128"/>
    <mergeCell ref="E124:E128"/>
    <mergeCell ref="F124:F128"/>
    <mergeCell ref="G124:G128"/>
    <mergeCell ref="H124:H128"/>
    <mergeCell ref="I124:I128"/>
  </mergeCells>
  <pageMargins left="0.78740157480314965" right="0.39370078740157483" top="0.39370078740157483" bottom="0.39370078740157483" header="0" footer="0"/>
  <pageSetup paperSize="9" scale="48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DR</cp:lastModifiedBy>
  <cp:lastPrinted>2022-10-27T07:23:45Z</cp:lastPrinted>
  <dcterms:created xsi:type="dcterms:W3CDTF">1996-10-08T23:32:33Z</dcterms:created>
  <dcterms:modified xsi:type="dcterms:W3CDTF">2022-10-27T07:23:50Z</dcterms:modified>
</cp:coreProperties>
</file>