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'Лист1'!$A$1:$P$49</definedName>
  </definedNames>
  <calcPr fullCalcOnLoad="1"/>
</workbook>
</file>

<file path=xl/sharedStrings.xml><?xml version="1.0" encoding="utf-8"?>
<sst xmlns="http://schemas.openxmlformats.org/spreadsheetml/2006/main" count="100" uniqueCount="56">
  <si>
    <t>№ п/п</t>
  </si>
  <si>
    <t>Наименование расходов</t>
  </si>
  <si>
    <t>Фонд экономического развития</t>
  </si>
  <si>
    <t>Итого:</t>
  </si>
  <si>
    <t>Фонд социального развития</t>
  </si>
  <si>
    <t>Всего :</t>
  </si>
  <si>
    <t>расходования средств, полученных от приватизации имущества, находящегося в</t>
  </si>
  <si>
    <t>Расходы на осуществление процесса приватизации</t>
  </si>
  <si>
    <t xml:space="preserve">к Решению Тираспольского городского </t>
  </si>
  <si>
    <t>Совета народных депутатов</t>
  </si>
  <si>
    <t>Организация и проведение праздничных мероприятий</t>
  </si>
  <si>
    <t>Приобретение автотранспорта для МУ "Служба социальной помощи г. Тирасполь"</t>
  </si>
  <si>
    <t>Капитальный ремонт объектов социально-культурной сферы (в том числе разработка проектно-сметной документации)</t>
  </si>
  <si>
    <t>Общие направления:</t>
  </si>
  <si>
    <t>Приложение № 9</t>
  </si>
  <si>
    <t>№ 2  от "17 " февраля 2022 г.</t>
  </si>
  <si>
    <t>Действующая редакция</t>
  </si>
  <si>
    <t>Отклонение</t>
  </si>
  <si>
    <t>Обновление основных фондов и инвентаря в учреждениях, подведомственных  МУ «Управление по физической культуре и спорту г. Тирасполь»</t>
  </si>
  <si>
    <t>Остатки на 01.01.2022 года</t>
  </si>
  <si>
    <t>План доходов</t>
  </si>
  <si>
    <t>в том числе:</t>
  </si>
  <si>
    <t>а)</t>
  </si>
  <si>
    <t>б)</t>
  </si>
  <si>
    <t>в)</t>
  </si>
  <si>
    <t>г)</t>
  </si>
  <si>
    <t>капитальный ремонт ДДЮТ, ул. 25 Октября 47 (ремонт фасада)</t>
  </si>
  <si>
    <t>капитальный ремонт МДОУ № 25, ул. Манойлова, 33 корп.2 (замена трубопроводов горячего водоснабжения в подвальном помещении)</t>
  </si>
  <si>
    <t>капитальный ремонт МОУ "Тираспольская гуманитарно-математическая гимназия", пер. Бочковского,2 (ремонт примыканий и фронтонов кровли, ремонт шатровой кровли переходной галереи)</t>
  </si>
  <si>
    <t>Обновление основных фондов и инвентаря в учреждениях, подведомственных  МУ «Управление народного образования г. Тирасполь»</t>
  </si>
  <si>
    <t xml:space="preserve"> капитальный ремонт МУ "Молодежный клуб "Орфей", ул. Краснодонская, 41. (ремонт электрощитовой и электропроводки)</t>
  </si>
  <si>
    <t>д)</t>
  </si>
  <si>
    <t>е)</t>
  </si>
  <si>
    <t>капитальный ремонт МУ "Городской дворец культуры", ул. 25 Октября, 51 (замена оконных блоков)</t>
  </si>
  <si>
    <t>ж)</t>
  </si>
  <si>
    <t>капитальный ремонт МДОУ № 43, ул. Суворова, 42 (ремонт мягкой кровли)</t>
  </si>
  <si>
    <t>з)</t>
  </si>
  <si>
    <t>капитальный ремонт МОУ "ТСШ № 3", ул. К.Маркса, 180 (ремонт кровли приямков)</t>
  </si>
  <si>
    <t>капитальный ремонт МУ "Дом народных традиций и ремесел", г. Тирасполь, ул. Шевченко 81 (ремонт санузлов)</t>
  </si>
  <si>
    <t>капитальный ремонт МДОУ № 46, ул. К. Маркса, 118 (ремонт парапетов, балконов)</t>
  </si>
  <si>
    <t>муниципальной собственности города Тирасполь, на 2022 год</t>
  </si>
  <si>
    <t>Приобретение электрогенератора для МУ "Дом-интернат для престарелых граждан и инвалидов г. Тирасполь"</t>
  </si>
  <si>
    <t>резерв*</t>
  </si>
  <si>
    <t xml:space="preserve"> Примечание:</t>
  </si>
  <si>
    <t xml:space="preserve"> * - предоставить право Государственной администрации города Тирасполь и города Днестровск в установленном порядке заключать договоры на выполнение работ по капитальному ремонту объектов МУ "Управление народного образования г. Тирасполь" с последующим утверждением перечня объектов на сессии Тираспольского городского Совета народных депутатов  путем внесения соответствующих изменений в настоящее Приложение и в Приложение № 11 «Программа по капитальному ремонту объектов культуры, народного образования, спорта и административных зданий»</t>
  </si>
  <si>
    <t>капитальный ремонт МОУ ТСШ №17, ул. Федько, 5 (ремонт мягкой кровли)</t>
  </si>
  <si>
    <t>капитальный ремонт МДОУ № 25, ул. Манойлова, 33 корп 2 (электромонтажные работы)</t>
  </si>
  <si>
    <t>капитальный ремонт МДОУ № 47, ул. Строителей,57 (ремонт мягкой кровли)</t>
  </si>
  <si>
    <t>2022 год</t>
  </si>
  <si>
    <t>и)</t>
  </si>
  <si>
    <t>к)</t>
  </si>
  <si>
    <t>л)</t>
  </si>
  <si>
    <t xml:space="preserve">  Программа</t>
  </si>
  <si>
    <t>Приложение № 1</t>
  </si>
  <si>
    <t>резерв</t>
  </si>
  <si>
    <t>№ 3  от 9 февраля 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</si>
</sst>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justify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0" fontId="1" fillId="0" borderId="0" xfId="0" applyFont="1" applyAlignment="1">
      <alignment/>
    </xf>
    <xf numFmtId="3" fontId="1" fillId="33" borderId="0" xfId="0" applyNumberFormat="1" applyFont="1" applyFill="1" applyAlignment="1">
      <alignment horizontal="center" vertical="center" wrapText="1"/>
    </xf>
    <xf numFmtId="4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view="pageBreakPreview" zoomScaleNormal="80" zoomScaleSheetLayoutView="100" zoomScalePageLayoutView="0" workbookViewId="0" topLeftCell="A1">
      <selection activeCell="T11" sqref="T11"/>
    </sheetView>
  </sheetViews>
  <sheetFormatPr defaultColWidth="9.00390625" defaultRowHeight="12.75"/>
  <cols>
    <col min="1" max="1" width="7.75390625" style="1" customWidth="1"/>
    <col min="2" max="2" width="88.375" style="1" customWidth="1"/>
    <col min="3" max="3" width="10.875" style="1" hidden="1" customWidth="1"/>
    <col min="4" max="4" width="11.125" style="1" hidden="1" customWidth="1"/>
    <col min="5" max="5" width="10.25390625" style="1" hidden="1" customWidth="1"/>
    <col min="6" max="6" width="9.125" style="1" hidden="1" customWidth="1"/>
    <col min="7" max="7" width="10.375" style="1" hidden="1" customWidth="1"/>
    <col min="8" max="8" width="11.125" style="50" hidden="1" customWidth="1"/>
    <col min="9" max="9" width="8.375" style="1" hidden="1" customWidth="1"/>
    <col min="10" max="10" width="9.00390625" style="1" hidden="1" customWidth="1"/>
    <col min="11" max="11" width="10.375" style="1" hidden="1" customWidth="1"/>
    <col min="12" max="12" width="9.00390625" style="1" hidden="1" customWidth="1"/>
    <col min="13" max="13" width="5.00390625" style="1" hidden="1" customWidth="1"/>
    <col min="14" max="14" width="6.875" style="1" hidden="1" customWidth="1"/>
    <col min="15" max="15" width="5.875" style="1" hidden="1" customWidth="1"/>
    <col min="16" max="16" width="19.875" style="50" customWidth="1"/>
    <col min="17" max="17" width="19.875" style="50" hidden="1" customWidth="1"/>
    <col min="18" max="18" width="17.00390625" style="1" customWidth="1"/>
    <col min="19" max="16384" width="9.125" style="1" customWidth="1"/>
  </cols>
  <sheetData>
    <row r="1" spans="1:18" ht="15.75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7"/>
      <c r="R1" s="26"/>
    </row>
    <row r="2" spans="1:18" ht="15.75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17"/>
      <c r="R2" s="26"/>
    </row>
    <row r="3" spans="1:18" ht="15.75">
      <c r="A3" s="51" t="s">
        <v>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7"/>
      <c r="R3" s="26"/>
    </row>
    <row r="4" spans="1:18" ht="15.75">
      <c r="A4" s="51" t="s">
        <v>55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17"/>
      <c r="R4" s="26"/>
    </row>
    <row r="5" spans="1:18" ht="15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6"/>
    </row>
    <row r="6" spans="1:18" ht="15.75">
      <c r="A6" s="51" t="s">
        <v>14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17"/>
      <c r="R6" s="26"/>
    </row>
    <row r="7" spans="1:18" ht="15.75">
      <c r="A7" s="51" t="s">
        <v>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17"/>
      <c r="R7" s="26"/>
    </row>
    <row r="8" spans="1:18" ht="15.75">
      <c r="A8" s="51" t="s">
        <v>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17"/>
      <c r="R8" s="26"/>
    </row>
    <row r="9" spans="1:18" ht="15.75">
      <c r="A9" s="51" t="s">
        <v>15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17"/>
      <c r="R9" s="26"/>
    </row>
    <row r="10" spans="2:17" ht="15.75">
      <c r="B10" s="17"/>
      <c r="C10" s="17"/>
      <c r="D10" s="17"/>
      <c r="E10" s="17"/>
      <c r="F10" s="17"/>
      <c r="G10" s="17"/>
      <c r="H10" s="45"/>
      <c r="I10" s="17"/>
      <c r="J10" s="17"/>
      <c r="K10" s="17"/>
      <c r="L10" s="17"/>
      <c r="M10" s="17"/>
      <c r="N10" s="17"/>
      <c r="O10" s="17"/>
      <c r="P10" s="45"/>
      <c r="Q10" s="45"/>
    </row>
    <row r="11" spans="1:17" s="14" customFormat="1" ht="14.25" customHeight="1">
      <c r="A11" s="52" t="s">
        <v>52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s="14" customFormat="1" ht="14.25" customHeight="1">
      <c r="A12" s="52" t="s">
        <v>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s="14" customFormat="1" ht="14.25" customHeight="1">
      <c r="A13" s="52" t="s">
        <v>40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5" spans="1:17" s="24" customFormat="1" ht="38.25" customHeight="1">
      <c r="A15" s="7" t="s">
        <v>0</v>
      </c>
      <c r="B15" s="23" t="s">
        <v>1</v>
      </c>
      <c r="C15" s="7" t="s">
        <v>16</v>
      </c>
      <c r="D15" s="7" t="s">
        <v>16</v>
      </c>
      <c r="E15" s="7" t="s">
        <v>17</v>
      </c>
      <c r="F15" s="7" t="s">
        <v>16</v>
      </c>
      <c r="G15" s="7" t="s">
        <v>17</v>
      </c>
      <c r="H15" s="37" t="s">
        <v>16</v>
      </c>
      <c r="I15" s="7" t="s">
        <v>17</v>
      </c>
      <c r="J15" s="23" t="s">
        <v>1</v>
      </c>
      <c r="K15" s="7" t="s">
        <v>16</v>
      </c>
      <c r="L15" s="7" t="s">
        <v>16</v>
      </c>
      <c r="M15" s="7" t="s">
        <v>17</v>
      </c>
      <c r="N15" s="7" t="s">
        <v>16</v>
      </c>
      <c r="O15" s="7" t="s">
        <v>17</v>
      </c>
      <c r="P15" s="37" t="s">
        <v>48</v>
      </c>
      <c r="Q15" s="37" t="s">
        <v>17</v>
      </c>
    </row>
    <row r="16" spans="1:17" s="24" customFormat="1" ht="17.25" customHeight="1">
      <c r="A16" s="7"/>
      <c r="B16" s="7" t="s">
        <v>19</v>
      </c>
      <c r="C16" s="7"/>
      <c r="D16" s="8">
        <v>602141</v>
      </c>
      <c r="E16" s="39"/>
      <c r="F16" s="8">
        <v>602141</v>
      </c>
      <c r="G16" s="8">
        <f>F16-D16</f>
        <v>0</v>
      </c>
      <c r="H16" s="35">
        <v>602141</v>
      </c>
      <c r="I16" s="8"/>
      <c r="J16" s="7" t="s">
        <v>19</v>
      </c>
      <c r="K16" s="7"/>
      <c r="L16" s="8">
        <v>602141</v>
      </c>
      <c r="M16" s="39"/>
      <c r="N16" s="8">
        <v>602141</v>
      </c>
      <c r="O16" s="8">
        <f>N16-L16</f>
        <v>0</v>
      </c>
      <c r="P16" s="35">
        <v>602141</v>
      </c>
      <c r="Q16" s="35"/>
    </row>
    <row r="17" spans="1:17" s="24" customFormat="1" ht="16.5" customHeight="1">
      <c r="A17" s="7"/>
      <c r="B17" s="7" t="s">
        <v>20</v>
      </c>
      <c r="C17" s="7"/>
      <c r="D17" s="8">
        <v>650000</v>
      </c>
      <c r="E17" s="39"/>
      <c r="F17" s="8">
        <v>650000</v>
      </c>
      <c r="G17" s="8">
        <f>F17-D17</f>
        <v>0</v>
      </c>
      <c r="H17" s="35">
        <f>650000+435945</f>
        <v>1085945</v>
      </c>
      <c r="I17" s="8"/>
      <c r="J17" s="7" t="s">
        <v>20</v>
      </c>
      <c r="K17" s="7"/>
      <c r="L17" s="8">
        <v>650000</v>
      </c>
      <c r="M17" s="39"/>
      <c r="N17" s="8">
        <v>650000</v>
      </c>
      <c r="O17" s="8">
        <f>N17-L17</f>
        <v>0</v>
      </c>
      <c r="P17" s="35">
        <f>650000+435945</f>
        <v>1085945</v>
      </c>
      <c r="Q17" s="35"/>
    </row>
    <row r="18" spans="1:17" s="24" customFormat="1" ht="18" customHeight="1">
      <c r="A18" s="7"/>
      <c r="B18" s="7" t="s">
        <v>3</v>
      </c>
      <c r="C18" s="7"/>
      <c r="D18" s="8">
        <f>D16+D17</f>
        <v>1252141</v>
      </c>
      <c r="E18" s="39"/>
      <c r="F18" s="8">
        <f>F16+F17</f>
        <v>1252141</v>
      </c>
      <c r="G18" s="8">
        <f>F18-D18</f>
        <v>0</v>
      </c>
      <c r="H18" s="35">
        <f>H16+H17</f>
        <v>1688086</v>
      </c>
      <c r="I18" s="8"/>
      <c r="J18" s="7" t="s">
        <v>3</v>
      </c>
      <c r="K18" s="7"/>
      <c r="L18" s="8">
        <f>L16+L17</f>
        <v>1252141</v>
      </c>
      <c r="M18" s="39"/>
      <c r="N18" s="8">
        <f>N16+N17</f>
        <v>1252141</v>
      </c>
      <c r="O18" s="8">
        <f>N18-L18</f>
        <v>0</v>
      </c>
      <c r="P18" s="35">
        <f>P16+P17</f>
        <v>1688086</v>
      </c>
      <c r="Q18" s="35"/>
    </row>
    <row r="19" spans="1:19" s="3" customFormat="1" ht="15.75">
      <c r="A19" s="58" t="s">
        <v>2</v>
      </c>
      <c r="B19" s="59"/>
      <c r="C19" s="60"/>
      <c r="D19" s="38"/>
      <c r="E19" s="38"/>
      <c r="F19" s="38"/>
      <c r="G19" s="38"/>
      <c r="H19" s="46"/>
      <c r="I19" s="38"/>
      <c r="J19" s="38"/>
      <c r="K19" s="38"/>
      <c r="L19" s="38"/>
      <c r="M19" s="38"/>
      <c r="N19" s="38"/>
      <c r="O19" s="38"/>
      <c r="P19" s="46"/>
      <c r="Q19" s="46"/>
      <c r="R19" s="4"/>
      <c r="S19" s="10"/>
    </row>
    <row r="20" spans="1:19" s="3" customFormat="1" ht="47.25" hidden="1">
      <c r="A20" s="31"/>
      <c r="B20" s="33" t="s">
        <v>13</v>
      </c>
      <c r="C20" s="32"/>
      <c r="D20" s="32"/>
      <c r="E20" s="32"/>
      <c r="F20" s="32"/>
      <c r="G20" s="32"/>
      <c r="H20" s="47"/>
      <c r="I20" s="32"/>
      <c r="J20" s="33" t="s">
        <v>13</v>
      </c>
      <c r="K20" s="32"/>
      <c r="L20" s="32"/>
      <c r="M20" s="32"/>
      <c r="N20" s="32"/>
      <c r="O20" s="32"/>
      <c r="P20" s="47"/>
      <c r="Q20" s="47"/>
      <c r="R20" s="4"/>
      <c r="S20" s="10"/>
    </row>
    <row r="21" spans="1:19" s="29" customFormat="1" ht="42.75" customHeight="1">
      <c r="A21" s="37">
        <v>1</v>
      </c>
      <c r="B21" s="30" t="s">
        <v>12</v>
      </c>
      <c r="C21" s="34">
        <v>27775</v>
      </c>
      <c r="D21" s="34">
        <v>601071</v>
      </c>
      <c r="E21" s="34">
        <f>D21-C21</f>
        <v>573296</v>
      </c>
      <c r="F21" s="34">
        <v>601071</v>
      </c>
      <c r="G21" s="34">
        <f>F21-D21</f>
        <v>0</v>
      </c>
      <c r="H21" s="34">
        <f>SUM(H23:H35)</f>
        <v>819043</v>
      </c>
      <c r="I21" s="34">
        <f>H21-F21</f>
        <v>217972</v>
      </c>
      <c r="J21" s="30" t="s">
        <v>12</v>
      </c>
      <c r="K21" s="34">
        <v>27775</v>
      </c>
      <c r="L21" s="34">
        <v>601071</v>
      </c>
      <c r="M21" s="34">
        <f>L21-K21</f>
        <v>573296</v>
      </c>
      <c r="N21" s="34">
        <v>601071</v>
      </c>
      <c r="O21" s="34">
        <f>N21-L21</f>
        <v>0</v>
      </c>
      <c r="P21" s="34">
        <f>SUM(P23:P35)</f>
        <v>819043</v>
      </c>
      <c r="Q21" s="34">
        <f>P21-H21</f>
        <v>0</v>
      </c>
      <c r="R21" s="27"/>
      <c r="S21" s="28"/>
    </row>
    <row r="22" spans="1:19" s="29" customFormat="1" ht="15.75" customHeight="1">
      <c r="A22" s="36"/>
      <c r="B22" s="30" t="s">
        <v>21</v>
      </c>
      <c r="C22" s="34"/>
      <c r="D22" s="34"/>
      <c r="E22" s="34"/>
      <c r="F22" s="34"/>
      <c r="G22" s="34"/>
      <c r="H22" s="34"/>
      <c r="I22" s="34">
        <f aca="true" t="shared" si="0" ref="I22:I36">H22-F22</f>
        <v>0</v>
      </c>
      <c r="J22" s="30" t="s">
        <v>21</v>
      </c>
      <c r="K22" s="34"/>
      <c r="L22" s="34"/>
      <c r="M22" s="34"/>
      <c r="N22" s="34"/>
      <c r="O22" s="34"/>
      <c r="P22" s="34"/>
      <c r="Q22" s="34"/>
      <c r="R22" s="27"/>
      <c r="S22" s="28"/>
    </row>
    <row r="23" spans="1:19" s="29" customFormat="1" ht="23.25" customHeight="1">
      <c r="A23" s="36" t="s">
        <v>22</v>
      </c>
      <c r="B23" s="30" t="s">
        <v>26</v>
      </c>
      <c r="C23" s="35">
        <v>272225</v>
      </c>
      <c r="D23" s="35">
        <v>272225</v>
      </c>
      <c r="E23" s="34">
        <f>D23-C23</f>
        <v>0</v>
      </c>
      <c r="F23" s="35">
        <v>272225</v>
      </c>
      <c r="G23" s="35">
        <f aca="true" t="shared" si="1" ref="G23:G35">F23-D23</f>
        <v>0</v>
      </c>
      <c r="H23" s="35">
        <v>272225</v>
      </c>
      <c r="I23" s="34">
        <f t="shared" si="0"/>
        <v>0</v>
      </c>
      <c r="J23" s="30" t="s">
        <v>26</v>
      </c>
      <c r="K23" s="35">
        <v>272225</v>
      </c>
      <c r="L23" s="35">
        <v>272225</v>
      </c>
      <c r="M23" s="34">
        <f>L23-K23</f>
        <v>0</v>
      </c>
      <c r="N23" s="35">
        <v>272225</v>
      </c>
      <c r="O23" s="35">
        <f>N23-L23</f>
        <v>0</v>
      </c>
      <c r="P23" s="35">
        <v>272225</v>
      </c>
      <c r="Q23" s="35">
        <f>P23-H23</f>
        <v>0</v>
      </c>
      <c r="R23" s="27"/>
      <c r="S23" s="28"/>
    </row>
    <row r="24" spans="1:19" s="29" customFormat="1" ht="50.25" customHeight="1" hidden="1">
      <c r="A24" s="36" t="s">
        <v>23</v>
      </c>
      <c r="B24" s="30" t="s">
        <v>27</v>
      </c>
      <c r="C24" s="35"/>
      <c r="D24" s="35">
        <v>25544</v>
      </c>
      <c r="E24" s="34"/>
      <c r="F24" s="35"/>
      <c r="G24" s="35">
        <f t="shared" si="1"/>
        <v>-25544</v>
      </c>
      <c r="H24" s="35"/>
      <c r="I24" s="34">
        <f t="shared" si="0"/>
        <v>0</v>
      </c>
      <c r="J24" s="30" t="s">
        <v>27</v>
      </c>
      <c r="K24" s="35"/>
      <c r="L24" s="35">
        <v>25544</v>
      </c>
      <c r="M24" s="34"/>
      <c r="N24" s="35"/>
      <c r="O24" s="35">
        <f>N24-L24</f>
        <v>-25544</v>
      </c>
      <c r="P24" s="35"/>
      <c r="Q24" s="35">
        <f aca="true" t="shared" si="2" ref="Q24:Q35">P24-H24</f>
        <v>0</v>
      </c>
      <c r="R24" s="27">
        <f>F23+F24+F25+F26+F27+F28+F35</f>
        <v>427047</v>
      </c>
      <c r="S24" s="28"/>
    </row>
    <row r="25" spans="1:19" s="29" customFormat="1" ht="39" customHeight="1" hidden="1">
      <c r="A25" s="36" t="s">
        <v>23</v>
      </c>
      <c r="B25" s="30" t="s">
        <v>35</v>
      </c>
      <c r="C25" s="35"/>
      <c r="D25" s="35"/>
      <c r="E25" s="34"/>
      <c r="F25" s="35">
        <v>4822</v>
      </c>
      <c r="G25" s="35"/>
      <c r="H25" s="35">
        <v>0</v>
      </c>
      <c r="I25" s="34">
        <f t="shared" si="0"/>
        <v>-4822</v>
      </c>
      <c r="J25" s="30" t="s">
        <v>35</v>
      </c>
      <c r="K25" s="35"/>
      <c r="L25" s="35"/>
      <c r="M25" s="34"/>
      <c r="N25" s="35">
        <v>4822</v>
      </c>
      <c r="O25" s="35"/>
      <c r="P25" s="35">
        <v>0</v>
      </c>
      <c r="Q25" s="35">
        <f t="shared" si="2"/>
        <v>0</v>
      </c>
      <c r="R25" s="27"/>
      <c r="S25" s="28"/>
    </row>
    <row r="26" spans="1:19" s="29" customFormat="1" ht="49.5" customHeight="1">
      <c r="A26" s="36" t="s">
        <v>23</v>
      </c>
      <c r="B26" s="30" t="s">
        <v>28</v>
      </c>
      <c r="C26" s="35"/>
      <c r="D26" s="35">
        <v>118000</v>
      </c>
      <c r="E26" s="34"/>
      <c r="F26" s="35">
        <v>118000</v>
      </c>
      <c r="G26" s="35">
        <f t="shared" si="1"/>
        <v>0</v>
      </c>
      <c r="H26" s="35">
        <v>118000</v>
      </c>
      <c r="I26" s="34">
        <f t="shared" si="0"/>
        <v>0</v>
      </c>
      <c r="J26" s="30" t="s">
        <v>28</v>
      </c>
      <c r="K26" s="35"/>
      <c r="L26" s="35">
        <v>118000</v>
      </c>
      <c r="M26" s="34"/>
      <c r="N26" s="35">
        <v>118000</v>
      </c>
      <c r="O26" s="35">
        <f>N26-L26</f>
        <v>0</v>
      </c>
      <c r="P26" s="35">
        <v>118000</v>
      </c>
      <c r="Q26" s="35">
        <f t="shared" si="2"/>
        <v>0</v>
      </c>
      <c r="R26" s="27"/>
      <c r="S26" s="28"/>
    </row>
    <row r="27" spans="1:19" s="29" customFormat="1" ht="38.25" customHeight="1">
      <c r="A27" s="36" t="s">
        <v>24</v>
      </c>
      <c r="B27" s="30" t="s">
        <v>30</v>
      </c>
      <c r="C27" s="35"/>
      <c r="D27" s="35"/>
      <c r="E27" s="34"/>
      <c r="F27" s="35">
        <v>19000</v>
      </c>
      <c r="G27" s="35">
        <f t="shared" si="1"/>
        <v>19000</v>
      </c>
      <c r="H27" s="35">
        <v>19000</v>
      </c>
      <c r="I27" s="34">
        <f t="shared" si="0"/>
        <v>0</v>
      </c>
      <c r="J27" s="30" t="s">
        <v>30</v>
      </c>
      <c r="K27" s="35"/>
      <c r="L27" s="35"/>
      <c r="M27" s="34"/>
      <c r="N27" s="35">
        <v>19000</v>
      </c>
      <c r="O27" s="35">
        <f>N27-L27</f>
        <v>19000</v>
      </c>
      <c r="P27" s="35">
        <v>19000</v>
      </c>
      <c r="Q27" s="35">
        <f t="shared" si="2"/>
        <v>0</v>
      </c>
      <c r="R27" s="27"/>
      <c r="S27" s="28"/>
    </row>
    <row r="28" spans="1:19" s="29" customFormat="1" ht="38.25" customHeight="1">
      <c r="A28" s="36" t="s">
        <v>25</v>
      </c>
      <c r="B28" s="30" t="s">
        <v>33</v>
      </c>
      <c r="C28" s="35"/>
      <c r="D28" s="35"/>
      <c r="E28" s="34"/>
      <c r="F28" s="35">
        <v>13000</v>
      </c>
      <c r="G28" s="35">
        <f t="shared" si="1"/>
        <v>13000</v>
      </c>
      <c r="H28" s="35">
        <v>13000</v>
      </c>
      <c r="I28" s="34">
        <f t="shared" si="0"/>
        <v>0</v>
      </c>
      <c r="J28" s="30" t="s">
        <v>33</v>
      </c>
      <c r="K28" s="35"/>
      <c r="L28" s="35"/>
      <c r="M28" s="34"/>
      <c r="N28" s="35">
        <v>13000</v>
      </c>
      <c r="O28" s="35">
        <f>N28-L28</f>
        <v>13000</v>
      </c>
      <c r="P28" s="35">
        <v>13000</v>
      </c>
      <c r="Q28" s="35">
        <f t="shared" si="2"/>
        <v>0</v>
      </c>
      <c r="R28" s="27"/>
      <c r="S28" s="28"/>
    </row>
    <row r="29" spans="1:19" s="29" customFormat="1" ht="41.25" customHeight="1">
      <c r="A29" s="36" t="s">
        <v>31</v>
      </c>
      <c r="B29" s="30" t="s">
        <v>37</v>
      </c>
      <c r="C29" s="35"/>
      <c r="D29" s="35"/>
      <c r="E29" s="34"/>
      <c r="F29" s="35">
        <v>20722</v>
      </c>
      <c r="G29" s="35"/>
      <c r="H29" s="35">
        <v>20722</v>
      </c>
      <c r="I29" s="34">
        <f t="shared" si="0"/>
        <v>0</v>
      </c>
      <c r="J29" s="30" t="s">
        <v>37</v>
      </c>
      <c r="K29" s="35"/>
      <c r="L29" s="35"/>
      <c r="M29" s="34"/>
      <c r="N29" s="35">
        <v>20722</v>
      </c>
      <c r="O29" s="35"/>
      <c r="P29" s="35">
        <v>20722</v>
      </c>
      <c r="Q29" s="35">
        <f t="shared" si="2"/>
        <v>0</v>
      </c>
      <c r="R29" s="27"/>
      <c r="S29" s="28"/>
    </row>
    <row r="30" spans="1:19" s="29" customFormat="1" ht="39.75" customHeight="1">
      <c r="A30" s="36" t="s">
        <v>32</v>
      </c>
      <c r="B30" s="30" t="s">
        <v>38</v>
      </c>
      <c r="C30" s="35"/>
      <c r="D30" s="35"/>
      <c r="E30" s="34"/>
      <c r="F30" s="35">
        <v>153302</v>
      </c>
      <c r="G30" s="35"/>
      <c r="H30" s="35">
        <v>153302</v>
      </c>
      <c r="I30" s="34">
        <f>H30-F30</f>
        <v>0</v>
      </c>
      <c r="J30" s="30" t="s">
        <v>38</v>
      </c>
      <c r="K30" s="35"/>
      <c r="L30" s="35"/>
      <c r="M30" s="34"/>
      <c r="N30" s="35">
        <v>153302</v>
      </c>
      <c r="O30" s="35"/>
      <c r="P30" s="35">
        <v>153302</v>
      </c>
      <c r="Q30" s="35">
        <f t="shared" si="2"/>
        <v>0</v>
      </c>
      <c r="R30" s="27"/>
      <c r="S30" s="28"/>
    </row>
    <row r="31" spans="1:19" s="29" customFormat="1" ht="33.75" customHeight="1">
      <c r="A31" s="36" t="s">
        <v>34</v>
      </c>
      <c r="B31" s="30" t="s">
        <v>39</v>
      </c>
      <c r="C31" s="35"/>
      <c r="D31" s="35"/>
      <c r="E31" s="34"/>
      <c r="F31" s="35"/>
      <c r="G31" s="35"/>
      <c r="H31" s="35">
        <v>4822</v>
      </c>
      <c r="I31" s="34">
        <f>H31-F31</f>
        <v>4822</v>
      </c>
      <c r="J31" s="30" t="s">
        <v>39</v>
      </c>
      <c r="K31" s="35"/>
      <c r="L31" s="35"/>
      <c r="M31" s="34"/>
      <c r="N31" s="35"/>
      <c r="O31" s="35"/>
      <c r="P31" s="35">
        <v>4822</v>
      </c>
      <c r="Q31" s="35">
        <f t="shared" si="2"/>
        <v>0</v>
      </c>
      <c r="R31" s="27"/>
      <c r="S31" s="28"/>
    </row>
    <row r="32" spans="1:19" s="29" customFormat="1" ht="33.75" customHeight="1">
      <c r="A32" s="36" t="s">
        <v>36</v>
      </c>
      <c r="B32" s="30" t="s">
        <v>45</v>
      </c>
      <c r="C32" s="35"/>
      <c r="D32" s="35"/>
      <c r="E32" s="34"/>
      <c r="F32" s="35"/>
      <c r="G32" s="35"/>
      <c r="H32" s="35"/>
      <c r="I32" s="34"/>
      <c r="J32" s="30"/>
      <c r="K32" s="35"/>
      <c r="L32" s="35"/>
      <c r="M32" s="34"/>
      <c r="N32" s="35"/>
      <c r="O32" s="35"/>
      <c r="P32" s="35">
        <v>14570</v>
      </c>
      <c r="Q32" s="35">
        <f t="shared" si="2"/>
        <v>14570</v>
      </c>
      <c r="R32" s="27"/>
      <c r="S32" s="28"/>
    </row>
    <row r="33" spans="1:19" s="29" customFormat="1" ht="33.75" customHeight="1">
      <c r="A33" s="36" t="s">
        <v>49</v>
      </c>
      <c r="B33" s="30" t="s">
        <v>46</v>
      </c>
      <c r="C33" s="35"/>
      <c r="D33" s="35"/>
      <c r="E33" s="34"/>
      <c r="F33" s="35"/>
      <c r="G33" s="35"/>
      <c r="H33" s="35"/>
      <c r="I33" s="34"/>
      <c r="J33" s="30"/>
      <c r="K33" s="35"/>
      <c r="L33" s="35"/>
      <c r="M33" s="34"/>
      <c r="N33" s="35"/>
      <c r="O33" s="35"/>
      <c r="P33" s="35">
        <v>41354</v>
      </c>
      <c r="Q33" s="35">
        <f t="shared" si="2"/>
        <v>41354</v>
      </c>
      <c r="R33" s="27"/>
      <c r="S33" s="28"/>
    </row>
    <row r="34" spans="1:19" s="29" customFormat="1" ht="33.75" customHeight="1">
      <c r="A34" s="36" t="s">
        <v>50</v>
      </c>
      <c r="B34" s="30" t="s">
        <v>47</v>
      </c>
      <c r="C34" s="35"/>
      <c r="D34" s="35"/>
      <c r="E34" s="34"/>
      <c r="F34" s="35"/>
      <c r="G34" s="35"/>
      <c r="H34" s="35"/>
      <c r="I34" s="34"/>
      <c r="J34" s="30"/>
      <c r="K34" s="35"/>
      <c r="L34" s="35"/>
      <c r="M34" s="34"/>
      <c r="N34" s="35"/>
      <c r="O34" s="35"/>
      <c r="P34" s="35">
        <v>158516</v>
      </c>
      <c r="Q34" s="35">
        <f t="shared" si="2"/>
        <v>158516</v>
      </c>
      <c r="R34" s="27"/>
      <c r="S34" s="28"/>
    </row>
    <row r="35" spans="1:19" s="29" customFormat="1" ht="23.25" customHeight="1">
      <c r="A35" s="36" t="s">
        <v>51</v>
      </c>
      <c r="B35" s="30" t="s">
        <v>54</v>
      </c>
      <c r="C35" s="35"/>
      <c r="D35" s="35">
        <f>D21-D23-D24-D26</f>
        <v>185302</v>
      </c>
      <c r="E35" s="34"/>
      <c r="F35" s="35">
        <v>0</v>
      </c>
      <c r="G35" s="35">
        <f t="shared" si="1"/>
        <v>-185302</v>
      </c>
      <c r="H35" s="35">
        <v>217972</v>
      </c>
      <c r="I35" s="34">
        <f t="shared" si="0"/>
        <v>217972</v>
      </c>
      <c r="J35" s="30" t="s">
        <v>42</v>
      </c>
      <c r="K35" s="35"/>
      <c r="L35" s="35">
        <f>L21-L23-L24-L26</f>
        <v>185302</v>
      </c>
      <c r="M35" s="34"/>
      <c r="N35" s="35">
        <v>0</v>
      </c>
      <c r="O35" s="35">
        <f>N35-L35</f>
        <v>-185302</v>
      </c>
      <c r="P35" s="35">
        <f>217972-214440</f>
        <v>3532</v>
      </c>
      <c r="Q35" s="35">
        <f t="shared" si="2"/>
        <v>-214440</v>
      </c>
      <c r="R35" s="27"/>
      <c r="S35" s="28"/>
    </row>
    <row r="36" spans="1:19" s="3" customFormat="1" ht="126">
      <c r="A36" s="36">
        <v>2</v>
      </c>
      <c r="B36" s="13" t="s">
        <v>7</v>
      </c>
      <c r="C36" s="8">
        <v>25000</v>
      </c>
      <c r="D36" s="8">
        <v>25000</v>
      </c>
      <c r="E36" s="34">
        <f>D36-C36</f>
        <v>0</v>
      </c>
      <c r="F36" s="8">
        <v>25000</v>
      </c>
      <c r="G36" s="8">
        <f>F36-D36</f>
        <v>0</v>
      </c>
      <c r="H36" s="35">
        <v>25000</v>
      </c>
      <c r="I36" s="34">
        <f t="shared" si="0"/>
        <v>0</v>
      </c>
      <c r="J36" s="13" t="s">
        <v>7</v>
      </c>
      <c r="K36" s="8">
        <v>25000</v>
      </c>
      <c r="L36" s="8">
        <v>25000</v>
      </c>
      <c r="M36" s="34">
        <f>L36-K36</f>
        <v>0</v>
      </c>
      <c r="N36" s="8">
        <v>25000</v>
      </c>
      <c r="O36" s="8">
        <f>N36-L36</f>
        <v>0</v>
      </c>
      <c r="P36" s="35">
        <v>25000</v>
      </c>
      <c r="Q36" s="35">
        <f>P36-H36</f>
        <v>0</v>
      </c>
      <c r="R36" s="4"/>
      <c r="S36" s="10"/>
    </row>
    <row r="37" spans="1:19" s="22" customFormat="1" ht="15.75">
      <c r="A37" s="15"/>
      <c r="B37" s="18" t="s">
        <v>3</v>
      </c>
      <c r="C37" s="19">
        <f>SUM(C21:C36)</f>
        <v>325000</v>
      </c>
      <c r="D37" s="19">
        <f>D21+D36</f>
        <v>626071</v>
      </c>
      <c r="E37" s="19">
        <f>SUM(E21:E36)</f>
        <v>573296</v>
      </c>
      <c r="F37" s="19">
        <f>F21+F36</f>
        <v>626071</v>
      </c>
      <c r="G37" s="19">
        <f>G21+G36</f>
        <v>0</v>
      </c>
      <c r="H37" s="48">
        <f>H21+H36</f>
        <v>844043</v>
      </c>
      <c r="I37" s="19">
        <f>I21+I36</f>
        <v>217972</v>
      </c>
      <c r="J37" s="18" t="s">
        <v>3</v>
      </c>
      <c r="K37" s="19">
        <f>SUM(K21:K36)</f>
        <v>325000</v>
      </c>
      <c r="L37" s="19">
        <f>L21+L36</f>
        <v>626071</v>
      </c>
      <c r="M37" s="19">
        <f>SUM(M21:M36)</f>
        <v>573296</v>
      </c>
      <c r="N37" s="19">
        <f>N21+N36</f>
        <v>626071</v>
      </c>
      <c r="O37" s="19">
        <f>O21+O36</f>
        <v>0</v>
      </c>
      <c r="P37" s="48">
        <f>P21+P36</f>
        <v>844043</v>
      </c>
      <c r="Q37" s="48">
        <f>P37-H37</f>
        <v>0</v>
      </c>
      <c r="R37" s="20"/>
      <c r="S37" s="21"/>
    </row>
    <row r="38" spans="1:19" s="3" customFormat="1" ht="15.75">
      <c r="A38" s="53" t="s">
        <v>4</v>
      </c>
      <c r="B38" s="54"/>
      <c r="C38" s="55"/>
      <c r="D38" s="38"/>
      <c r="E38" s="38"/>
      <c r="F38" s="38"/>
      <c r="G38" s="38"/>
      <c r="H38" s="46"/>
      <c r="I38" s="38"/>
      <c r="J38" s="38"/>
      <c r="K38" s="38"/>
      <c r="L38" s="38"/>
      <c r="M38" s="38"/>
      <c r="N38" s="38"/>
      <c r="O38" s="38"/>
      <c r="P38" s="46"/>
      <c r="Q38" s="46"/>
      <c r="R38" s="4"/>
      <c r="S38" s="11"/>
    </row>
    <row r="39" spans="1:19" s="3" customFormat="1" ht="47.25" customHeight="1">
      <c r="A39" s="7">
        <v>1</v>
      </c>
      <c r="B39" s="13" t="s">
        <v>18</v>
      </c>
      <c r="C39" s="8">
        <f>77165+26085</f>
        <v>103250</v>
      </c>
      <c r="D39" s="8">
        <v>103250</v>
      </c>
      <c r="E39" s="8">
        <f>D39-C39</f>
        <v>0</v>
      </c>
      <c r="F39" s="8">
        <v>103250</v>
      </c>
      <c r="G39" s="8">
        <f>F39-D39</f>
        <v>0</v>
      </c>
      <c r="H39" s="35">
        <v>103250</v>
      </c>
      <c r="I39" s="8">
        <f>H39-F39</f>
        <v>0</v>
      </c>
      <c r="J39" s="13" t="s">
        <v>18</v>
      </c>
      <c r="K39" s="8">
        <f>77165+26085</f>
        <v>103250</v>
      </c>
      <c r="L39" s="8">
        <v>103250</v>
      </c>
      <c r="M39" s="8">
        <f>L39-K39</f>
        <v>0</v>
      </c>
      <c r="N39" s="8">
        <v>103250</v>
      </c>
      <c r="O39" s="8">
        <f>N39-L39</f>
        <v>0</v>
      </c>
      <c r="P39" s="35">
        <v>103250</v>
      </c>
      <c r="Q39" s="35">
        <f aca="true" t="shared" si="3" ref="Q39:Q44">P39-H39</f>
        <v>0</v>
      </c>
      <c r="R39" s="4"/>
      <c r="S39" s="11"/>
    </row>
    <row r="40" spans="1:19" s="3" customFormat="1" ht="49.5" customHeight="1">
      <c r="A40" s="43">
        <v>2</v>
      </c>
      <c r="B40" s="30" t="s">
        <v>29</v>
      </c>
      <c r="C40" s="44"/>
      <c r="D40" s="44"/>
      <c r="E40" s="35"/>
      <c r="F40" s="44">
        <f>140000+161070</f>
        <v>301070</v>
      </c>
      <c r="G40" s="8">
        <f>F40-D40</f>
        <v>301070</v>
      </c>
      <c r="H40" s="44">
        <f>140000+161070</f>
        <v>301070</v>
      </c>
      <c r="I40" s="8">
        <f>H40-F40</f>
        <v>0</v>
      </c>
      <c r="J40" s="30" t="s">
        <v>29</v>
      </c>
      <c r="K40" s="44"/>
      <c r="L40" s="44"/>
      <c r="M40" s="35"/>
      <c r="N40" s="44">
        <f>140000+161070</f>
        <v>301070</v>
      </c>
      <c r="O40" s="8">
        <f>N40-L40</f>
        <v>301070</v>
      </c>
      <c r="P40" s="44">
        <f>140000+161070</f>
        <v>301070</v>
      </c>
      <c r="Q40" s="35">
        <f t="shared" si="3"/>
        <v>0</v>
      </c>
      <c r="R40" s="4"/>
      <c r="S40" s="11"/>
    </row>
    <row r="41" spans="1:19" s="3" customFormat="1" ht="53.25" customHeight="1" hidden="1">
      <c r="A41" s="41">
        <v>3</v>
      </c>
      <c r="B41" s="42" t="s">
        <v>12</v>
      </c>
      <c r="C41" s="40">
        <v>0</v>
      </c>
      <c r="D41" s="40">
        <v>301070</v>
      </c>
      <c r="E41" s="40">
        <f>D41-C41</f>
        <v>301070</v>
      </c>
      <c r="F41" s="40"/>
      <c r="G41" s="8">
        <f>F41-D41</f>
        <v>-301070</v>
      </c>
      <c r="H41" s="35"/>
      <c r="I41" s="8">
        <f>H41-F41</f>
        <v>0</v>
      </c>
      <c r="J41" s="42" t="s">
        <v>12</v>
      </c>
      <c r="K41" s="40">
        <v>0</v>
      </c>
      <c r="L41" s="40">
        <v>301070</v>
      </c>
      <c r="M41" s="40">
        <f>L41-K41</f>
        <v>301070</v>
      </c>
      <c r="N41" s="40"/>
      <c r="O41" s="8">
        <f>N41-L41</f>
        <v>-301070</v>
      </c>
      <c r="P41" s="35"/>
      <c r="Q41" s="35">
        <f t="shared" si="3"/>
        <v>0</v>
      </c>
      <c r="R41" s="4"/>
      <c r="S41" s="11"/>
    </row>
    <row r="42" spans="1:19" s="3" customFormat="1" ht="126">
      <c r="A42" s="7">
        <v>3</v>
      </c>
      <c r="B42" s="13" t="s">
        <v>10</v>
      </c>
      <c r="C42" s="8">
        <v>140000</v>
      </c>
      <c r="D42" s="8">
        <v>140000</v>
      </c>
      <c r="E42" s="8">
        <f>D42-C42</f>
        <v>0</v>
      </c>
      <c r="F42" s="8">
        <v>140000</v>
      </c>
      <c r="G42" s="8">
        <f>F42-D42</f>
        <v>0</v>
      </c>
      <c r="H42" s="35">
        <v>140000</v>
      </c>
      <c r="I42" s="8">
        <f>H42-F42</f>
        <v>0</v>
      </c>
      <c r="J42" s="13" t="s">
        <v>10</v>
      </c>
      <c r="K42" s="8">
        <v>140000</v>
      </c>
      <c r="L42" s="8">
        <v>140000</v>
      </c>
      <c r="M42" s="8">
        <f>L42-K42</f>
        <v>0</v>
      </c>
      <c r="N42" s="8">
        <v>140000</v>
      </c>
      <c r="O42" s="8">
        <f>N42-L42</f>
        <v>0</v>
      </c>
      <c r="P42" s="35">
        <v>140000</v>
      </c>
      <c r="Q42" s="35">
        <f t="shared" si="3"/>
        <v>0</v>
      </c>
      <c r="R42" s="4"/>
      <c r="S42" s="11"/>
    </row>
    <row r="43" spans="1:19" s="3" customFormat="1" ht="36" customHeight="1">
      <c r="A43" s="7">
        <v>4</v>
      </c>
      <c r="B43" s="13" t="s">
        <v>11</v>
      </c>
      <c r="C43" s="8">
        <v>81750</v>
      </c>
      <c r="D43" s="8">
        <v>81750</v>
      </c>
      <c r="E43" s="8">
        <f>D43-C43</f>
        <v>0</v>
      </c>
      <c r="F43" s="8">
        <v>81750</v>
      </c>
      <c r="G43" s="8">
        <f>F43-D43</f>
        <v>0</v>
      </c>
      <c r="H43" s="35">
        <f>81750-1750</f>
        <v>80000</v>
      </c>
      <c r="I43" s="8">
        <f>H43-F43</f>
        <v>-1750</v>
      </c>
      <c r="J43" s="13" t="s">
        <v>11</v>
      </c>
      <c r="K43" s="8">
        <v>81750</v>
      </c>
      <c r="L43" s="8">
        <v>81750</v>
      </c>
      <c r="M43" s="8">
        <f>L43-K43</f>
        <v>0</v>
      </c>
      <c r="N43" s="8">
        <v>81750</v>
      </c>
      <c r="O43" s="8">
        <f>N43-L43</f>
        <v>0</v>
      </c>
      <c r="P43" s="35">
        <f>81750-1750</f>
        <v>80000</v>
      </c>
      <c r="Q43" s="35">
        <f t="shared" si="3"/>
        <v>0</v>
      </c>
      <c r="R43" s="4"/>
      <c r="S43" s="11"/>
    </row>
    <row r="44" spans="1:19" s="3" customFormat="1" ht="36" customHeight="1">
      <c r="A44" s="7">
        <v>5</v>
      </c>
      <c r="B44" s="13" t="s">
        <v>41</v>
      </c>
      <c r="C44" s="8"/>
      <c r="D44" s="8"/>
      <c r="E44" s="8"/>
      <c r="F44" s="8"/>
      <c r="G44" s="8"/>
      <c r="H44" s="35">
        <f>1750+217973</f>
        <v>219723</v>
      </c>
      <c r="I44" s="8"/>
      <c r="J44" s="13" t="s">
        <v>41</v>
      </c>
      <c r="K44" s="8"/>
      <c r="L44" s="8"/>
      <c r="M44" s="8"/>
      <c r="N44" s="8"/>
      <c r="O44" s="8"/>
      <c r="P44" s="35">
        <f>1750+217973</f>
        <v>219723</v>
      </c>
      <c r="Q44" s="35">
        <f t="shared" si="3"/>
        <v>0</v>
      </c>
      <c r="R44" s="4"/>
      <c r="S44" s="11"/>
    </row>
    <row r="45" spans="1:19" s="22" customFormat="1" ht="15.75">
      <c r="A45" s="15"/>
      <c r="B45" s="18" t="s">
        <v>3</v>
      </c>
      <c r="C45" s="19">
        <f aca="true" t="shared" si="4" ref="C45:I45">SUM(C39:C43)</f>
        <v>325000</v>
      </c>
      <c r="D45" s="19">
        <f t="shared" si="4"/>
        <v>626070</v>
      </c>
      <c r="E45" s="19">
        <f t="shared" si="4"/>
        <v>301070</v>
      </c>
      <c r="F45" s="19">
        <f>SUM(F39:F43)</f>
        <v>626070</v>
      </c>
      <c r="G45" s="19">
        <f t="shared" si="4"/>
        <v>0</v>
      </c>
      <c r="H45" s="48">
        <f>SUM(H39:H44)</f>
        <v>844043</v>
      </c>
      <c r="I45" s="19">
        <f t="shared" si="4"/>
        <v>-1750</v>
      </c>
      <c r="J45" s="18" t="s">
        <v>3</v>
      </c>
      <c r="K45" s="19">
        <f>SUM(K39:K43)</f>
        <v>325000</v>
      </c>
      <c r="L45" s="19">
        <f>SUM(L39:L43)</f>
        <v>626070</v>
      </c>
      <c r="M45" s="19">
        <f>SUM(M39:M43)</f>
        <v>301070</v>
      </c>
      <c r="N45" s="19">
        <f>SUM(N39:N43)</f>
        <v>626070</v>
      </c>
      <c r="O45" s="19">
        <f>SUM(O39:O43)</f>
        <v>0</v>
      </c>
      <c r="P45" s="48">
        <f>SUM(P39:P44)</f>
        <v>844043</v>
      </c>
      <c r="Q45" s="48">
        <f>SUM(Q39:Q44)</f>
        <v>0</v>
      </c>
      <c r="R45" s="20"/>
      <c r="S45" s="21"/>
    </row>
    <row r="46" spans="1:19" s="3" customFormat="1" ht="15.75">
      <c r="A46" s="7"/>
      <c r="B46" s="13"/>
      <c r="C46" s="16"/>
      <c r="D46" s="16"/>
      <c r="E46" s="16"/>
      <c r="F46" s="16"/>
      <c r="G46" s="16"/>
      <c r="H46" s="49"/>
      <c r="I46" s="16"/>
      <c r="J46" s="13"/>
      <c r="K46" s="16"/>
      <c r="L46" s="16"/>
      <c r="M46" s="16"/>
      <c r="N46" s="16"/>
      <c r="O46" s="16"/>
      <c r="P46" s="49"/>
      <c r="Q46" s="49"/>
      <c r="R46" s="4"/>
      <c r="S46" s="11"/>
    </row>
    <row r="47" spans="1:19" s="22" customFormat="1" ht="15.75">
      <c r="A47" s="15"/>
      <c r="B47" s="18" t="s">
        <v>5</v>
      </c>
      <c r="C47" s="19">
        <f aca="true" t="shared" si="5" ref="C47:I47">C45+C37</f>
        <v>650000</v>
      </c>
      <c r="D47" s="19">
        <f t="shared" si="5"/>
        <v>1252141</v>
      </c>
      <c r="E47" s="19">
        <f t="shared" si="5"/>
        <v>874366</v>
      </c>
      <c r="F47" s="19">
        <f t="shared" si="5"/>
        <v>1252141</v>
      </c>
      <c r="G47" s="19">
        <f t="shared" si="5"/>
        <v>0</v>
      </c>
      <c r="H47" s="48">
        <f t="shared" si="5"/>
        <v>1688086</v>
      </c>
      <c r="I47" s="19">
        <f t="shared" si="5"/>
        <v>216222</v>
      </c>
      <c r="J47" s="18" t="s">
        <v>5</v>
      </c>
      <c r="K47" s="19">
        <f aca="true" t="shared" si="6" ref="K47:P47">K45+K37</f>
        <v>650000</v>
      </c>
      <c r="L47" s="19">
        <f t="shared" si="6"/>
        <v>1252141</v>
      </c>
      <c r="M47" s="19">
        <f t="shared" si="6"/>
        <v>874366</v>
      </c>
      <c r="N47" s="19">
        <f t="shared" si="6"/>
        <v>1252141</v>
      </c>
      <c r="O47" s="19">
        <f t="shared" si="6"/>
        <v>0</v>
      </c>
      <c r="P47" s="48">
        <f t="shared" si="6"/>
        <v>1688086</v>
      </c>
      <c r="Q47" s="48">
        <f>Q45+Q37</f>
        <v>0</v>
      </c>
      <c r="R47" s="20"/>
      <c r="S47" s="25"/>
    </row>
    <row r="48" spans="1:19" ht="15.75" hidden="1">
      <c r="A48" s="56" t="s">
        <v>43</v>
      </c>
      <c r="B48" s="56"/>
      <c r="C48" s="56"/>
      <c r="D48" s="56"/>
      <c r="E48" s="56"/>
      <c r="F48" s="56"/>
      <c r="G48" s="56"/>
      <c r="H48" s="56"/>
      <c r="P48" s="1"/>
      <c r="Q48" s="1"/>
      <c r="R48" s="5"/>
      <c r="S48" s="12"/>
    </row>
    <row r="49" spans="1:19" ht="96.75" customHeight="1" hidden="1">
      <c r="A49" s="57" t="s">
        <v>44</v>
      </c>
      <c r="B49" s="57"/>
      <c r="C49" s="57"/>
      <c r="D49" s="57"/>
      <c r="E49" s="57"/>
      <c r="F49" s="57"/>
      <c r="G49" s="57"/>
      <c r="H49" s="57"/>
      <c r="P49" s="1"/>
      <c r="Q49" s="1"/>
      <c r="R49" s="5"/>
      <c r="S49" s="12"/>
    </row>
    <row r="50" spans="1:19" ht="15.75">
      <c r="A50" s="2"/>
      <c r="B50" s="6"/>
      <c r="J50" s="6"/>
      <c r="R50" s="5"/>
      <c r="S50" s="12"/>
    </row>
    <row r="51" spans="1:19" ht="15.75">
      <c r="A51" s="2"/>
      <c r="B51" s="6"/>
      <c r="J51" s="6"/>
      <c r="R51" s="5"/>
      <c r="S51" s="12"/>
    </row>
    <row r="52" spans="1:19" ht="15.75">
      <c r="A52" s="2"/>
      <c r="B52" s="6"/>
      <c r="J52" s="6"/>
      <c r="R52" s="5"/>
      <c r="S52" s="12"/>
    </row>
    <row r="53" spans="1:19" ht="15.75">
      <c r="A53" s="2"/>
      <c r="B53" s="6"/>
      <c r="J53" s="6"/>
      <c r="R53" s="5"/>
      <c r="S53" s="12"/>
    </row>
    <row r="54" spans="1:19" ht="15.75">
      <c r="A54" s="2"/>
      <c r="B54" s="6"/>
      <c r="J54" s="6"/>
      <c r="R54" s="5"/>
      <c r="S54" s="12"/>
    </row>
    <row r="55" spans="1:19" ht="15.75">
      <c r="A55" s="2"/>
      <c r="B55" s="6"/>
      <c r="J55" s="6"/>
      <c r="R55" s="5"/>
      <c r="S55" s="12"/>
    </row>
    <row r="56" spans="1:19" ht="15.75">
      <c r="A56" s="2"/>
      <c r="B56" s="6"/>
      <c r="J56" s="6"/>
      <c r="R56" s="5"/>
      <c r="S56" s="12"/>
    </row>
    <row r="57" spans="1:19" ht="15.75">
      <c r="A57" s="2"/>
      <c r="B57" s="6"/>
      <c r="J57" s="6"/>
      <c r="R57" s="5"/>
      <c r="S57" s="12"/>
    </row>
    <row r="58" spans="1:19" ht="15.75">
      <c r="A58" s="2"/>
      <c r="B58" s="6"/>
      <c r="J58" s="6"/>
      <c r="R58" s="5"/>
      <c r="S58" s="12"/>
    </row>
    <row r="59" spans="1:19" ht="15.75">
      <c r="A59" s="2"/>
      <c r="B59" s="6"/>
      <c r="J59" s="6"/>
      <c r="R59" s="5"/>
      <c r="S59" s="12"/>
    </row>
    <row r="60" spans="1:19" ht="15.75">
      <c r="A60" s="2"/>
      <c r="B60" s="6"/>
      <c r="J60" s="6"/>
      <c r="R60" s="9"/>
      <c r="S60" s="12"/>
    </row>
    <row r="61" spans="1:19" ht="15.75">
      <c r="A61" s="2"/>
      <c r="B61" s="6"/>
      <c r="J61" s="6"/>
      <c r="R61" s="9"/>
      <c r="S61" s="12"/>
    </row>
    <row r="62" spans="1:19" ht="15.75">
      <c r="A62" s="2"/>
      <c r="B62" s="6"/>
      <c r="J62" s="6"/>
      <c r="R62" s="9"/>
      <c r="S62" s="12"/>
    </row>
    <row r="63" spans="1:19" ht="15.75">
      <c r="A63" s="2"/>
      <c r="B63" s="6"/>
      <c r="J63" s="6"/>
      <c r="R63" s="9"/>
      <c r="S63" s="12"/>
    </row>
    <row r="64" spans="1:18" ht="15.75">
      <c r="A64" s="2"/>
      <c r="R64" s="9"/>
    </row>
    <row r="65" spans="1:18" ht="15.75">
      <c r="A65" s="2"/>
      <c r="R65" s="9"/>
    </row>
    <row r="66" spans="1:18" ht="15.75">
      <c r="A66" s="2"/>
      <c r="R66" s="9"/>
    </row>
    <row r="67" spans="1:18" ht="15.75">
      <c r="A67" s="2"/>
      <c r="R67" s="9"/>
    </row>
    <row r="68" spans="1:18" ht="15.75">
      <c r="A68" s="2"/>
      <c r="R68" s="9"/>
    </row>
    <row r="69" spans="1:18" ht="15.75">
      <c r="A69" s="2"/>
      <c r="R69" s="9"/>
    </row>
    <row r="70" spans="1:18" ht="15.75">
      <c r="A70" s="2"/>
      <c r="R70" s="9"/>
    </row>
    <row r="71" spans="1:18" ht="15.75">
      <c r="A71" s="2"/>
      <c r="R71" s="9"/>
    </row>
    <row r="72" spans="1:18" ht="15.75">
      <c r="A72" s="2"/>
      <c r="R72" s="9"/>
    </row>
    <row r="73" spans="1:18" ht="15.75">
      <c r="A73" s="2"/>
      <c r="R73" s="9"/>
    </row>
    <row r="74" spans="1:18" ht="15.75">
      <c r="A74" s="2"/>
      <c r="R74" s="9"/>
    </row>
    <row r="75" spans="1:18" ht="15.75">
      <c r="A75" s="2"/>
      <c r="R75" s="9"/>
    </row>
    <row r="76" spans="1:18" ht="15.75">
      <c r="A76" s="2"/>
      <c r="R76" s="9"/>
    </row>
    <row r="77" spans="1:18" ht="15.75">
      <c r="A77" s="2"/>
      <c r="R77" s="9"/>
    </row>
    <row r="78" spans="1:18" ht="15.75">
      <c r="A78" s="2"/>
      <c r="R78" s="9"/>
    </row>
    <row r="79" spans="1:18" ht="15.75">
      <c r="A79" s="2"/>
      <c r="R79" s="9"/>
    </row>
    <row r="80" spans="1:18" ht="15.75">
      <c r="A80" s="2"/>
      <c r="R80" s="9"/>
    </row>
    <row r="81" spans="1:18" ht="15.75">
      <c r="A81" s="2"/>
      <c r="R81" s="9"/>
    </row>
    <row r="82" spans="1:18" ht="15.75">
      <c r="A82" s="2"/>
      <c r="R82" s="9"/>
    </row>
    <row r="83" spans="1:18" ht="15.75">
      <c r="A83" s="2"/>
      <c r="R83" s="9"/>
    </row>
    <row r="84" spans="1:18" ht="15.75">
      <c r="A84" s="2"/>
      <c r="R84" s="9"/>
    </row>
    <row r="85" spans="1:18" ht="15.75">
      <c r="A85" s="2"/>
      <c r="R85" s="9"/>
    </row>
    <row r="86" spans="1:18" ht="15.75">
      <c r="A86" s="2"/>
      <c r="R86" s="9"/>
    </row>
    <row r="87" spans="1:18" ht="15.75">
      <c r="A87" s="2"/>
      <c r="R87" s="9"/>
    </row>
    <row r="88" spans="1:18" ht="15.75">
      <c r="A88" s="2"/>
      <c r="R88" s="9"/>
    </row>
    <row r="89" ht="15.75">
      <c r="A89" s="2"/>
    </row>
    <row r="90" ht="15.75">
      <c r="A90" s="2"/>
    </row>
    <row r="91" ht="15.75">
      <c r="A91" s="2"/>
    </row>
    <row r="92" ht="15.75">
      <c r="A92" s="2"/>
    </row>
    <row r="93" ht="15.75">
      <c r="A93" s="2"/>
    </row>
    <row r="94" ht="15.75">
      <c r="A94" s="2"/>
    </row>
    <row r="95" ht="15.75">
      <c r="A95" s="2"/>
    </row>
    <row r="96" ht="15.75">
      <c r="A96" s="2"/>
    </row>
    <row r="97" ht="15.75">
      <c r="A97" s="2"/>
    </row>
    <row r="98" ht="15.75">
      <c r="A98" s="2"/>
    </row>
    <row r="99" ht="15.75">
      <c r="A99" s="2"/>
    </row>
    <row r="100" ht="15.75">
      <c r="A100" s="2"/>
    </row>
    <row r="101" ht="15.75">
      <c r="A101" s="2"/>
    </row>
    <row r="102" ht="15.75">
      <c r="A102" s="2"/>
    </row>
    <row r="103" ht="15.75">
      <c r="A103" s="2"/>
    </row>
    <row r="104" ht="15.75">
      <c r="A104" s="2"/>
    </row>
    <row r="105" ht="15.75">
      <c r="A105" s="2"/>
    </row>
    <row r="106" ht="15.75">
      <c r="A106" s="2"/>
    </row>
    <row r="107" ht="15.75">
      <c r="A107" s="2"/>
    </row>
    <row r="108" ht="15.75">
      <c r="A108" s="2"/>
    </row>
    <row r="109" ht="15.75">
      <c r="A109" s="2"/>
    </row>
    <row r="110" ht="15.75">
      <c r="A110" s="2"/>
    </row>
    <row r="111" ht="15.75">
      <c r="A111" s="2"/>
    </row>
    <row r="112" ht="15.75">
      <c r="A112" s="2"/>
    </row>
  </sheetData>
  <sheetProtection/>
  <mergeCells count="15">
    <mergeCell ref="A11:Q11"/>
    <mergeCell ref="A38:C38"/>
    <mergeCell ref="A48:H48"/>
    <mergeCell ref="A49:H49"/>
    <mergeCell ref="A12:Q12"/>
    <mergeCell ref="A13:Q13"/>
    <mergeCell ref="A19:C19"/>
    <mergeCell ref="A6:P6"/>
    <mergeCell ref="A7:P7"/>
    <mergeCell ref="A8:P8"/>
    <mergeCell ref="A9:P9"/>
    <mergeCell ref="A1:P1"/>
    <mergeCell ref="A2:P2"/>
    <mergeCell ref="A3:P3"/>
    <mergeCell ref="A4:P4"/>
  </mergeCells>
  <printOptions/>
  <pageMargins left="0.7480314960629921" right="0.41" top="0.46" bottom="0.39" header="0.41" footer="0.3"/>
  <pageSetup horizontalDpi="600" verticalDpi="600" orientation="portrait" paperSize="9" scale="7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2023-02-10T06:59:20Z</cp:lastPrinted>
  <dcterms:created xsi:type="dcterms:W3CDTF">2015-01-16T06:30:10Z</dcterms:created>
  <dcterms:modified xsi:type="dcterms:W3CDTF">2023-02-10T06:59:23Z</dcterms:modified>
  <cp:category/>
  <cp:version/>
  <cp:contentType/>
  <cp:contentStatus/>
</cp:coreProperties>
</file>