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0" yWindow="0" windowWidth="19935" windowHeight="9660" firstSheet="2" activeTab="2"/>
  </bookViews>
  <sheets>
    <sheet name="Лист1" sheetId="1" r:id="rId1"/>
    <sheet name="Лист2" sheetId="10" state="hidden" r:id="rId2"/>
    <sheet name=" 2022" sheetId="31" r:id="rId3"/>
  </sheets>
  <definedNames>
    <definedName name="_xlnm.Print_Titles" localSheetId="2">' 2022'!$6:$8</definedName>
    <definedName name="_xlnm.Print_Area" localSheetId="2">' 2022'!$A$1:$AC$154</definedName>
  </definedNames>
  <calcPr calcId="145621"/>
</workbook>
</file>

<file path=xl/calcChain.xml><?xml version="1.0" encoding="utf-8"?>
<calcChain xmlns="http://schemas.openxmlformats.org/spreadsheetml/2006/main">
  <c r="W11" i="31" l="1"/>
  <c r="V10" i="31"/>
  <c r="R11" i="31"/>
  <c r="R12" i="31"/>
  <c r="R13" i="31"/>
  <c r="T11" i="31"/>
  <c r="T12" i="31"/>
  <c r="T13" i="31"/>
  <c r="T10" i="31"/>
  <c r="S11" i="31"/>
  <c r="S12" i="31"/>
  <c r="S13" i="31"/>
  <c r="S10" i="31"/>
  <c r="U11" i="31"/>
  <c r="U12" i="31"/>
  <c r="U13" i="31"/>
  <c r="W12" i="31"/>
  <c r="W13" i="31"/>
  <c r="W10" i="31"/>
  <c r="V11" i="31"/>
  <c r="V12" i="31"/>
  <c r="V13" i="31"/>
  <c r="S118" i="31"/>
  <c r="S117" i="31"/>
  <c r="S115" i="31"/>
  <c r="U116" i="31"/>
  <c r="U117" i="31"/>
  <c r="U118" i="31"/>
  <c r="V117" i="31"/>
  <c r="V118" i="31"/>
  <c r="V116" i="31"/>
  <c r="V115" i="31"/>
  <c r="U115" i="31"/>
  <c r="T96" i="31"/>
  <c r="T97" i="31"/>
  <c r="T98" i="31"/>
  <c r="T95" i="31"/>
  <c r="S96" i="31"/>
  <c r="S97" i="31"/>
  <c r="S98" i="31"/>
  <c r="S95" i="31"/>
  <c r="U96" i="31"/>
  <c r="U97" i="31"/>
  <c r="U98" i="31"/>
  <c r="W98" i="31"/>
  <c r="V98" i="31"/>
  <c r="V97" i="31"/>
  <c r="W96" i="31"/>
  <c r="W97" i="31"/>
  <c r="W95" i="31"/>
  <c r="V96" i="31"/>
  <c r="V95" i="31"/>
  <c r="W109" i="31"/>
  <c r="V109" i="31"/>
  <c r="T109" i="31"/>
  <c r="S109" i="31"/>
  <c r="R109" i="31"/>
  <c r="U108" i="31"/>
  <c r="R108" i="31"/>
  <c r="U107" i="31"/>
  <c r="R107" i="31"/>
  <c r="U106" i="31"/>
  <c r="R106" i="31"/>
  <c r="O106" i="31"/>
  <c r="Z106" i="31" s="1"/>
  <c r="O107" i="31" s="1"/>
  <c r="Z107" i="31" s="1"/>
  <c r="O108" i="31" s="1"/>
  <c r="Z108" i="31" s="1"/>
  <c r="N106" i="31"/>
  <c r="Y106" i="31" s="1"/>
  <c r="N107" i="31" s="1"/>
  <c r="Y107" i="31" s="1"/>
  <c r="N108" i="31" s="1"/>
  <c r="Y108" i="31" s="1"/>
  <c r="Z105" i="31"/>
  <c r="Y105" i="31"/>
  <c r="U105" i="31"/>
  <c r="U109" i="31" s="1"/>
  <c r="R105" i="31"/>
  <c r="M105" i="31"/>
  <c r="U95" i="31" l="1"/>
  <c r="X105" i="31"/>
  <c r="M106" i="31" s="1"/>
  <c r="X106" i="31" s="1"/>
  <c r="M107" i="31" s="1"/>
  <c r="X107" i="31" s="1"/>
  <c r="M108" i="31" s="1"/>
  <c r="X108" i="31" s="1"/>
  <c r="W104" i="31" l="1"/>
  <c r="V104" i="31"/>
  <c r="T104" i="31"/>
  <c r="S104" i="31"/>
  <c r="U103" i="31"/>
  <c r="R103" i="31"/>
  <c r="U102" i="31"/>
  <c r="R102" i="31"/>
  <c r="U101" i="31"/>
  <c r="R101" i="31"/>
  <c r="Z100" i="31"/>
  <c r="O101" i="31" s="1"/>
  <c r="Z101" i="31" s="1"/>
  <c r="O102" i="31" s="1"/>
  <c r="Z102" i="31" s="1"/>
  <c r="O103" i="31" s="1"/>
  <c r="Z103" i="31" s="1"/>
  <c r="Y100" i="31"/>
  <c r="N101" i="31" s="1"/>
  <c r="Y101" i="31" s="1"/>
  <c r="N102" i="31" s="1"/>
  <c r="Y102" i="31" s="1"/>
  <c r="N103" i="31" s="1"/>
  <c r="Y103" i="31" s="1"/>
  <c r="U104" i="31"/>
  <c r="R100" i="31"/>
  <c r="M100" i="31"/>
  <c r="W94" i="31"/>
  <c r="V94" i="31"/>
  <c r="T94" i="31"/>
  <c r="S94" i="31"/>
  <c r="U93" i="31"/>
  <c r="R93" i="31"/>
  <c r="U92" i="31"/>
  <c r="R92" i="31"/>
  <c r="U91" i="31"/>
  <c r="R91" i="31"/>
  <c r="Z90" i="31"/>
  <c r="O91" i="31" s="1"/>
  <c r="Z91" i="31" s="1"/>
  <c r="O92" i="31" s="1"/>
  <c r="Z92" i="31" s="1"/>
  <c r="O93" i="31" s="1"/>
  <c r="Z93" i="31" s="1"/>
  <c r="Y90" i="31"/>
  <c r="N91" i="31" s="1"/>
  <c r="Y91" i="31" s="1"/>
  <c r="N92" i="31" s="1"/>
  <c r="Y92" i="31" s="1"/>
  <c r="N93" i="31" s="1"/>
  <c r="Y93" i="31" s="1"/>
  <c r="U90" i="31"/>
  <c r="U94" i="31" s="1"/>
  <c r="R90" i="31"/>
  <c r="R94" i="31" s="1"/>
  <c r="M90" i="31"/>
  <c r="T78" i="31"/>
  <c r="T77" i="31"/>
  <c r="T75" i="31"/>
  <c r="T76" i="31"/>
  <c r="R76" i="31" s="1"/>
  <c r="S76" i="31"/>
  <c r="S77" i="31"/>
  <c r="S78" i="31"/>
  <c r="S75" i="31"/>
  <c r="W78" i="31"/>
  <c r="W77" i="31"/>
  <c r="W76" i="31"/>
  <c r="W75" i="31"/>
  <c r="V78" i="31"/>
  <c r="V76" i="31"/>
  <c r="V77" i="31"/>
  <c r="X90" i="31" l="1"/>
  <c r="M91" i="31" s="1"/>
  <c r="X91" i="31" s="1"/>
  <c r="M92" i="31" s="1"/>
  <c r="X92" i="31" s="1"/>
  <c r="M93" i="31" s="1"/>
  <c r="X93" i="31" s="1"/>
  <c r="X100" i="31"/>
  <c r="M101" i="31" s="1"/>
  <c r="X101" i="31" s="1"/>
  <c r="M102" i="31" s="1"/>
  <c r="X102" i="31" s="1"/>
  <c r="M103" i="31" s="1"/>
  <c r="X103" i="31" s="1"/>
  <c r="U78" i="31"/>
  <c r="R78" i="31"/>
  <c r="R77" i="31"/>
  <c r="R104" i="31"/>
  <c r="U77" i="31"/>
  <c r="U76" i="31"/>
  <c r="V16" i="31"/>
  <c r="V17" i="31"/>
  <c r="V18" i="31"/>
  <c r="V15" i="31"/>
  <c r="R113" i="31" l="1"/>
  <c r="V61" i="31"/>
  <c r="V62" i="31"/>
  <c r="V63" i="31"/>
  <c r="V60" i="31"/>
  <c r="U73" i="31"/>
  <c r="U72" i="31"/>
  <c r="M65" i="31"/>
  <c r="W18" i="31"/>
  <c r="T18" i="31"/>
  <c r="S18" i="31"/>
  <c r="U48" i="31"/>
  <c r="R48" i="31"/>
  <c r="Y42" i="31"/>
  <c r="Y41" i="31"/>
  <c r="U31" i="31"/>
  <c r="U32" i="31"/>
  <c r="R38" i="31"/>
  <c r="V64" i="31" l="1"/>
  <c r="S124" i="31"/>
  <c r="V124" i="31"/>
  <c r="V149" i="31"/>
  <c r="S116" i="31"/>
  <c r="W149" i="31" l="1"/>
  <c r="T149" i="31"/>
  <c r="S149" i="31"/>
  <c r="U148" i="31"/>
  <c r="R148" i="31"/>
  <c r="U147" i="31"/>
  <c r="R147" i="31"/>
  <c r="U146" i="31"/>
  <c r="R146" i="31"/>
  <c r="Z145" i="31"/>
  <c r="O146" i="31" s="1"/>
  <c r="Z146" i="31" s="1"/>
  <c r="O147" i="31" s="1"/>
  <c r="Z147" i="31" s="1"/>
  <c r="O148" i="31" s="1"/>
  <c r="Z148" i="31" s="1"/>
  <c r="Y145" i="31"/>
  <c r="N146" i="31" s="1"/>
  <c r="Y146" i="31" s="1"/>
  <c r="N147" i="31" s="1"/>
  <c r="Y147" i="31" s="1"/>
  <c r="N148" i="31" s="1"/>
  <c r="Y148" i="31" s="1"/>
  <c r="U145" i="31"/>
  <c r="R145" i="31"/>
  <c r="M145" i="31"/>
  <c r="R149" i="31" l="1"/>
  <c r="U149" i="31"/>
  <c r="X145" i="31"/>
  <c r="M146" i="31" s="1"/>
  <c r="X146" i="31" s="1"/>
  <c r="M147" i="31" s="1"/>
  <c r="X147" i="31" s="1"/>
  <c r="M148" i="31" s="1"/>
  <c r="X148" i="31" s="1"/>
  <c r="U142" i="31"/>
  <c r="W62" i="31"/>
  <c r="U62" i="31" s="1"/>
  <c r="W61" i="31"/>
  <c r="U61" i="31" s="1"/>
  <c r="W60" i="31"/>
  <c r="U60" i="31" s="1"/>
  <c r="V59" i="31"/>
  <c r="W17" i="31"/>
  <c r="W16" i="31"/>
  <c r="U16" i="31" s="1"/>
  <c r="W15" i="31"/>
  <c r="S15" i="31"/>
  <c r="T62" i="31"/>
  <c r="T61" i="31"/>
  <c r="T60" i="31"/>
  <c r="S62" i="31"/>
  <c r="S61" i="31"/>
  <c r="S60" i="31"/>
  <c r="V75" i="31"/>
  <c r="U75" i="31" s="1"/>
  <c r="R60" i="31" l="1"/>
  <c r="R62" i="31"/>
  <c r="U15" i="31"/>
  <c r="U17" i="31"/>
  <c r="R61" i="31"/>
  <c r="R75" i="31"/>
  <c r="W89" i="31" l="1"/>
  <c r="V89" i="31"/>
  <c r="T89" i="31"/>
  <c r="S89" i="31"/>
  <c r="U88" i="31"/>
  <c r="R88" i="31"/>
  <c r="U87" i="31"/>
  <c r="R87" i="31"/>
  <c r="U86" i="31"/>
  <c r="R86" i="31"/>
  <c r="Z85" i="31"/>
  <c r="O86" i="31" s="1"/>
  <c r="Z86" i="31" s="1"/>
  <c r="O87" i="31" s="1"/>
  <c r="Z87" i="31" s="1"/>
  <c r="O88" i="31" s="1"/>
  <c r="Z88" i="31" s="1"/>
  <c r="Y85" i="31"/>
  <c r="N86" i="31" s="1"/>
  <c r="Y86" i="31" s="1"/>
  <c r="N87" i="31" s="1"/>
  <c r="Y87" i="31" s="1"/>
  <c r="N88" i="31" s="1"/>
  <c r="Y88" i="31" s="1"/>
  <c r="U85" i="31"/>
  <c r="R85" i="31"/>
  <c r="M85" i="31"/>
  <c r="S17" i="31"/>
  <c r="R17" i="31" s="1"/>
  <c r="S16" i="31"/>
  <c r="T17" i="31"/>
  <c r="T16" i="31"/>
  <c r="T15" i="31"/>
  <c r="S19" i="31" l="1"/>
  <c r="R15" i="31"/>
  <c r="T19" i="31"/>
  <c r="R16" i="31"/>
  <c r="X85" i="31"/>
  <c r="M86" i="31" s="1"/>
  <c r="X86" i="31" s="1"/>
  <c r="M87" i="31" s="1"/>
  <c r="X87" i="31" s="1"/>
  <c r="M88" i="31" s="1"/>
  <c r="X88" i="31" s="1"/>
  <c r="U89" i="31"/>
  <c r="R89" i="31"/>
  <c r="R19" i="31" l="1"/>
  <c r="W54" i="31"/>
  <c r="V54" i="31"/>
  <c r="T54" i="31"/>
  <c r="S54" i="31"/>
  <c r="U53" i="31"/>
  <c r="R53" i="31"/>
  <c r="U52" i="31"/>
  <c r="R52" i="31"/>
  <c r="U51" i="31"/>
  <c r="R51" i="31"/>
  <c r="Z50" i="31"/>
  <c r="O51" i="31" s="1"/>
  <c r="Z51" i="31" s="1"/>
  <c r="O52" i="31" s="1"/>
  <c r="Z52" i="31" s="1"/>
  <c r="O53" i="31" s="1"/>
  <c r="Z53" i="31" s="1"/>
  <c r="Y50" i="31"/>
  <c r="N51" i="31" s="1"/>
  <c r="Y51" i="31" s="1"/>
  <c r="N52" i="31" s="1"/>
  <c r="Y52" i="31" s="1"/>
  <c r="N53" i="31" s="1"/>
  <c r="Y53" i="31" s="1"/>
  <c r="U50" i="31"/>
  <c r="R50" i="31"/>
  <c r="M50" i="31"/>
  <c r="O55" i="31"/>
  <c r="M55" i="31" s="1"/>
  <c r="R55" i="31"/>
  <c r="U55" i="31"/>
  <c r="Y55" i="31"/>
  <c r="N56" i="31" s="1"/>
  <c r="Y56" i="31" s="1"/>
  <c r="N57" i="31" s="1"/>
  <c r="Y57" i="31" s="1"/>
  <c r="N58" i="31" s="1"/>
  <c r="Y58" i="31" s="1"/>
  <c r="Z55" i="31"/>
  <c r="O56" i="31" s="1"/>
  <c r="Z56" i="31" s="1"/>
  <c r="O57" i="31" s="1"/>
  <c r="Z57" i="31" s="1"/>
  <c r="O58" i="31" s="1"/>
  <c r="Z58" i="31" s="1"/>
  <c r="R56" i="31"/>
  <c r="U56" i="31"/>
  <c r="R57" i="31"/>
  <c r="U57" i="31"/>
  <c r="R58" i="31"/>
  <c r="U58" i="31"/>
  <c r="S59" i="31"/>
  <c r="T59" i="31"/>
  <c r="W59" i="31"/>
  <c r="W49" i="31"/>
  <c r="V49" i="31"/>
  <c r="T49" i="31"/>
  <c r="S49" i="31"/>
  <c r="U47" i="31"/>
  <c r="R47" i="31"/>
  <c r="U46" i="31"/>
  <c r="R46" i="31"/>
  <c r="Z45" i="31"/>
  <c r="O46" i="31" s="1"/>
  <c r="Z46" i="31" s="1"/>
  <c r="Z47" i="31" s="1"/>
  <c r="O48" i="31" s="1"/>
  <c r="Z48" i="31" s="1"/>
  <c r="Y45" i="31"/>
  <c r="N46" i="31" s="1"/>
  <c r="Y46" i="31" s="1"/>
  <c r="Y47" i="31" s="1"/>
  <c r="N48" i="31" s="1"/>
  <c r="Y48" i="31" s="1"/>
  <c r="U45" i="31"/>
  <c r="R45" i="31"/>
  <c r="M45" i="31"/>
  <c r="R26" i="31"/>
  <c r="R27" i="31"/>
  <c r="R23" i="31"/>
  <c r="R22" i="31"/>
  <c r="W29" i="31"/>
  <c r="V29" i="31"/>
  <c r="T29" i="31"/>
  <c r="S29" i="31"/>
  <c r="U28" i="31"/>
  <c r="R28" i="31"/>
  <c r="U27" i="31"/>
  <c r="Z25" i="31"/>
  <c r="O26" i="31" s="1"/>
  <c r="Z26" i="31" s="1"/>
  <c r="Y25" i="31"/>
  <c r="N26" i="31" s="1"/>
  <c r="Y26" i="31" s="1"/>
  <c r="R25" i="31"/>
  <c r="M25" i="31"/>
  <c r="N27" i="31" l="1"/>
  <c r="Y27" i="31" s="1"/>
  <c r="O27" i="31"/>
  <c r="Z27" i="31" s="1"/>
  <c r="O28" i="31" s="1"/>
  <c r="Z28" i="31" s="1"/>
  <c r="R29" i="31"/>
  <c r="U59" i="31"/>
  <c r="R54" i="31"/>
  <c r="R59" i="31"/>
  <c r="U54" i="31"/>
  <c r="X50" i="31"/>
  <c r="M51" i="31" s="1"/>
  <c r="X51" i="31" s="1"/>
  <c r="M52" i="31" s="1"/>
  <c r="X52" i="31" s="1"/>
  <c r="M53" i="31" s="1"/>
  <c r="X53" i="31" s="1"/>
  <c r="U49" i="31"/>
  <c r="X55" i="31"/>
  <c r="M56" i="31" s="1"/>
  <c r="X56" i="31" s="1"/>
  <c r="M57" i="31" s="1"/>
  <c r="X57" i="31" s="1"/>
  <c r="M58" i="31" s="1"/>
  <c r="X58" i="31" s="1"/>
  <c r="X45" i="31"/>
  <c r="M46" i="31" s="1"/>
  <c r="X46" i="31" s="1"/>
  <c r="M47" i="31" s="1"/>
  <c r="X47" i="31" s="1"/>
  <c r="M48" i="31" s="1"/>
  <c r="X48" i="31" s="1"/>
  <c r="R49" i="31"/>
  <c r="X25" i="31"/>
  <c r="M26" i="31" s="1"/>
  <c r="X26" i="31" s="1"/>
  <c r="U29" i="31"/>
  <c r="N28" i="31" l="1"/>
  <c r="Y28" i="31" s="1"/>
  <c r="M27" i="31"/>
  <c r="X27" i="31" s="1"/>
  <c r="M28" i="31" s="1"/>
  <c r="X28" i="31" s="1"/>
  <c r="N15" i="31"/>
  <c r="W154" i="31" l="1"/>
  <c r="V154" i="31"/>
  <c r="T154" i="31"/>
  <c r="S154" i="31"/>
  <c r="U153" i="31"/>
  <c r="R153" i="31"/>
  <c r="U152" i="31"/>
  <c r="R152" i="31"/>
  <c r="U151" i="31"/>
  <c r="R151" i="31"/>
  <c r="Z150" i="31"/>
  <c r="Y150" i="31"/>
  <c r="U150" i="31"/>
  <c r="R150" i="31"/>
  <c r="W144" i="31"/>
  <c r="V144" i="31"/>
  <c r="T144" i="31"/>
  <c r="S144" i="31"/>
  <c r="U143" i="31"/>
  <c r="R143" i="31"/>
  <c r="R142" i="31"/>
  <c r="U141" i="31"/>
  <c r="R141" i="31"/>
  <c r="Z140" i="31"/>
  <c r="Y140" i="31"/>
  <c r="U140" i="31"/>
  <c r="R140" i="31"/>
  <c r="W139" i="31"/>
  <c r="V139" i="31"/>
  <c r="T139" i="31"/>
  <c r="S139" i="31"/>
  <c r="U138" i="31"/>
  <c r="R138" i="31"/>
  <c r="U137" i="31"/>
  <c r="R137" i="31"/>
  <c r="U136" i="31"/>
  <c r="R136" i="31"/>
  <c r="Z135" i="31"/>
  <c r="Y135" i="31"/>
  <c r="U135" i="31"/>
  <c r="R135" i="31"/>
  <c r="W134" i="31"/>
  <c r="V134" i="31"/>
  <c r="T134" i="31"/>
  <c r="S134" i="31"/>
  <c r="U133" i="31"/>
  <c r="R133" i="31"/>
  <c r="U132" i="31"/>
  <c r="R132" i="31"/>
  <c r="U131" i="31"/>
  <c r="R131" i="31"/>
  <c r="Z130" i="31"/>
  <c r="Y130" i="31"/>
  <c r="U130" i="31"/>
  <c r="R130" i="31"/>
  <c r="W129" i="31"/>
  <c r="V129" i="31"/>
  <c r="T129" i="31"/>
  <c r="S129" i="31"/>
  <c r="U128" i="31"/>
  <c r="R128" i="31"/>
  <c r="U127" i="31"/>
  <c r="R127" i="31"/>
  <c r="U126" i="31"/>
  <c r="R126" i="31"/>
  <c r="Z125" i="31"/>
  <c r="Y125" i="31"/>
  <c r="U125" i="31"/>
  <c r="R125" i="31"/>
  <c r="M150" i="31"/>
  <c r="M140" i="31"/>
  <c r="M135" i="31"/>
  <c r="M130" i="31"/>
  <c r="M125" i="31"/>
  <c r="W118" i="31"/>
  <c r="W117" i="31"/>
  <c r="W116" i="31"/>
  <c r="W115" i="31"/>
  <c r="T118" i="31"/>
  <c r="T117" i="31"/>
  <c r="R97" i="31" s="1"/>
  <c r="T116" i="31"/>
  <c r="R96" i="31" s="1"/>
  <c r="O115" i="31"/>
  <c r="O95" i="31" s="1"/>
  <c r="N115" i="31"/>
  <c r="N95" i="31" s="1"/>
  <c r="R121" i="31"/>
  <c r="R122" i="31"/>
  <c r="R123" i="31"/>
  <c r="U120" i="31"/>
  <c r="U123" i="31"/>
  <c r="U122" i="31"/>
  <c r="U121" i="31"/>
  <c r="W79" i="31"/>
  <c r="T79" i="31"/>
  <c r="S79" i="31"/>
  <c r="R111" i="31"/>
  <c r="R112" i="31"/>
  <c r="U111" i="31"/>
  <c r="U112" i="31"/>
  <c r="U113" i="31"/>
  <c r="U81" i="31"/>
  <c r="U82" i="31"/>
  <c r="U83" i="31"/>
  <c r="R81" i="31"/>
  <c r="R82" i="31"/>
  <c r="R83" i="31"/>
  <c r="M110" i="31"/>
  <c r="M80" i="31"/>
  <c r="O75" i="31"/>
  <c r="N75" i="31"/>
  <c r="U71" i="31"/>
  <c r="R71" i="31"/>
  <c r="R72" i="31"/>
  <c r="R73" i="31"/>
  <c r="Z70" i="31"/>
  <c r="O71" i="31" s="1"/>
  <c r="Z71" i="31" s="1"/>
  <c r="O72" i="31" s="1"/>
  <c r="Z72" i="31" s="1"/>
  <c r="O73" i="31" s="1"/>
  <c r="Z73" i="31" s="1"/>
  <c r="Y70" i="31"/>
  <c r="N71" i="31" s="1"/>
  <c r="Y71" i="31" s="1"/>
  <c r="N72" i="31" s="1"/>
  <c r="Y72" i="31" s="1"/>
  <c r="N73" i="31" s="1"/>
  <c r="Y73" i="31" s="1"/>
  <c r="O60" i="31"/>
  <c r="N60" i="31"/>
  <c r="W63" i="31"/>
  <c r="W64" i="31" s="1"/>
  <c r="T63" i="31"/>
  <c r="T64" i="31" s="1"/>
  <c r="S63" i="31"/>
  <c r="U66" i="31"/>
  <c r="U67" i="31"/>
  <c r="U68" i="31"/>
  <c r="R66" i="31"/>
  <c r="R67" i="31"/>
  <c r="R68" i="31"/>
  <c r="W44" i="31"/>
  <c r="V44" i="31"/>
  <c r="T44" i="31"/>
  <c r="S44" i="31"/>
  <c r="U41" i="31"/>
  <c r="U42" i="31"/>
  <c r="U43" i="31"/>
  <c r="R41" i="31"/>
  <c r="R42" i="31"/>
  <c r="R43" i="31"/>
  <c r="Z40" i="31"/>
  <c r="Z41" i="31" s="1"/>
  <c r="Z42" i="31" s="1"/>
  <c r="O43" i="31" s="1"/>
  <c r="Z43" i="31" s="1"/>
  <c r="Y40" i="31"/>
  <c r="N43" i="31" s="1"/>
  <c r="Y43" i="31" s="1"/>
  <c r="Z35" i="31"/>
  <c r="O36" i="31" s="1"/>
  <c r="Z36" i="31" s="1"/>
  <c r="O37" i="31" s="1"/>
  <c r="Z37" i="31" s="1"/>
  <c r="O38" i="31" s="1"/>
  <c r="Z38" i="31" s="1"/>
  <c r="Y35" i="31"/>
  <c r="N36" i="31" s="1"/>
  <c r="Y36" i="31" s="1"/>
  <c r="N37" i="31" s="1"/>
  <c r="Y37" i="31" s="1"/>
  <c r="N38" i="31" s="1"/>
  <c r="Y38" i="31" s="1"/>
  <c r="U36" i="31"/>
  <c r="U37" i="31"/>
  <c r="U38" i="31"/>
  <c r="R36" i="31"/>
  <c r="R37" i="31"/>
  <c r="U33" i="31"/>
  <c r="R31" i="31"/>
  <c r="R32" i="31"/>
  <c r="R33" i="31"/>
  <c r="Z30" i="31"/>
  <c r="O31" i="31" s="1"/>
  <c r="Z31" i="31" s="1"/>
  <c r="O32" i="31" s="1"/>
  <c r="Z32" i="31" s="1"/>
  <c r="O33" i="31" s="1"/>
  <c r="Z33" i="31" s="1"/>
  <c r="Y30" i="31"/>
  <c r="N31" i="31" s="1"/>
  <c r="Y31" i="31" s="1"/>
  <c r="N32" i="31" s="1"/>
  <c r="Y32" i="31" s="1"/>
  <c r="N33" i="31" s="1"/>
  <c r="Y33" i="31" s="1"/>
  <c r="W19" i="31"/>
  <c r="R18" i="31"/>
  <c r="U21" i="31"/>
  <c r="U22" i="31"/>
  <c r="U23" i="31"/>
  <c r="R21" i="31"/>
  <c r="W99" i="31" l="1"/>
  <c r="Y95" i="31"/>
  <c r="N96" i="31" s="1"/>
  <c r="Y96" i="31" s="1"/>
  <c r="N97" i="31" s="1"/>
  <c r="Y97" i="31" s="1"/>
  <c r="N98" i="31" s="1"/>
  <c r="Y98" i="31" s="1"/>
  <c r="M95" i="31"/>
  <c r="R98" i="31"/>
  <c r="S99" i="31"/>
  <c r="V99" i="31"/>
  <c r="S119" i="31"/>
  <c r="S64" i="31"/>
  <c r="U119" i="31"/>
  <c r="V119" i="31"/>
  <c r="U124" i="31"/>
  <c r="R154" i="31"/>
  <c r="U144" i="31"/>
  <c r="U129" i="31"/>
  <c r="R144" i="31"/>
  <c r="U134" i="31"/>
  <c r="R134" i="31"/>
  <c r="U79" i="31"/>
  <c r="N10" i="31"/>
  <c r="R129" i="31"/>
  <c r="R139" i="31"/>
  <c r="R116" i="31"/>
  <c r="R118" i="31"/>
  <c r="U139" i="31"/>
  <c r="U154" i="31"/>
  <c r="R63" i="31"/>
  <c r="R64" i="31" s="1"/>
  <c r="U63" i="31"/>
  <c r="U64" i="31" s="1"/>
  <c r="M60" i="31"/>
  <c r="R79" i="31"/>
  <c r="U18" i="31"/>
  <c r="X150" i="31"/>
  <c r="X140" i="31"/>
  <c r="X135" i="31"/>
  <c r="X130" i="31"/>
  <c r="R117" i="31"/>
  <c r="X125" i="31"/>
  <c r="M115" i="31"/>
  <c r="M75" i="31"/>
  <c r="U99" i="31" l="1"/>
  <c r="S14" i="31"/>
  <c r="T115" i="31"/>
  <c r="W119" i="31"/>
  <c r="W14" i="31" s="1"/>
  <c r="A70" i="31"/>
  <c r="V19" i="31"/>
  <c r="T99" i="31" l="1"/>
  <c r="R95" i="31"/>
  <c r="Z95" i="31"/>
  <c r="O96" i="31" s="1"/>
  <c r="Z96" i="31" s="1"/>
  <c r="O97" i="31" s="1"/>
  <c r="Z97" i="31" s="1"/>
  <c r="O98" i="31" s="1"/>
  <c r="Z98" i="31" s="1"/>
  <c r="U19" i="31"/>
  <c r="T119" i="31"/>
  <c r="T14" i="31" s="1"/>
  <c r="R14" i="31" s="1"/>
  <c r="Z115" i="31"/>
  <c r="R115" i="31"/>
  <c r="Y115" i="31"/>
  <c r="U70" i="31"/>
  <c r="R99" i="31" l="1"/>
  <c r="X95" i="31"/>
  <c r="M96" i="31" s="1"/>
  <c r="X96" i="31" s="1"/>
  <c r="M97" i="31" s="1"/>
  <c r="X97" i="31" s="1"/>
  <c r="M98" i="31" s="1"/>
  <c r="X98" i="31" s="1"/>
  <c r="N116" i="31"/>
  <c r="O116" i="31"/>
  <c r="X115" i="31"/>
  <c r="R119" i="31"/>
  <c r="W74" i="31"/>
  <c r="V74" i="31"/>
  <c r="T74" i="31"/>
  <c r="S74" i="31"/>
  <c r="R70" i="31"/>
  <c r="R74" i="31" s="1"/>
  <c r="M70" i="31"/>
  <c r="O15" i="31"/>
  <c r="O10" i="31" s="1"/>
  <c r="M10" i="31" s="1"/>
  <c r="Y20" i="31"/>
  <c r="N21" i="31" s="1"/>
  <c r="Z116" i="31" l="1"/>
  <c r="M116" i="31"/>
  <c r="X116" i="31" s="1"/>
  <c r="Y116" i="31"/>
  <c r="Y21" i="31"/>
  <c r="N22" i="31" s="1"/>
  <c r="N16" i="31"/>
  <c r="M15" i="31"/>
  <c r="X70" i="31"/>
  <c r="U74" i="31"/>
  <c r="M117" i="31" l="1"/>
  <c r="X117" i="31" s="1"/>
  <c r="N117" i="31"/>
  <c r="O117" i="31"/>
  <c r="M71" i="31"/>
  <c r="X71" i="31" s="1"/>
  <c r="M72" i="31" s="1"/>
  <c r="X72" i="31" s="1"/>
  <c r="Y22" i="31"/>
  <c r="N23" i="31" s="1"/>
  <c r="N18" i="31" s="1"/>
  <c r="Y18" i="31" s="1"/>
  <c r="N17" i="31"/>
  <c r="M118" i="31" l="1"/>
  <c r="X118" i="31" s="1"/>
  <c r="Z117" i="31"/>
  <c r="Y117" i="31"/>
  <c r="M73" i="31"/>
  <c r="X73" i="31" s="1"/>
  <c r="Z10" i="31"/>
  <c r="O11" i="31" s="1"/>
  <c r="Z11" i="31" s="1"/>
  <c r="O12" i="31" s="1"/>
  <c r="Z12" i="31" s="1"/>
  <c r="O13" i="31" s="1"/>
  <c r="Z13" i="31" s="1"/>
  <c r="U10" i="31"/>
  <c r="R10" i="31"/>
  <c r="Y23" i="31"/>
  <c r="Y15" i="31"/>
  <c r="Y16" i="31" s="1"/>
  <c r="Y17" i="31" s="1"/>
  <c r="Z15" i="31"/>
  <c r="O118" i="31" l="1"/>
  <c r="N118" i="31"/>
  <c r="X10" i="31"/>
  <c r="M11" i="31" s="1"/>
  <c r="X11" i="31" s="1"/>
  <c r="M12" i="31" s="1"/>
  <c r="X12" i="31" s="1"/>
  <c r="M13" i="31" s="1"/>
  <c r="X13" i="31" s="1"/>
  <c r="Y10" i="31"/>
  <c r="N11" i="31" s="1"/>
  <c r="Y11" i="31" s="1"/>
  <c r="N12" i="31" s="1"/>
  <c r="Y12" i="31" s="1"/>
  <c r="N13" i="31" s="1"/>
  <c r="Y13" i="31" s="1"/>
  <c r="X15" i="31"/>
  <c r="M16" i="31" s="1"/>
  <c r="X16" i="31" s="1"/>
  <c r="M17" i="31" s="1"/>
  <c r="X17" i="31" s="1"/>
  <c r="M18" i="31" s="1"/>
  <c r="X18" i="31" s="1"/>
  <c r="Z118" i="31" l="1"/>
  <c r="Y118" i="31"/>
  <c r="O151" i="31"/>
  <c r="Z151" i="31" s="1"/>
  <c r="O152" i="31" s="1"/>
  <c r="Z152" i="31" s="1"/>
  <c r="O153" i="31" s="1"/>
  <c r="Z153" i="31" s="1"/>
  <c r="N151" i="31"/>
  <c r="Y151" i="31" s="1"/>
  <c r="N152" i="31" s="1"/>
  <c r="Y152" i="31" s="1"/>
  <c r="N153" i="31" s="1"/>
  <c r="Y153" i="31" s="1"/>
  <c r="N141" i="31"/>
  <c r="Y141" i="31" s="1"/>
  <c r="N142" i="31" s="1"/>
  <c r="Y142" i="31" s="1"/>
  <c r="N143" i="31" s="1"/>
  <c r="Y143" i="31" s="1"/>
  <c r="O141" i="31"/>
  <c r="Z141" i="31" s="1"/>
  <c r="O142" i="31" s="1"/>
  <c r="Z142" i="31" s="1"/>
  <c r="O143" i="31" s="1"/>
  <c r="Z143" i="31" s="1"/>
  <c r="M151" i="31" l="1"/>
  <c r="X151" i="31" s="1"/>
  <c r="M152" i="31" s="1"/>
  <c r="X152" i="31" s="1"/>
  <c r="M153" i="31" s="1"/>
  <c r="X153" i="31" s="1"/>
  <c r="M141" i="31"/>
  <c r="X141" i="31" s="1"/>
  <c r="M142" i="31" s="1"/>
  <c r="X142" i="31" s="1"/>
  <c r="M143" i="31" s="1"/>
  <c r="X143" i="31" s="1"/>
  <c r="M120" i="31"/>
  <c r="O136" i="31" l="1"/>
  <c r="Z136" i="31" s="1"/>
  <c r="O137" i="31" s="1"/>
  <c r="Z137" i="31" s="1"/>
  <c r="O138" i="31" s="1"/>
  <c r="Z138" i="31" s="1"/>
  <c r="N126" i="31"/>
  <c r="Y126" i="31" s="1"/>
  <c r="N127" i="31" s="1"/>
  <c r="Y127" i="31" s="1"/>
  <c r="N128" i="31" s="1"/>
  <c r="Y128" i="31" s="1"/>
  <c r="A125" i="31"/>
  <c r="A130" i="31" s="1"/>
  <c r="A135" i="31" s="1"/>
  <c r="A140" i="31" s="1"/>
  <c r="A145" i="31" s="1"/>
  <c r="A150" i="31" s="1"/>
  <c r="W124" i="31"/>
  <c r="T124" i="31"/>
  <c r="Z120" i="31"/>
  <c r="Y120" i="31"/>
  <c r="R120" i="31"/>
  <c r="R124" i="31" s="1"/>
  <c r="N121" i="31" l="1"/>
  <c r="O121" i="31"/>
  <c r="N136" i="31"/>
  <c r="Y136" i="31" s="1"/>
  <c r="N137" i="31" s="1"/>
  <c r="Y137" i="31" s="1"/>
  <c r="N138" i="31" s="1"/>
  <c r="Y138" i="31" s="1"/>
  <c r="O131" i="31"/>
  <c r="Z131" i="31" s="1"/>
  <c r="O132" i="31" s="1"/>
  <c r="Z132" i="31" s="1"/>
  <c r="O133" i="31" s="1"/>
  <c r="Z133" i="31" s="1"/>
  <c r="N131" i="31"/>
  <c r="Y131" i="31" s="1"/>
  <c r="N132" i="31" s="1"/>
  <c r="Y132" i="31" s="1"/>
  <c r="N133" i="31" s="1"/>
  <c r="Y133" i="31" s="1"/>
  <c r="O126" i="31"/>
  <c r="Z126" i="31" s="1"/>
  <c r="O127" i="31" s="1"/>
  <c r="Z127" i="31" s="1"/>
  <c r="O128" i="31" s="1"/>
  <c r="Z128" i="31" s="1"/>
  <c r="M136" i="31"/>
  <c r="X136" i="31" s="1"/>
  <c r="M137" i="31" s="1"/>
  <c r="X137" i="31" s="1"/>
  <c r="M138" i="31" s="1"/>
  <c r="X138" i="31" s="1"/>
  <c r="X120" i="31"/>
  <c r="W114" i="31"/>
  <c r="V114" i="31"/>
  <c r="T114" i="31"/>
  <c r="S114" i="31"/>
  <c r="Z110" i="31"/>
  <c r="Y110" i="31"/>
  <c r="U110" i="31"/>
  <c r="U114" i="31" s="1"/>
  <c r="R110" i="31"/>
  <c r="R114" i="31" s="1"/>
  <c r="W84" i="31"/>
  <c r="V84" i="31"/>
  <c r="T84" i="31"/>
  <c r="S84" i="31"/>
  <c r="Z80" i="31"/>
  <c r="Y80" i="31"/>
  <c r="N81" i="31" s="1"/>
  <c r="Y81" i="31" s="1"/>
  <c r="U80" i="31"/>
  <c r="R80" i="31"/>
  <c r="U65" i="31"/>
  <c r="Z121" i="31" l="1"/>
  <c r="M121" i="31"/>
  <c r="X121" i="31" s="1"/>
  <c r="Y121" i="31"/>
  <c r="M131" i="31"/>
  <c r="X131" i="31" s="1"/>
  <c r="M132" i="31" s="1"/>
  <c r="X132" i="31" s="1"/>
  <c r="M133" i="31" s="1"/>
  <c r="X133" i="31" s="1"/>
  <c r="M126" i="31"/>
  <c r="X126" i="31" s="1"/>
  <c r="M127" i="31" s="1"/>
  <c r="X127" i="31" s="1"/>
  <c r="M128" i="31" s="1"/>
  <c r="X128" i="31" s="1"/>
  <c r="N82" i="31"/>
  <c r="Z75" i="31"/>
  <c r="O81" i="31"/>
  <c r="Z81" i="31" s="1"/>
  <c r="N111" i="31"/>
  <c r="Y111" i="31" s="1"/>
  <c r="N112" i="31" s="1"/>
  <c r="Y112" i="31" s="1"/>
  <c r="O111" i="31"/>
  <c r="Z111" i="31" s="1"/>
  <c r="O112" i="31" s="1"/>
  <c r="Z112" i="31" s="1"/>
  <c r="Y75" i="31"/>
  <c r="U84" i="31"/>
  <c r="X80" i="31"/>
  <c r="R84" i="31"/>
  <c r="X110" i="31"/>
  <c r="N122" i="31" l="1"/>
  <c r="M122" i="31"/>
  <c r="X122" i="31" s="1"/>
  <c r="O122" i="31"/>
  <c r="N113" i="31"/>
  <c r="Y113" i="31" s="1"/>
  <c r="O113" i="31"/>
  <c r="Z113" i="31" s="1"/>
  <c r="N76" i="31"/>
  <c r="Y82" i="31"/>
  <c r="Y77" i="31" s="1"/>
  <c r="N77" i="31"/>
  <c r="O82" i="31"/>
  <c r="Z76" i="31"/>
  <c r="Y76" i="31"/>
  <c r="X75" i="31"/>
  <c r="M76" i="31" s="1"/>
  <c r="M81" i="31"/>
  <c r="X81" i="31" s="1"/>
  <c r="O76" i="31"/>
  <c r="M111" i="31"/>
  <c r="X111" i="31" s="1"/>
  <c r="M112" i="31" s="1"/>
  <c r="X112" i="31" s="1"/>
  <c r="W69" i="31"/>
  <c r="V69" i="31"/>
  <c r="T69" i="31"/>
  <c r="S69" i="31"/>
  <c r="Z65" i="31"/>
  <c r="O66" i="31" s="1"/>
  <c r="Y65" i="31"/>
  <c r="N66" i="31" s="1"/>
  <c r="U69" i="31"/>
  <c r="R65" i="31"/>
  <c r="U40" i="31"/>
  <c r="U44" i="31" s="1"/>
  <c r="R40" i="31"/>
  <c r="R44" i="31" s="1"/>
  <c r="S39" i="31"/>
  <c r="T39" i="31"/>
  <c r="V39" i="31"/>
  <c r="W39" i="31"/>
  <c r="M40" i="31"/>
  <c r="U35" i="31"/>
  <c r="U39" i="31" s="1"/>
  <c r="R35" i="31"/>
  <c r="R39" i="31" s="1"/>
  <c r="M35" i="31"/>
  <c r="W34" i="31"/>
  <c r="V34" i="31"/>
  <c r="T34" i="31"/>
  <c r="S34" i="31"/>
  <c r="U30" i="31"/>
  <c r="U34" i="31" s="1"/>
  <c r="R30" i="31"/>
  <c r="R34" i="31" s="1"/>
  <c r="Z20" i="31"/>
  <c r="O21" i="31" s="1"/>
  <c r="U20" i="31"/>
  <c r="R20" i="31"/>
  <c r="R24" i="31" s="1"/>
  <c r="S24" i="31"/>
  <c r="T24" i="31"/>
  <c r="V24" i="31"/>
  <c r="W24" i="31"/>
  <c r="M30" i="31"/>
  <c r="M20" i="31"/>
  <c r="M123" i="31" l="1"/>
  <c r="X123" i="31" s="1"/>
  <c r="Z122" i="31"/>
  <c r="Y122" i="31"/>
  <c r="Z21" i="31"/>
  <c r="O22" i="31" s="1"/>
  <c r="O16" i="31"/>
  <c r="Z16" i="31" s="1"/>
  <c r="X40" i="31"/>
  <c r="M41" i="31" s="1"/>
  <c r="X41" i="31" s="1"/>
  <c r="X30" i="31"/>
  <c r="M113" i="31"/>
  <c r="X113" i="31" s="1"/>
  <c r="N61" i="31"/>
  <c r="Y66" i="31"/>
  <c r="N83" i="31"/>
  <c r="X35" i="31"/>
  <c r="M36" i="31" s="1"/>
  <c r="X36" i="31" s="1"/>
  <c r="M37" i="31" s="1"/>
  <c r="X37" i="31" s="1"/>
  <c r="M38" i="31" s="1"/>
  <c r="X38" i="31" s="1"/>
  <c r="Z66" i="31"/>
  <c r="O61" i="31"/>
  <c r="M82" i="31"/>
  <c r="X82" i="31" s="1"/>
  <c r="X77" i="31" s="1"/>
  <c r="M78" i="31" s="1"/>
  <c r="X76" i="31"/>
  <c r="M77" i="31" s="1"/>
  <c r="Z82" i="31"/>
  <c r="Z77" i="31" s="1"/>
  <c r="O77" i="31"/>
  <c r="Y60" i="31"/>
  <c r="Z60" i="31"/>
  <c r="U24" i="31"/>
  <c r="X65" i="31"/>
  <c r="R69" i="31"/>
  <c r="X20" i="31"/>
  <c r="M21" i="31" s="1"/>
  <c r="X21" i="31" s="1"/>
  <c r="M22" i="31" s="1"/>
  <c r="X22" i="31" s="1"/>
  <c r="M23" i="31" s="1"/>
  <c r="X23" i="31" s="1"/>
  <c r="O123" i="31" l="1"/>
  <c r="M31" i="31"/>
  <c r="X31" i="31" s="1"/>
  <c r="M32" i="31" s="1"/>
  <c r="X32" i="31" s="1"/>
  <c r="M33" i="31" s="1"/>
  <c r="X33" i="31" s="1"/>
  <c r="M42" i="31"/>
  <c r="X42" i="31" s="1"/>
  <c r="M43" i="31" s="1"/>
  <c r="X43" i="31" s="1"/>
  <c r="N123" i="31"/>
  <c r="Z22" i="31"/>
  <c r="O23" i="31" s="1"/>
  <c r="O17" i="31"/>
  <c r="Z17" i="31" s="1"/>
  <c r="X60" i="31"/>
  <c r="M61" i="31" s="1"/>
  <c r="M66" i="31"/>
  <c r="X66" i="31" s="1"/>
  <c r="O83" i="31"/>
  <c r="M83" i="31"/>
  <c r="X83" i="31" s="1"/>
  <c r="X78" i="31" s="1"/>
  <c r="Y83" i="31"/>
  <c r="Y78" i="31" s="1"/>
  <c r="N78" i="31"/>
  <c r="O67" i="31"/>
  <c r="Z61" i="31"/>
  <c r="Y61" i="31"/>
  <c r="N67" i="31"/>
  <c r="Y123" i="31" l="1"/>
  <c r="Z123" i="31"/>
  <c r="Z23" i="31"/>
  <c r="O18" i="31"/>
  <c r="Z18" i="31" s="1"/>
  <c r="Z67" i="31"/>
  <c r="O62" i="31"/>
  <c r="O78" i="31"/>
  <c r="Z83" i="31"/>
  <c r="Z78" i="31" s="1"/>
  <c r="Y67" i="31"/>
  <c r="N62" i="31"/>
  <c r="M67" i="31"/>
  <c r="X67" i="31" s="1"/>
  <c r="X61" i="31"/>
  <c r="M62" i="31" s="1"/>
  <c r="M68" i="31" l="1"/>
  <c r="X68" i="31" s="1"/>
  <c r="X63" i="31" s="1"/>
  <c r="X62" i="31"/>
  <c r="M63" i="31" s="1"/>
  <c r="Y62" i="31"/>
  <c r="N68" i="31"/>
  <c r="Z62" i="31"/>
  <c r="O68" i="31"/>
  <c r="V79" i="31"/>
  <c r="V14" i="31" s="1"/>
  <c r="U14" i="31" s="1"/>
  <c r="O63" i="31" l="1"/>
  <c r="Z68" i="31"/>
  <c r="Z63" i="31" s="1"/>
  <c r="Y68" i="31"/>
  <c r="Y63" i="31" s="1"/>
  <c r="N63" i="31"/>
</calcChain>
</file>

<file path=xl/sharedStrings.xml><?xml version="1.0" encoding="utf-8"?>
<sst xmlns="http://schemas.openxmlformats.org/spreadsheetml/2006/main" count="364" uniqueCount="163">
  <si>
    <t>Наименование арендатора</t>
  </si>
  <si>
    <t>Дата окончания срока аренды</t>
  </si>
  <si>
    <t>Срок аренды</t>
  </si>
  <si>
    <t>ИТОГО:</t>
  </si>
  <si>
    <t>1 кв.</t>
  </si>
  <si>
    <t>2 кв.</t>
  </si>
  <si>
    <t>3 кв.</t>
  </si>
  <si>
    <t>4 кв.</t>
  </si>
  <si>
    <t>руб. ПМР</t>
  </si>
  <si>
    <t>Срок внесения платежа</t>
  </si>
  <si>
    <t>-</t>
  </si>
  <si>
    <t>К-во раз подряд просрочки арендной платы и (или) коммунальных платежей, принятые меры</t>
  </si>
  <si>
    <t>Примечание***</t>
  </si>
  <si>
    <t>Сумма недополученного дохода от сдачи в аренду мун-го им-ва**</t>
  </si>
  <si>
    <t>№ п/п</t>
  </si>
  <si>
    <t>Организационно-правовая форма юридического лица, балансодержателя, его юридический адрес</t>
  </si>
  <si>
    <t>Дата и № правового акта (решения) о передаче в аренду муниципального имущества в аренду</t>
  </si>
  <si>
    <t>Способ приобретения арендатором права на заключение договора аренды (открытый аукцион, прямой договор)</t>
  </si>
  <si>
    <t xml:space="preserve">Стоимость права на заключение договора аренды* </t>
  </si>
  <si>
    <t>Наименование объекта, сдаваемого в аренду, и (для недвижимого имущества) его местонахождение (литеры, номера, адреса)</t>
  </si>
  <si>
    <t>Вид деятельности на объекте по договору</t>
  </si>
  <si>
    <t>Площадь объекта (кв.м.) (для недвижимого имущества)</t>
  </si>
  <si>
    <t>Сумма арендной платы в месяц (для недвижимого имущества - за 1 кв.м в месяц)</t>
  </si>
  <si>
    <t>Период (по кварталам)</t>
  </si>
  <si>
    <t>Сумма начисленной арендной платы на отчетную дату, руб.</t>
  </si>
  <si>
    <t>Сумма фактически поступившей арендной платы на отчетную дату, руб.</t>
  </si>
  <si>
    <t>Задолженность по арендной плате на отчетную дату, руб.</t>
  </si>
  <si>
    <t>Всего (гр.14+гр.15)</t>
  </si>
  <si>
    <t>в том числе:</t>
  </si>
  <si>
    <t>Всего (гр.19+гр.20)</t>
  </si>
  <si>
    <t>Всего (гр.13+гр.18-гр.21)</t>
  </si>
  <si>
    <t>Дата заключения договора аренды</t>
  </si>
  <si>
    <t>сумма задолж-ти перед местным бюджетом г. Тирасполь</t>
  </si>
  <si>
    <t>сумма задолж-ти перед организацией, являющейся арендодателем</t>
  </si>
  <si>
    <t>сумма подлежащая зачислению в доход местного бюджета г. Тирасполь</t>
  </si>
  <si>
    <t>сумма подлежащая зачислению в доход организации, являющейся арендодателем</t>
  </si>
  <si>
    <t xml:space="preserve">на р/с местного бюджета г. Тирасполь </t>
  </si>
  <si>
    <t xml:space="preserve">на р/с организации, являющейся арендодателем  </t>
  </si>
  <si>
    <r>
      <t>сумма задолж-ти перед местным бюджетом г. Тирасполь</t>
    </r>
    <r>
      <rPr>
        <vertAlign val="superscript"/>
        <sz val="8"/>
        <color theme="1"/>
        <rFont val="Times New Roman"/>
        <family val="1"/>
        <charset val="204"/>
      </rPr>
      <t xml:space="preserve"> 1)</t>
    </r>
    <r>
      <rPr>
        <sz val="8"/>
        <color theme="1"/>
        <rFont val="Times New Roman"/>
        <family val="1"/>
        <charset val="204"/>
      </rPr>
      <t xml:space="preserve"> (гр.14+гр.19-гр.22)</t>
    </r>
  </si>
  <si>
    <t>21-1</t>
  </si>
  <si>
    <t>26-1</t>
  </si>
  <si>
    <t>МУ "УНО г.Тирасполь" ул. Манойлова, 33 МОУ " ТСШ №7"</t>
  </si>
  <si>
    <t>ООО "Аквина"</t>
  </si>
  <si>
    <t>мини цех по производству очищенной воды</t>
  </si>
  <si>
    <t>до 10 числа месяца,следующего за отчетным</t>
  </si>
  <si>
    <t>МУ "УНО г.Тирасполь" ул. Манойлова, 33 МОУ " ТСШ №11"</t>
  </si>
  <si>
    <t>ООО "Инженер"</t>
  </si>
  <si>
    <t>мастерская по производству электронагревателей для промышленного оборудования</t>
  </si>
  <si>
    <t>МУ "УНО г.Тирасполь" ул. Манойлова, 33 МОУ ДО ЦДМ "Юбилейный"</t>
  </si>
  <si>
    <t>Пред-ль Ильченко Е.С.</t>
  </si>
  <si>
    <t>НП "Экспрессия"</t>
  </si>
  <si>
    <t>обучение танцевальному исскуству</t>
  </si>
  <si>
    <r>
      <t xml:space="preserve">сумма задолж-ти перед организацией, являющейся арендодателем  </t>
    </r>
    <r>
      <rPr>
        <vertAlign val="superscript"/>
        <sz val="8"/>
        <color theme="1"/>
        <rFont val="Times New Roman"/>
        <family val="1"/>
        <charset val="204"/>
      </rPr>
      <t>2)</t>
    </r>
    <r>
      <rPr>
        <sz val="8"/>
        <color theme="1"/>
        <rFont val="Times New Roman"/>
        <family val="1"/>
        <charset val="204"/>
      </rPr>
      <t xml:space="preserve"> (гр.15+гр.20-гр.23)</t>
    </r>
  </si>
  <si>
    <t>Всего (гр.22+23)</t>
  </si>
  <si>
    <t>МУ "Управление культуры г. Тирасполь"</t>
  </si>
  <si>
    <t>ООО "Идилия"</t>
  </si>
  <si>
    <t>обменно-валютный пункт</t>
  </si>
  <si>
    <t>Часть здания, состоящая из помещения первого этажа № 12,                      г. Тирасполь, ул Краснодонская,41</t>
  </si>
  <si>
    <t>МУ "Управление по физической культуре, спорту г. Тирасполь" г. Тирасполь, бульвар Гагарина 1</t>
  </si>
  <si>
    <t>ТЛ "Лучиан Блага"</t>
  </si>
  <si>
    <t>для размещения учебного заведения</t>
  </si>
  <si>
    <t>размещение аппарата по продаже продуктов и аппарата по продаже горячих напитков</t>
  </si>
  <si>
    <t xml:space="preserve"> Узун С.Ф. </t>
  </si>
  <si>
    <t>Решение                     № 2322 от 31.08.2021</t>
  </si>
  <si>
    <t>Решение                  № 2419 от  16 .09.2021</t>
  </si>
  <si>
    <t>Решение                       № 2261 от 25.08.2021</t>
  </si>
  <si>
    <t>Решение                    № 400 от 8.02.2018.</t>
  </si>
  <si>
    <t>Решение                   № 2028 от 02.08.2021</t>
  </si>
  <si>
    <t>Часть здания спорткомплекса литер А МОУ ДО "СДЮШОР борьбы и бокса", состоящая из части помещения первого этажа №18, г. Тирасполь, ул. Мира, д. 21 А</t>
  </si>
  <si>
    <t>МУ "Управление по физической культуре и спорту г. Тирасполь"</t>
  </si>
  <si>
    <t>Государственная администрация города Тирасполь и города Днестровск</t>
  </si>
  <si>
    <t>Государственная администрация города Тирасполь и города Днестровск,  ул. 25 Октября, д. 101</t>
  </si>
  <si>
    <t>ГУП "РБТИ"</t>
  </si>
  <si>
    <t>Решение                     № 369 от 16.02.2021</t>
  </si>
  <si>
    <t>для служебных помещений</t>
  </si>
  <si>
    <t>открытый аукцион по продаже права на заключение договора аренды</t>
  </si>
  <si>
    <t>Часть здания, состоящая из помещений 3-го этажа №№ 7, 8, 9, 10, 11, 12, 13, 14, 15, 16, 17, 18, 22, 27, 28, 29, 30, 31, 32, 33, 34, 35, 38, 39,                                              ул. 25 Октября, д. 114</t>
  </si>
  <si>
    <t>МУП "ИГЦ                         г. Тирасполь"</t>
  </si>
  <si>
    <t>Решение                   № 707 от 24.03.2022.</t>
  </si>
  <si>
    <t>Часть здания лит. А, состоящая из помещений 1-го этажа №№ 40, 43, 44, 46, 47, 75,                        ул. 25 Октября, д. 101</t>
  </si>
  <si>
    <t>ГУП "ИПЦ"</t>
  </si>
  <si>
    <t>Решение                        № 3151 от 29.11.2021</t>
  </si>
  <si>
    <t>Часть здания, состоящая из помещения первого этажа № 2 и помещений второго этажа №№ 60, 61, ул. 25 Октября, д. 101</t>
  </si>
  <si>
    <t>Шкепу Т.Н.</t>
  </si>
  <si>
    <t>Решение                 № 3213 от 6.12.2021</t>
  </si>
  <si>
    <t>Часть здания литер Б, состоящая из помещения первого этажа № 19 с лоджией,                                     ул. Гвардейская, д. 44</t>
  </si>
  <si>
    <t>под ателье</t>
  </si>
  <si>
    <t>Козакевич С.Г.</t>
  </si>
  <si>
    <t>Часть здания  лит. В, состоящая из помещений первого этажа №№ 1,3 по адресу:  ул. 25 Октября, 114</t>
  </si>
  <si>
    <t>офис</t>
  </si>
  <si>
    <t>Решение                 № 1993 от 26.07.2021</t>
  </si>
  <si>
    <t>Решение                  № 700 от 23.03.2022</t>
  </si>
  <si>
    <t>оказание услуг</t>
  </si>
  <si>
    <t>почасовая аренда</t>
  </si>
  <si>
    <t>МУ "Управление народного образования г. Тирасполь"</t>
  </si>
  <si>
    <t>Гурецкая А.С.</t>
  </si>
  <si>
    <t xml:space="preserve">Решение                  № №2418  от 16.09.2021 </t>
  </si>
  <si>
    <t>прямой договор</t>
  </si>
  <si>
    <t>проведение занятий по англ. Яз.</t>
  </si>
  <si>
    <t>Часть здания литер А, состоящая из помещения второго этажа № 3,                    ул. Калинина, д.  43</t>
  </si>
  <si>
    <t>прямой договор  (почасовая аренда)</t>
  </si>
  <si>
    <t xml:space="preserve">Сумма задолженности по арендной плате по состоянию на 01.01.2022 г., руб. </t>
  </si>
  <si>
    <t>МУ "Управление культуры г. Тирасполя", г. Тирасполь, ул. Ленина, д. 13</t>
  </si>
  <si>
    <t>Приложение № 2</t>
  </si>
  <si>
    <t>1.</t>
  </si>
  <si>
    <t>2.</t>
  </si>
  <si>
    <t>Часть здания, состоящая из помещений подвала №№ 3, 4, 5, ул. К. Либкнехта, 186</t>
  </si>
  <si>
    <t>Организ. различн. секций по интересам для детей до 16 лет</t>
  </si>
  <si>
    <t>Отдельно стоящее здание лит. А, состоящее из помещений первого этажа №№1-37 и второго этажа №№1-24, лит. А1, состоящее из помещений первого этажа №№1-9, из помещений второго этажа №1-2, лит А2, состоящее из помещений второго этажа №№ 1-2, общ. площадью 966,7 кв.м, по адресу: г. Тирасполь, ул. Одесская 75</t>
  </si>
  <si>
    <t>ВСЕГО</t>
  </si>
  <si>
    <t>18.01.2022   02.03.2022</t>
  </si>
  <si>
    <t>17.12.2021 01.02.2023</t>
  </si>
  <si>
    <t xml:space="preserve">Часть здания  литер А, состоящая из помещений первого этажа №№ 29, 30 ( на 1 рабочий час в месяц), помещений третьего этажа №№ 1,12 (на 18 рабочих часов в месяц), части помещения первого этажа № 2  (на 80 рабочих часов в месяц), ул. Луначарского, д. 26  
</t>
  </si>
  <si>
    <t>МУ "УНО г.Тирасполь" ул. Манойлова, 33 МОУ " ТСШ № 9 им. А.С. Крупко"</t>
  </si>
  <si>
    <t>Решение                   № 3559  от 30.09.2020.</t>
  </si>
  <si>
    <t>Решение                     № 2222 от 05.09.2022</t>
  </si>
  <si>
    <t xml:space="preserve">МУ "УНО г.Тирасполь" ул. Манойлова, 33 </t>
  </si>
  <si>
    <t>ООО "МК-сервис"</t>
  </si>
  <si>
    <t xml:space="preserve">Решение                 № 702 от 24.03.2022 </t>
  </si>
  <si>
    <t>часть здания, сост. из помещений 3-го этажа №№ 15, 17 ул. 25 Октября, 47</t>
  </si>
  <si>
    <t>Размещение кружка по работотехнике</t>
  </si>
  <si>
    <t xml:space="preserve">Решение                 № 2087 от 17.08.2022 </t>
  </si>
  <si>
    <t>Мангир А.Г.</t>
  </si>
  <si>
    <t>Решение                 № 2222 от 18.08.2021 Решение     № 2059 от 16.08.2022г.</t>
  </si>
  <si>
    <t>Прямой договор</t>
  </si>
  <si>
    <t>23.08.2021 16.08.2022</t>
  </si>
  <si>
    <t>31.07.2022 14.07.2023</t>
  </si>
  <si>
    <t>100 % на р/с местного бюджета, 808,90 руб. будет оплачено в октябре 2022</t>
  </si>
  <si>
    <t>413,41 руб. подлежит корректир.</t>
  </si>
  <si>
    <t>Решение                   № 2171 от 30.08.2022</t>
  </si>
  <si>
    <t>Оборудование для фитнес-реабилитационной деятельности</t>
  </si>
  <si>
    <t>Фитнес-реабилитационная деятельность</t>
  </si>
  <si>
    <t>Часть здания литер А, состоящая из помещений подвала №№ 10, 11, 11`,12, 16, 17, 18, по адресу: ул. 25 Октября, 144</t>
  </si>
  <si>
    <t>Мартынюк Е.В.</t>
  </si>
  <si>
    <t>Информация о результатах сдачи в аренду движимого и недвижжимого имущества муниципальной собственности и переданного в оперативное управление муниципальным учреждениям за 2022 год</t>
  </si>
  <si>
    <t>часть здания, сост. из помещений  1 этажа                                            №№ 15, 16, 33,                                      ул.Свердлова, 104</t>
  </si>
  <si>
    <t>часть здания, сост. из помещений  1 этажа                            №№ 15, 16,                                       ул.Свердлова, 104</t>
  </si>
  <si>
    <t>часть здания, сост. из помещений цокольного этажа №36,37,                            к. Либкнехта, 98А</t>
  </si>
  <si>
    <t>часть здания, сост. из помещений цокольного этажа №№ 4, 9, 10, 40-42, 44-52,                                              ул. К. Либкнехта, 98А</t>
  </si>
  <si>
    <t>часть здания, сост. из помещений четвертого этажа                                                            ул. Карла Маркса, 109</t>
  </si>
  <si>
    <t>01.08.2021          01.10.2022</t>
  </si>
  <si>
    <t>31.07.2022                  31.08.2023</t>
  </si>
  <si>
    <t>Сумма 2953,00 руб. не была проведена НИ по г. Тираспольв 2021 г.</t>
  </si>
  <si>
    <t>3.</t>
  </si>
  <si>
    <t>4.</t>
  </si>
  <si>
    <t>МУ "Тираспольский городской стадион им. Е.Я. Шинкаренко    ул. Мира, 21</t>
  </si>
  <si>
    <t>ООО Спортивный клуб Сокол</t>
  </si>
  <si>
    <t>Ткач Н.С.</t>
  </si>
  <si>
    <t>Решение                     № 3388 от 29.12.2022</t>
  </si>
  <si>
    <t>Часть здания административно-спортивного корпуса литерА, состоящая из помещений №№22,50 ул. Мира, д. 21</t>
  </si>
  <si>
    <t>деятельность по спорту</t>
  </si>
  <si>
    <t>Гараж со смотровой ямой литер 9, состоящий из помещения №№1,2 ул. Мира, д. 21</t>
  </si>
  <si>
    <t>ремонт и тех.обслуживание автомобилей</t>
  </si>
  <si>
    <t xml:space="preserve">МУ "Тираспольский городской стадион им. Е.Я. Шинкаренко" </t>
  </si>
  <si>
    <t>Решение                   № 3002 от 29.11.2022</t>
  </si>
  <si>
    <t>текущая задолж.</t>
  </si>
  <si>
    <t>Юрченко О.И.</t>
  </si>
  <si>
    <t>Часть здания административно-спортивного корпуса литерА, состоящая из помещения №32 ул. Мира, д. 21</t>
  </si>
  <si>
    <t>организация секций для детей до 16 лет</t>
  </si>
  <si>
    <t>расторжение дог. от 28.12.2022г.</t>
  </si>
  <si>
    <t>к Решению Тираспольского городского</t>
  </si>
  <si>
    <t xml:space="preserve">Совета народных депутатов </t>
  </si>
  <si>
    <t xml:space="preserve">№ 11 от 9 февраля 2023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</si>
</sst>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entury"/>
      <family val="1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70">
    <xf numFmtId="0" fontId="0" fillId="0" borderId="0" xfId="0"/>
    <xf numFmtId="2" fontId="0" fillId="0" borderId="0" xfId="0" applyNumberFormat="1"/>
    <xf numFmtId="2" fontId="1" fillId="0" borderId="0" xfId="0" applyNumberFormat="1" applyFont="1" applyAlignment="1"/>
    <xf numFmtId="0" fontId="1" fillId="0" borderId="0" xfId="0" applyFont="1"/>
    <xf numFmtId="2" fontId="1" fillId="0" borderId="0" xfId="0" applyNumberFormat="1" applyFont="1"/>
    <xf numFmtId="0" fontId="6" fillId="0" borderId="0" xfId="0" applyFont="1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0" xfId="0" applyFont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4" fontId="13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4" fontId="14" fillId="5" borderId="1" xfId="0" applyNumberFormat="1" applyFont="1" applyFill="1" applyBorder="1" applyAlignment="1">
      <alignment vertical="center"/>
    </xf>
    <xf numFmtId="4" fontId="13" fillId="2" borderId="3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4" fontId="1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4" fontId="13" fillId="2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" fontId="14" fillId="0" borderId="10" xfId="0" applyNumberFormat="1" applyFont="1" applyFill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6" borderId="1" xfId="0" applyNumberFormat="1" applyFont="1" applyFill="1" applyBorder="1" applyAlignment="1">
      <alignment horizontal="center" vertical="center"/>
    </xf>
    <xf numFmtId="4" fontId="1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4" fontId="14" fillId="6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4" fontId="14" fillId="2" borderId="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13" fillId="0" borderId="3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3" fillId="0" borderId="3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4" fontId="14" fillId="0" borderId="23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" fontId="13" fillId="0" borderId="26" xfId="0" applyNumberFormat="1" applyFont="1" applyFill="1" applyBorder="1" applyAlignment="1">
      <alignment horizontal="center" vertical="center"/>
    </xf>
    <xf numFmtId="4" fontId="13" fillId="0" borderId="27" xfId="0" applyNumberFormat="1" applyFont="1" applyFill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center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>
      <alignment horizontal="center"/>
    </xf>
    <xf numFmtId="4" fontId="18" fillId="0" borderId="3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/>
    </xf>
    <xf numFmtId="4" fontId="13" fillId="0" borderId="2" xfId="0" applyNumberFormat="1" applyFont="1" applyFill="1" applyBorder="1" applyAlignment="1">
      <alignment horizontal="center" vertical="center"/>
    </xf>
    <xf numFmtId="4" fontId="14" fillId="0" borderId="32" xfId="0" applyNumberFormat="1" applyFont="1" applyFill="1" applyBorder="1" applyAlignment="1">
      <alignment horizontal="center" vertical="center"/>
    </xf>
    <xf numFmtId="4" fontId="14" fillId="0" borderId="33" xfId="0" applyNumberFormat="1" applyFont="1" applyFill="1" applyBorder="1" applyAlignment="1">
      <alignment horizontal="center" vertical="center"/>
    </xf>
    <xf numFmtId="4" fontId="14" fillId="0" borderId="34" xfId="0" applyNumberFormat="1" applyFont="1" applyFill="1" applyBorder="1" applyAlignment="1">
      <alignment horizontal="center" vertical="center"/>
    </xf>
    <xf numFmtId="4" fontId="14" fillId="0" borderId="30" xfId="0" applyNumberFormat="1" applyFont="1" applyFill="1" applyBorder="1" applyAlignment="1">
      <alignment horizontal="center" vertical="center"/>
    </xf>
    <xf numFmtId="4" fontId="14" fillId="0" borderId="31" xfId="0" applyNumberFormat="1" applyFont="1" applyFill="1" applyBorder="1" applyAlignment="1">
      <alignment horizontal="center" vertical="center"/>
    </xf>
    <xf numFmtId="4" fontId="14" fillId="0" borderId="24" xfId="0" applyNumberFormat="1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" fontId="14" fillId="5" borderId="25" xfId="0" applyNumberFormat="1" applyFont="1" applyFill="1" applyBorder="1" applyAlignment="1">
      <alignment horizontal="center" vertical="center"/>
    </xf>
    <xf numFmtId="4" fontId="14" fillId="5" borderId="35" xfId="0" applyNumberFormat="1" applyFont="1" applyFill="1" applyBorder="1" applyAlignment="1">
      <alignment horizontal="center" vertical="center"/>
    </xf>
    <xf numFmtId="4" fontId="14" fillId="5" borderId="26" xfId="0" applyNumberFormat="1" applyFont="1" applyFill="1" applyBorder="1" applyAlignment="1">
      <alignment horizontal="center" vertical="center"/>
    </xf>
    <xf numFmtId="4" fontId="14" fillId="5" borderId="20" xfId="0" applyNumberFormat="1" applyFont="1" applyFill="1" applyBorder="1" applyAlignment="1">
      <alignment horizontal="center" vertical="center"/>
    </xf>
    <xf numFmtId="4" fontId="14" fillId="5" borderId="21" xfId="0" applyNumberFormat="1" applyFont="1" applyFill="1" applyBorder="1" applyAlignment="1">
      <alignment horizontal="center" vertical="center"/>
    </xf>
    <xf numFmtId="4" fontId="14" fillId="5" borderId="2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0" fontId="3" fillId="0" borderId="17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/>
    </xf>
    <xf numFmtId="4" fontId="14" fillId="4" borderId="10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0" borderId="18" xfId="1" applyFont="1" applyBorder="1" applyAlignment="1">
      <alignment horizontal="center" wrapText="1"/>
    </xf>
    <xf numFmtId="4" fontId="14" fillId="5" borderId="2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6" fillId="0" borderId="6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center" wrapText="1"/>
    </xf>
    <xf numFmtId="4" fontId="14" fillId="5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5" xfId="1" applyFont="1" applyBorder="1" applyAlignment="1">
      <alignment horizontal="center" vertical="top" wrapText="1"/>
    </xf>
    <xf numFmtId="0" fontId="16" fillId="0" borderId="8" xfId="1" applyFont="1" applyBorder="1" applyAlignment="1">
      <alignment horizontal="center" vertical="top" wrapText="1"/>
    </xf>
    <xf numFmtId="0" fontId="17" fillId="0" borderId="8" xfId="0" applyFont="1" applyBorder="1" applyAlignment="1">
      <alignment vertical="top" wrapText="1"/>
    </xf>
    <xf numFmtId="0" fontId="16" fillId="0" borderId="8" xfId="1" applyFont="1" applyBorder="1" applyAlignment="1">
      <alignment horizontal="center" vertical="center" wrapText="1"/>
    </xf>
    <xf numFmtId="0" fontId="17" fillId="0" borderId="8" xfId="0" applyFont="1" applyBorder="1" applyAlignment="1"/>
    <xf numFmtId="0" fontId="17" fillId="0" borderId="13" xfId="0" applyFont="1" applyBorder="1" applyAlignment="1"/>
    <xf numFmtId="0" fontId="3" fillId="0" borderId="8" xfId="1" applyFont="1" applyBorder="1" applyAlignment="1">
      <alignment horizontal="center" vertical="center" wrapText="1"/>
    </xf>
    <xf numFmtId="0" fontId="1" fillId="0" borderId="8" xfId="0" applyFont="1" applyBorder="1" applyAlignment="1"/>
    <xf numFmtId="0" fontId="1" fillId="0" borderId="13" xfId="0" applyFont="1" applyBorder="1" applyAlignment="1"/>
    <xf numFmtId="0" fontId="11" fillId="0" borderId="5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14" fillId="5" borderId="31" xfId="0" applyNumberFormat="1" applyFont="1" applyFill="1" applyBorder="1" applyAlignment="1">
      <alignment horizontal="center" vertical="center"/>
    </xf>
    <xf numFmtId="14" fontId="7" fillId="0" borderId="3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I7"/>
  <sheetViews>
    <sheetView workbookViewId="0">
      <selection activeCell="I31" sqref="I31"/>
    </sheetView>
  </sheetViews>
  <sheetFormatPr defaultRowHeight="12.75" x14ac:dyDescent="0.2"/>
  <cols>
    <col min="7" max="7" width="9.5703125" bestFit="1" customWidth="1"/>
    <col min="9" max="9" width="9.5703125" bestFit="1" customWidth="1"/>
  </cols>
  <sheetData>
    <row r="3" spans="6:9" x14ac:dyDescent="0.2">
      <c r="F3" s="1"/>
      <c r="G3" s="1"/>
      <c r="I3" s="1"/>
    </row>
    <row r="4" spans="6:9" x14ac:dyDescent="0.2">
      <c r="F4" s="1"/>
    </row>
    <row r="5" spans="6:9" x14ac:dyDescent="0.2">
      <c r="F5" s="1"/>
    </row>
    <row r="6" spans="6:9" x14ac:dyDescent="0.2">
      <c r="F6" s="1"/>
    </row>
    <row r="7" spans="6:9" x14ac:dyDescent="0.2">
      <c r="F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"/>
  <sheetViews>
    <sheetView tabSelected="1" showWhiteSpace="0" topLeftCell="G1" zoomScale="90" zoomScaleNormal="90" zoomScaleSheetLayoutView="100" workbookViewId="0">
      <selection activeCell="R7" sqref="R7:R8"/>
    </sheetView>
  </sheetViews>
  <sheetFormatPr defaultRowHeight="15.75" x14ac:dyDescent="0.25"/>
  <cols>
    <col min="1" max="1" width="3.85546875" style="3" customWidth="1"/>
    <col min="2" max="2" width="14.85546875" style="22" customWidth="1"/>
    <col min="3" max="3" width="12.42578125" style="22" customWidth="1"/>
    <col min="4" max="4" width="9.7109375" style="22" customWidth="1"/>
    <col min="5" max="5" width="12.42578125" style="22" customWidth="1"/>
    <col min="6" max="6" width="9.85546875" style="22" customWidth="1"/>
    <col min="7" max="7" width="18.28515625" style="22" customWidth="1"/>
    <col min="8" max="8" width="12.7109375" style="22" customWidth="1"/>
    <col min="9" max="9" width="5" style="22" customWidth="1"/>
    <col min="10" max="10" width="6.28515625" style="22" customWidth="1"/>
    <col min="11" max="11" width="8.28515625" style="22" customWidth="1"/>
    <col min="12" max="12" width="7.7109375" style="22" customWidth="1"/>
    <col min="13" max="13" width="10.28515625" style="9" customWidth="1"/>
    <col min="14" max="14" width="9.42578125" style="9" customWidth="1"/>
    <col min="15" max="15" width="9.28515625" style="9" customWidth="1"/>
    <col min="16" max="16" width="8.42578125" style="3" customWidth="1"/>
    <col min="17" max="17" width="7.28515625" style="17" customWidth="1"/>
    <col min="18" max="18" width="11.7109375" style="9" customWidth="1"/>
    <col min="19" max="19" width="11" style="9" customWidth="1"/>
    <col min="20" max="20" width="10.28515625" style="9" customWidth="1"/>
    <col min="21" max="21" width="10.7109375" style="9" customWidth="1"/>
    <col min="22" max="22" width="10.5703125" style="9" customWidth="1"/>
    <col min="23" max="23" width="9.85546875" style="9" customWidth="1"/>
    <col min="24" max="24" width="9.42578125" style="9" customWidth="1"/>
    <col min="25" max="25" width="10.140625" style="9" customWidth="1"/>
    <col min="26" max="26" width="9.7109375" style="9" customWidth="1"/>
    <col min="27" max="27" width="6.7109375" style="9" customWidth="1"/>
    <col min="28" max="28" width="8.28515625" style="9" customWidth="1"/>
    <col min="29" max="29" width="9.7109375" style="3" customWidth="1"/>
    <col min="30" max="30" width="5.42578125" customWidth="1"/>
    <col min="31" max="31" width="13.28515625" customWidth="1"/>
  </cols>
  <sheetData>
    <row r="1" spans="1:34" x14ac:dyDescent="0.25">
      <c r="Y1" s="85" t="s">
        <v>103</v>
      </c>
      <c r="Z1" s="86"/>
      <c r="AA1" s="86"/>
      <c r="AD1" s="2"/>
      <c r="AE1" s="2"/>
    </row>
    <row r="2" spans="1:34" x14ac:dyDescent="0.25">
      <c r="Y2" s="85" t="s">
        <v>160</v>
      </c>
      <c r="Z2" s="66"/>
      <c r="AA2" s="66"/>
      <c r="AD2" s="2"/>
      <c r="AE2" s="2"/>
    </row>
    <row r="3" spans="1:34" x14ac:dyDescent="0.25">
      <c r="Y3" s="9" t="s">
        <v>161</v>
      </c>
      <c r="AA3" s="65"/>
      <c r="AB3" s="66"/>
      <c r="AC3" s="66"/>
      <c r="AD3" s="2"/>
      <c r="AE3" s="2"/>
    </row>
    <row r="4" spans="1:34" x14ac:dyDescent="0.25">
      <c r="Y4" s="9" t="s">
        <v>162</v>
      </c>
      <c r="AA4" s="65"/>
      <c r="AB4" s="66"/>
      <c r="AC4" s="66"/>
      <c r="AD4" s="2"/>
      <c r="AE4" s="2"/>
    </row>
    <row r="5" spans="1:34" ht="16.5" thickBot="1" x14ac:dyDescent="0.25">
      <c r="A5" s="159" t="s">
        <v>134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1" t="s">
        <v>8</v>
      </c>
      <c r="AC5" s="162"/>
      <c r="AD5" s="4"/>
    </row>
    <row r="6" spans="1:34" s="22" customFormat="1" ht="30.75" customHeight="1" thickTop="1" x14ac:dyDescent="0.2">
      <c r="A6" s="195" t="s">
        <v>14</v>
      </c>
      <c r="B6" s="178" t="s">
        <v>15</v>
      </c>
      <c r="C6" s="178" t="s">
        <v>0</v>
      </c>
      <c r="D6" s="178" t="s">
        <v>16</v>
      </c>
      <c r="E6" s="178" t="s">
        <v>17</v>
      </c>
      <c r="F6" s="178" t="s">
        <v>18</v>
      </c>
      <c r="G6" s="178" t="s">
        <v>19</v>
      </c>
      <c r="H6" s="178" t="s">
        <v>20</v>
      </c>
      <c r="I6" s="178" t="s">
        <v>21</v>
      </c>
      <c r="J6" s="178" t="s">
        <v>22</v>
      </c>
      <c r="K6" s="178" t="s">
        <v>2</v>
      </c>
      <c r="L6" s="178"/>
      <c r="M6" s="178" t="s">
        <v>101</v>
      </c>
      <c r="N6" s="178"/>
      <c r="O6" s="178"/>
      <c r="P6" s="178" t="s">
        <v>9</v>
      </c>
      <c r="Q6" s="197" t="s">
        <v>23</v>
      </c>
      <c r="R6" s="199" t="s">
        <v>24</v>
      </c>
      <c r="S6" s="199"/>
      <c r="T6" s="199"/>
      <c r="U6" s="199" t="s">
        <v>25</v>
      </c>
      <c r="V6" s="199"/>
      <c r="W6" s="199"/>
      <c r="X6" s="199" t="s">
        <v>26</v>
      </c>
      <c r="Y6" s="199"/>
      <c r="Z6" s="199"/>
      <c r="AA6" s="178" t="s">
        <v>11</v>
      </c>
      <c r="AB6" s="178" t="s">
        <v>13</v>
      </c>
      <c r="AC6" s="171" t="s">
        <v>12</v>
      </c>
      <c r="AD6" s="21"/>
      <c r="AE6" s="21"/>
      <c r="AF6" s="21"/>
      <c r="AG6" s="21"/>
      <c r="AH6" s="21"/>
    </row>
    <row r="7" spans="1:34" s="22" customFormat="1" ht="15" customHeight="1" x14ac:dyDescent="0.2">
      <c r="A7" s="19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3" t="s">
        <v>27</v>
      </c>
      <c r="N7" s="126" t="s">
        <v>28</v>
      </c>
      <c r="O7" s="126"/>
      <c r="P7" s="126"/>
      <c r="Q7" s="198"/>
      <c r="R7" s="123" t="s">
        <v>29</v>
      </c>
      <c r="S7" s="123" t="s">
        <v>28</v>
      </c>
      <c r="T7" s="123"/>
      <c r="U7" s="123" t="s">
        <v>53</v>
      </c>
      <c r="V7" s="123" t="s">
        <v>28</v>
      </c>
      <c r="W7" s="123"/>
      <c r="X7" s="123" t="s">
        <v>30</v>
      </c>
      <c r="Y7" s="123" t="s">
        <v>28</v>
      </c>
      <c r="Z7" s="123"/>
      <c r="AA7" s="126"/>
      <c r="AB7" s="126"/>
      <c r="AC7" s="132"/>
      <c r="AD7" s="21"/>
      <c r="AE7" s="21"/>
      <c r="AF7" s="21"/>
      <c r="AG7" s="21"/>
      <c r="AH7" s="21"/>
    </row>
    <row r="8" spans="1:34" s="22" customFormat="1" ht="112.5" customHeight="1" x14ac:dyDescent="0.2">
      <c r="A8" s="196"/>
      <c r="B8" s="126"/>
      <c r="C8" s="126"/>
      <c r="D8" s="126"/>
      <c r="E8" s="126"/>
      <c r="F8" s="126"/>
      <c r="G8" s="126"/>
      <c r="H8" s="126"/>
      <c r="I8" s="126"/>
      <c r="J8" s="126"/>
      <c r="K8" s="8" t="s">
        <v>31</v>
      </c>
      <c r="L8" s="8" t="s">
        <v>1</v>
      </c>
      <c r="M8" s="123"/>
      <c r="N8" s="8" t="s">
        <v>32</v>
      </c>
      <c r="O8" s="8" t="s">
        <v>33</v>
      </c>
      <c r="P8" s="126"/>
      <c r="Q8" s="198"/>
      <c r="R8" s="123"/>
      <c r="S8" s="7" t="s">
        <v>34</v>
      </c>
      <c r="T8" s="7" t="s">
        <v>35</v>
      </c>
      <c r="U8" s="123"/>
      <c r="V8" s="7" t="s">
        <v>36</v>
      </c>
      <c r="W8" s="7" t="s">
        <v>37</v>
      </c>
      <c r="X8" s="123"/>
      <c r="Y8" s="7" t="s">
        <v>38</v>
      </c>
      <c r="Z8" s="7" t="s">
        <v>52</v>
      </c>
      <c r="AA8" s="126"/>
      <c r="AB8" s="126"/>
      <c r="AC8" s="132"/>
      <c r="AD8" s="21"/>
      <c r="AE8" s="21"/>
      <c r="AF8" s="21"/>
      <c r="AG8" s="21"/>
      <c r="AH8" s="21"/>
    </row>
    <row r="9" spans="1:34" s="3" customFormat="1" ht="11.25" x14ac:dyDescent="0.2">
      <c r="A9" s="31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11">
        <v>13</v>
      </c>
      <c r="N9" s="24">
        <v>14</v>
      </c>
      <c r="O9" s="24">
        <v>15</v>
      </c>
      <c r="P9" s="24">
        <v>16</v>
      </c>
      <c r="Q9" s="19">
        <v>17</v>
      </c>
      <c r="R9" s="11">
        <v>18</v>
      </c>
      <c r="S9" s="11">
        <v>19</v>
      </c>
      <c r="T9" s="11">
        <v>20</v>
      </c>
      <c r="U9" s="26" t="s">
        <v>39</v>
      </c>
      <c r="V9" s="11">
        <v>22</v>
      </c>
      <c r="W9" s="11">
        <v>23</v>
      </c>
      <c r="X9" s="11">
        <v>24</v>
      </c>
      <c r="Y9" s="11">
        <v>25</v>
      </c>
      <c r="Z9" s="27" t="s">
        <v>40</v>
      </c>
      <c r="AA9" s="24">
        <v>27</v>
      </c>
      <c r="AB9" s="24">
        <v>28</v>
      </c>
      <c r="AC9" s="32">
        <v>29</v>
      </c>
      <c r="AD9" s="10"/>
      <c r="AE9" s="10"/>
      <c r="AF9" s="10"/>
      <c r="AG9" s="10"/>
      <c r="AH9" s="10"/>
    </row>
    <row r="10" spans="1:34" s="3" customFormat="1" ht="12.75" x14ac:dyDescent="0.2">
      <c r="A10" s="200"/>
      <c r="B10" s="202" t="s">
        <v>109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46">
        <f>N10+O10</f>
        <v>22775.37</v>
      </c>
      <c r="N10" s="47">
        <f>N15+N60+N75+N115</f>
        <v>13181.399999999998</v>
      </c>
      <c r="O10" s="47">
        <f>O15+O60+O75+O115</f>
        <v>9593.9700000000012</v>
      </c>
      <c r="P10" s="48"/>
      <c r="Q10" s="49"/>
      <c r="R10" s="50">
        <f>S10+T10</f>
        <v>144149.9</v>
      </c>
      <c r="S10" s="47">
        <f>S15+S60+S75+S115+S95</f>
        <v>118560.70999999999</v>
      </c>
      <c r="T10" s="47">
        <f>T15+T60+T75+T115+T95</f>
        <v>25589.19</v>
      </c>
      <c r="U10" s="50">
        <f>V10+W10</f>
        <v>124489.36999999998</v>
      </c>
      <c r="V10" s="47">
        <f>V15+V60+V75+V115+V95</f>
        <v>98887.859999999986</v>
      </c>
      <c r="W10" s="47">
        <f>W15+W60+W75+W115+W95</f>
        <v>25601.51</v>
      </c>
      <c r="X10" s="50">
        <f>M10+R10-U10</f>
        <v>42435.900000000009</v>
      </c>
      <c r="Y10" s="50">
        <f>N10+S10-V10</f>
        <v>32854.25</v>
      </c>
      <c r="Z10" s="50">
        <f>O10+T10-W10</f>
        <v>9581.6500000000051</v>
      </c>
      <c r="AA10" s="260"/>
      <c r="AB10" s="260"/>
      <c r="AC10" s="263"/>
      <c r="AD10" s="10"/>
      <c r="AE10" s="10"/>
      <c r="AF10" s="10"/>
      <c r="AG10" s="10"/>
      <c r="AH10" s="10"/>
    </row>
    <row r="11" spans="1:34" s="3" customFormat="1" ht="12.75" x14ac:dyDescent="0.2">
      <c r="A11" s="200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50">
        <f t="shared" ref="M11:M13" si="0">X10</f>
        <v>42435.900000000009</v>
      </c>
      <c r="N11" s="50">
        <f t="shared" ref="N11:N13" si="1">Y10</f>
        <v>32854.25</v>
      </c>
      <c r="O11" s="50">
        <f t="shared" ref="O11:O13" si="2">Z10</f>
        <v>9581.6500000000051</v>
      </c>
      <c r="P11" s="48"/>
      <c r="Q11" s="49"/>
      <c r="R11" s="50">
        <f t="shared" ref="R11:R13" si="3">S11+T11</f>
        <v>143085.09</v>
      </c>
      <c r="S11" s="47">
        <f t="shared" ref="S11:T13" si="4">S16+S61+S76+S116+S96</f>
        <v>117910.56</v>
      </c>
      <c r="T11" s="47">
        <f t="shared" si="4"/>
        <v>25174.53</v>
      </c>
      <c r="U11" s="50">
        <f t="shared" ref="U11:U13" si="5">V11+W11</f>
        <v>152038.46999999997</v>
      </c>
      <c r="V11" s="47">
        <f t="shared" ref="V11:W13" si="6">V16+V61+V76+V116+V96</f>
        <v>122822.22999999998</v>
      </c>
      <c r="W11" s="47">
        <f>W16+W61+W76+W116+W96</f>
        <v>29216.239999999998</v>
      </c>
      <c r="X11" s="50">
        <f t="shared" ref="X11:X13" si="7">M11+R11-U11</f>
        <v>33482.520000000019</v>
      </c>
      <c r="Y11" s="50">
        <f t="shared" ref="Y11:Y13" si="8">N11+S11-V11</f>
        <v>27942.580000000016</v>
      </c>
      <c r="Z11" s="50">
        <f t="shared" ref="Z11:Z13" si="9">O11+T11-W11</f>
        <v>5539.9400000000096</v>
      </c>
      <c r="AA11" s="260"/>
      <c r="AB11" s="260"/>
      <c r="AC11" s="263"/>
      <c r="AD11" s="10"/>
      <c r="AE11" s="10"/>
      <c r="AF11" s="10"/>
      <c r="AG11" s="10"/>
      <c r="AH11" s="10"/>
    </row>
    <row r="12" spans="1:34" s="3" customFormat="1" ht="12.75" x14ac:dyDescent="0.2">
      <c r="A12" s="200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50">
        <f t="shared" si="0"/>
        <v>33482.520000000019</v>
      </c>
      <c r="N12" s="50">
        <f t="shared" si="1"/>
        <v>27942.580000000016</v>
      </c>
      <c r="O12" s="50">
        <f t="shared" si="2"/>
        <v>5539.9400000000096</v>
      </c>
      <c r="P12" s="48"/>
      <c r="Q12" s="49"/>
      <c r="R12" s="50">
        <f t="shared" si="3"/>
        <v>138658.77000000002</v>
      </c>
      <c r="S12" s="47">
        <f t="shared" si="4"/>
        <v>115717.13</v>
      </c>
      <c r="T12" s="47">
        <f t="shared" si="4"/>
        <v>22941.64</v>
      </c>
      <c r="U12" s="50">
        <f t="shared" si="5"/>
        <v>164442.66</v>
      </c>
      <c r="V12" s="47">
        <f t="shared" si="6"/>
        <v>143800.56</v>
      </c>
      <c r="W12" s="47">
        <f t="shared" si="6"/>
        <v>20642.100000000002</v>
      </c>
      <c r="X12" s="50">
        <f t="shared" si="7"/>
        <v>7698.6300000000338</v>
      </c>
      <c r="Y12" s="50">
        <f t="shared" si="8"/>
        <v>-140.84999999997672</v>
      </c>
      <c r="Z12" s="50">
        <f t="shared" si="9"/>
        <v>7839.4800000000068</v>
      </c>
      <c r="AA12" s="260"/>
      <c r="AB12" s="260"/>
      <c r="AC12" s="263"/>
      <c r="AD12" s="10"/>
      <c r="AE12" s="10"/>
      <c r="AF12" s="10"/>
      <c r="AG12" s="10"/>
      <c r="AH12" s="10"/>
    </row>
    <row r="13" spans="1:34" s="3" customFormat="1" ht="12.75" x14ac:dyDescent="0.2">
      <c r="A13" s="200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50">
        <f t="shared" si="0"/>
        <v>7698.6300000000338</v>
      </c>
      <c r="N13" s="50">
        <f t="shared" si="1"/>
        <v>-140.84999999997672</v>
      </c>
      <c r="O13" s="50">
        <f t="shared" si="2"/>
        <v>7839.4800000000068</v>
      </c>
      <c r="P13" s="48"/>
      <c r="Q13" s="49"/>
      <c r="R13" s="50">
        <f t="shared" si="3"/>
        <v>196204.30999999997</v>
      </c>
      <c r="S13" s="47">
        <f t="shared" si="4"/>
        <v>144483.84999999998</v>
      </c>
      <c r="T13" s="47">
        <f t="shared" si="4"/>
        <v>51720.46</v>
      </c>
      <c r="U13" s="50">
        <f t="shared" si="5"/>
        <v>199161.57</v>
      </c>
      <c r="V13" s="47">
        <f t="shared" si="6"/>
        <v>159303.85</v>
      </c>
      <c r="W13" s="47">
        <f t="shared" si="6"/>
        <v>39857.72</v>
      </c>
      <c r="X13" s="50">
        <f t="shared" si="7"/>
        <v>4741.3699999999953</v>
      </c>
      <c r="Y13" s="50">
        <f t="shared" si="8"/>
        <v>-14960.850000000006</v>
      </c>
      <c r="Z13" s="50">
        <f t="shared" si="9"/>
        <v>19702.22</v>
      </c>
      <c r="AA13" s="260"/>
      <c r="AB13" s="260"/>
      <c r="AC13" s="263"/>
      <c r="AD13" s="10"/>
      <c r="AE13" s="10"/>
      <c r="AF13" s="10"/>
      <c r="AG13" s="10"/>
      <c r="AH13" s="10"/>
    </row>
    <row r="14" spans="1:34" s="3" customFormat="1" ht="13.5" thickBot="1" x14ac:dyDescent="0.25">
      <c r="A14" s="201"/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4"/>
      <c r="N14" s="204"/>
      <c r="O14" s="204"/>
      <c r="P14" s="51"/>
      <c r="Q14" s="52"/>
      <c r="R14" s="50">
        <f>S14+T14</f>
        <v>644746.27</v>
      </c>
      <c r="S14" s="47">
        <f>S19+S64+S79+S119</f>
        <v>490783.89</v>
      </c>
      <c r="T14" s="47">
        <f>T19+T64+T79+T119+T23+T28+T38+T43+T48+T58</f>
        <v>153962.38</v>
      </c>
      <c r="U14" s="73">
        <f>V14+W14</f>
        <v>634757.79</v>
      </c>
      <c r="V14" s="74">
        <f>V19+V64+V79+V119</f>
        <v>522127.35999999999</v>
      </c>
      <c r="W14" s="47">
        <f>W19+W64+W79+W119</f>
        <v>112630.43000000001</v>
      </c>
      <c r="X14" s="204"/>
      <c r="Y14" s="204"/>
      <c r="Z14" s="204"/>
      <c r="AA14" s="261"/>
      <c r="AB14" s="261"/>
      <c r="AC14" s="264"/>
      <c r="AD14" s="10"/>
      <c r="AE14" s="10"/>
      <c r="AF14" s="10"/>
      <c r="AG14" s="10"/>
      <c r="AH14" s="10"/>
    </row>
    <row r="15" spans="1:34" ht="13.5" thickTop="1" x14ac:dyDescent="0.2">
      <c r="A15" s="144" t="s">
        <v>104</v>
      </c>
      <c r="B15" s="147" t="s">
        <v>94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45">
        <f>N15+O15</f>
        <v>14732.19</v>
      </c>
      <c r="N15" s="38">
        <f t="shared" ref="N15:O18" si="10">N20+N30+N35+N40+N55</f>
        <v>7366.09</v>
      </c>
      <c r="O15" s="38">
        <f t="shared" si="10"/>
        <v>7366.1</v>
      </c>
      <c r="P15" s="192"/>
      <c r="Q15" s="39" t="s">
        <v>4</v>
      </c>
      <c r="R15" s="53">
        <f>S15+T15</f>
        <v>48436.26</v>
      </c>
      <c r="S15" s="38">
        <f>S20+S30+S35+S40+S55+S25+S45+S50</f>
        <v>24218.13</v>
      </c>
      <c r="T15" s="70">
        <f>T20+T30+T35+T40+T55+T25+T45+T50</f>
        <v>24218.13</v>
      </c>
      <c r="U15" s="14">
        <f>V15+W15</f>
        <v>50315.19</v>
      </c>
      <c r="V15" s="28">
        <f>V20+V30+V35+V40+V55+V25+V45+V50</f>
        <v>25981.4</v>
      </c>
      <c r="W15" s="72">
        <f>W20+W30+W35+W40+W55+W45+W50</f>
        <v>24333.79</v>
      </c>
      <c r="X15" s="53">
        <f>M15+R15-U15</f>
        <v>12853.260000000002</v>
      </c>
      <c r="Y15" s="37">
        <f>N15+S15-V15</f>
        <v>5602.82</v>
      </c>
      <c r="Z15" s="37">
        <f>O15+T15-W15</f>
        <v>7250.4400000000023</v>
      </c>
      <c r="AA15" s="186"/>
      <c r="AB15" s="186"/>
      <c r="AC15" s="189"/>
      <c r="AD15" s="5"/>
      <c r="AE15" s="5"/>
      <c r="AF15" s="5"/>
      <c r="AG15" s="5"/>
      <c r="AH15" s="5"/>
    </row>
    <row r="16" spans="1:34" ht="12.75" x14ac:dyDescent="0.2">
      <c r="A16" s="145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">
        <f t="shared" ref="M16:M18" si="11">X15</f>
        <v>12853.260000000002</v>
      </c>
      <c r="N16" s="28">
        <f t="shared" si="10"/>
        <v>5562.3099999999986</v>
      </c>
      <c r="O16" s="28">
        <f t="shared" si="10"/>
        <v>7209.9299999999985</v>
      </c>
      <c r="P16" s="193"/>
      <c r="Q16" s="18" t="s">
        <v>5</v>
      </c>
      <c r="R16" s="14">
        <f>S16+T16</f>
        <v>47129.15</v>
      </c>
      <c r="S16" s="28">
        <f>S21+S31+S36+S41+S56+S26+S46+S51</f>
        <v>23564.54</v>
      </c>
      <c r="T16" s="71">
        <f>T21+T31+T36+T41+T56+T46+T51</f>
        <v>23564.61</v>
      </c>
      <c r="U16" s="14">
        <f>V16+W16</f>
        <v>55141.919999999998</v>
      </c>
      <c r="V16" s="28">
        <f t="shared" ref="V16:V18" si="12">V21+V31+V36+V41+V56+V26+V46+V51</f>
        <v>27535.599999999999</v>
      </c>
      <c r="W16" s="67">
        <f>W21+W31+W36+W41+W56+W26+W46+W51</f>
        <v>27606.32</v>
      </c>
      <c r="X16" s="14">
        <f t="shared" ref="X16:X18" si="13">M16+R16-U16</f>
        <v>4840.4900000000052</v>
      </c>
      <c r="Y16" s="12">
        <f t="shared" ref="Y16:Y17" si="14">N16+S16-V16</f>
        <v>1591.25</v>
      </c>
      <c r="Z16" s="12">
        <f t="shared" ref="Z16:Z18" si="15">O16+T16-W16</f>
        <v>3168.2200000000012</v>
      </c>
      <c r="AA16" s="187"/>
      <c r="AB16" s="187"/>
      <c r="AC16" s="190"/>
      <c r="AD16" s="5"/>
      <c r="AE16" s="5"/>
      <c r="AF16" s="5"/>
      <c r="AG16" s="5"/>
      <c r="AH16" s="5"/>
    </row>
    <row r="17" spans="1:34" ht="12.75" x14ac:dyDescent="0.2">
      <c r="A17" s="145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">
        <f t="shared" si="11"/>
        <v>4840.4900000000052</v>
      </c>
      <c r="N17" s="28">
        <f t="shared" si="10"/>
        <v>3367.5499999999961</v>
      </c>
      <c r="O17" s="28">
        <f t="shared" si="10"/>
        <v>4944.5199999999977</v>
      </c>
      <c r="P17" s="193"/>
      <c r="Q17" s="18" t="s">
        <v>6</v>
      </c>
      <c r="R17" s="14">
        <f>S17+T17</f>
        <v>43060.17</v>
      </c>
      <c r="S17" s="28">
        <f>S22+S32+S37+S42+S57+S27+S47+S52</f>
        <v>21530.21</v>
      </c>
      <c r="T17" s="71">
        <f>T22+T32+T37+T42+T57+T27+T47+T52</f>
        <v>21529.96</v>
      </c>
      <c r="U17" s="14">
        <f>V17+W17</f>
        <v>38675.910000000003</v>
      </c>
      <c r="V17" s="28">
        <f t="shared" si="12"/>
        <v>19342.600000000002</v>
      </c>
      <c r="W17" s="67">
        <f>W22+W32+W37+W42+W57+W27+W47+W52</f>
        <v>19333.310000000001</v>
      </c>
      <c r="X17" s="14">
        <f t="shared" si="13"/>
        <v>9224.75</v>
      </c>
      <c r="Y17" s="12">
        <f t="shared" si="14"/>
        <v>5555.1599999999926</v>
      </c>
      <c r="Z17" s="12">
        <f t="shared" si="15"/>
        <v>7141.1699999999946</v>
      </c>
      <c r="AA17" s="187"/>
      <c r="AB17" s="187"/>
      <c r="AC17" s="190"/>
      <c r="AD17" s="5"/>
      <c r="AE17" s="5"/>
      <c r="AF17" s="5"/>
      <c r="AG17" s="5"/>
      <c r="AH17" s="5"/>
    </row>
    <row r="18" spans="1:34" ht="12.75" x14ac:dyDescent="0.2">
      <c r="A18" s="145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">
        <f t="shared" si="11"/>
        <v>9224.75</v>
      </c>
      <c r="N18" s="28">
        <f t="shared" si="10"/>
        <v>2135.9699999999962</v>
      </c>
      <c r="O18" s="28">
        <f t="shared" si="10"/>
        <v>3721.9999999999968</v>
      </c>
      <c r="P18" s="193"/>
      <c r="Q18" s="18" t="s">
        <v>7</v>
      </c>
      <c r="R18" s="14">
        <f>S18+T18</f>
        <v>82474.94</v>
      </c>
      <c r="S18" s="28">
        <f>S23+S28+S33+S38+S43+S48+S53+S58</f>
        <v>41237.65</v>
      </c>
      <c r="T18" s="71">
        <f>T23+T28+T33+T38+T43+T48+T53+T58</f>
        <v>41237.29</v>
      </c>
      <c r="U18" s="14">
        <f t="shared" ref="U18" si="16">V18+W18</f>
        <v>74611.11</v>
      </c>
      <c r="V18" s="28">
        <f t="shared" si="12"/>
        <v>38758.39</v>
      </c>
      <c r="W18" s="67">
        <f>W23+W28+W33+W38+W43+W48+W53+W58</f>
        <v>35852.720000000001</v>
      </c>
      <c r="X18" s="14">
        <f t="shared" si="13"/>
        <v>17088.580000000002</v>
      </c>
      <c r="Y18" s="12">
        <f>N18+S18-V18</f>
        <v>4615.2299999999959</v>
      </c>
      <c r="Z18" s="12">
        <f t="shared" si="15"/>
        <v>9106.57</v>
      </c>
      <c r="AA18" s="187"/>
      <c r="AB18" s="187"/>
      <c r="AC18" s="190"/>
      <c r="AD18" s="5"/>
      <c r="AE18" s="5"/>
      <c r="AF18" s="5"/>
      <c r="AG18" s="5"/>
      <c r="AH18" s="5"/>
    </row>
    <row r="19" spans="1:34" ht="13.5" thickBot="1" x14ac:dyDescent="0.25">
      <c r="A19" s="146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3"/>
      <c r="N19" s="143"/>
      <c r="O19" s="143"/>
      <c r="P19" s="194"/>
      <c r="Q19" s="40" t="s">
        <v>3</v>
      </c>
      <c r="R19" s="41">
        <f>T19+S19</f>
        <v>221100.52000000002</v>
      </c>
      <c r="S19" s="41">
        <f>SUM(S15:S18)</f>
        <v>110550.53</v>
      </c>
      <c r="T19" s="41">
        <f>SUM(T15:T18)</f>
        <v>110549.99000000002</v>
      </c>
      <c r="U19" s="69">
        <f>W19+V19</f>
        <v>218744.13</v>
      </c>
      <c r="V19" s="69">
        <f>SUM(V15:V18)</f>
        <v>111617.99</v>
      </c>
      <c r="W19" s="41">
        <f>SUM(W15:W18)</f>
        <v>107126.14</v>
      </c>
      <c r="X19" s="143"/>
      <c r="Y19" s="143"/>
      <c r="Z19" s="143"/>
      <c r="AA19" s="188"/>
      <c r="AB19" s="188"/>
      <c r="AC19" s="191"/>
      <c r="AD19" s="5"/>
      <c r="AE19" s="5"/>
      <c r="AF19" s="5"/>
      <c r="AG19" s="5"/>
      <c r="AH19" s="5"/>
    </row>
    <row r="20" spans="1:34" ht="13.5" thickTop="1" x14ac:dyDescent="0.2">
      <c r="A20" s="134">
        <v>1</v>
      </c>
      <c r="B20" s="174" t="s">
        <v>41</v>
      </c>
      <c r="C20" s="172" t="s">
        <v>42</v>
      </c>
      <c r="D20" s="157" t="s">
        <v>63</v>
      </c>
      <c r="E20" s="116" t="s">
        <v>75</v>
      </c>
      <c r="F20" s="185"/>
      <c r="G20" s="157" t="s">
        <v>135</v>
      </c>
      <c r="H20" s="157" t="s">
        <v>43</v>
      </c>
      <c r="I20" s="124">
        <v>69.400000000000006</v>
      </c>
      <c r="J20" s="157">
        <v>16.18</v>
      </c>
      <c r="K20" s="205">
        <v>44431</v>
      </c>
      <c r="L20" s="205">
        <v>44764</v>
      </c>
      <c r="M20" s="30">
        <f>N20+O20</f>
        <v>1123.01</v>
      </c>
      <c r="N20" s="35">
        <v>561.52</v>
      </c>
      <c r="O20" s="35">
        <v>561.49</v>
      </c>
      <c r="P20" s="95" t="s">
        <v>44</v>
      </c>
      <c r="Q20" s="36" t="s">
        <v>4</v>
      </c>
      <c r="R20" s="56">
        <f>S20+T20</f>
        <v>3369.1099999999997</v>
      </c>
      <c r="S20" s="56">
        <v>1684.56</v>
      </c>
      <c r="T20" s="56">
        <v>1684.55</v>
      </c>
      <c r="U20" s="56">
        <f>V20+W20</f>
        <v>3369.12</v>
      </c>
      <c r="V20" s="56">
        <v>1684.56</v>
      </c>
      <c r="W20" s="56">
        <v>1684.56</v>
      </c>
      <c r="X20" s="30">
        <f>M20+R20-U20</f>
        <v>1123</v>
      </c>
      <c r="Y20" s="30">
        <f>N20+S20-V20</f>
        <v>561.52</v>
      </c>
      <c r="Z20" s="30">
        <f>O20+T20-W20</f>
        <v>561.48</v>
      </c>
      <c r="AA20" s="127"/>
      <c r="AB20" s="129"/>
      <c r="AC20" s="168"/>
      <c r="AD20" s="5"/>
      <c r="AE20" s="5"/>
      <c r="AF20" s="5"/>
      <c r="AG20" s="5"/>
      <c r="AH20" s="5"/>
    </row>
    <row r="21" spans="1:34" ht="12.75" x14ac:dyDescent="0.2">
      <c r="A21" s="135"/>
      <c r="B21" s="153"/>
      <c r="C21" s="154"/>
      <c r="D21" s="158"/>
      <c r="E21" s="123"/>
      <c r="F21" s="163"/>
      <c r="G21" s="158"/>
      <c r="H21" s="158"/>
      <c r="I21" s="125"/>
      <c r="J21" s="158"/>
      <c r="K21" s="158"/>
      <c r="L21" s="158"/>
      <c r="M21" s="12">
        <f t="shared" ref="M21:O23" si="17">X20</f>
        <v>1123</v>
      </c>
      <c r="N21" s="13">
        <f t="shared" si="17"/>
        <v>561.52</v>
      </c>
      <c r="O21" s="13">
        <f t="shared" si="17"/>
        <v>561.48</v>
      </c>
      <c r="P21" s="126"/>
      <c r="Q21" s="19" t="s">
        <v>5</v>
      </c>
      <c r="R21" s="28">
        <f t="shared" ref="R21" si="18">S21+T21</f>
        <v>3369.13</v>
      </c>
      <c r="S21" s="56">
        <v>1684.56</v>
      </c>
      <c r="T21" s="56">
        <v>1684.57</v>
      </c>
      <c r="U21" s="28">
        <f t="shared" ref="U21:U23" si="19">V21+W21</f>
        <v>3369.09</v>
      </c>
      <c r="V21" s="56">
        <v>1684.56</v>
      </c>
      <c r="W21" s="56">
        <v>1684.53</v>
      </c>
      <c r="X21" s="12">
        <f t="shared" ref="X21:X23" si="20">M21+R21-U21</f>
        <v>1123.04</v>
      </c>
      <c r="Y21" s="12">
        <f t="shared" ref="Y21:Y23" si="21">N21+S21-V21</f>
        <v>561.52</v>
      </c>
      <c r="Z21" s="12">
        <f t="shared" ref="Z21:Z23" si="22">O21+T21-W21</f>
        <v>561.52000000000021</v>
      </c>
      <c r="AA21" s="128"/>
      <c r="AB21" s="130"/>
      <c r="AC21" s="169"/>
      <c r="AD21" s="5"/>
      <c r="AE21" s="5"/>
      <c r="AF21" s="5"/>
      <c r="AG21" s="5"/>
      <c r="AH21" s="5"/>
    </row>
    <row r="22" spans="1:34" ht="12.75" x14ac:dyDescent="0.2">
      <c r="A22" s="135"/>
      <c r="B22" s="153"/>
      <c r="C22" s="154"/>
      <c r="D22" s="158"/>
      <c r="E22" s="123"/>
      <c r="F22" s="163"/>
      <c r="G22" s="158"/>
      <c r="H22" s="158"/>
      <c r="I22" s="125"/>
      <c r="J22" s="158"/>
      <c r="K22" s="158"/>
      <c r="L22" s="158"/>
      <c r="M22" s="12">
        <f t="shared" si="17"/>
        <v>1123.04</v>
      </c>
      <c r="N22" s="13">
        <f t="shared" si="17"/>
        <v>561.52</v>
      </c>
      <c r="O22" s="13">
        <f t="shared" si="17"/>
        <v>561.52000000000021</v>
      </c>
      <c r="P22" s="126"/>
      <c r="Q22" s="19" t="s">
        <v>6</v>
      </c>
      <c r="R22" s="28">
        <f>S22+T22</f>
        <v>796.84</v>
      </c>
      <c r="S22" s="28">
        <v>398.42</v>
      </c>
      <c r="T22" s="28">
        <v>398.42</v>
      </c>
      <c r="U22" s="28">
        <f t="shared" si="19"/>
        <v>1919.88</v>
      </c>
      <c r="V22" s="28">
        <v>959.94</v>
      </c>
      <c r="W22" s="28">
        <v>959.94</v>
      </c>
      <c r="X22" s="12">
        <f t="shared" si="20"/>
        <v>0</v>
      </c>
      <c r="Y22" s="12">
        <f t="shared" si="21"/>
        <v>0</v>
      </c>
      <c r="Z22" s="12">
        <f t="shared" si="22"/>
        <v>0</v>
      </c>
      <c r="AA22" s="128"/>
      <c r="AB22" s="130"/>
      <c r="AC22" s="169"/>
      <c r="AD22" s="5"/>
      <c r="AE22" s="5"/>
      <c r="AF22" s="5"/>
      <c r="AG22" s="5"/>
      <c r="AH22" s="5"/>
    </row>
    <row r="23" spans="1:34" ht="12.75" x14ac:dyDescent="0.2">
      <c r="A23" s="135"/>
      <c r="B23" s="153"/>
      <c r="C23" s="154"/>
      <c r="D23" s="158"/>
      <c r="E23" s="123"/>
      <c r="F23" s="163"/>
      <c r="G23" s="158"/>
      <c r="H23" s="158"/>
      <c r="I23" s="125"/>
      <c r="J23" s="158"/>
      <c r="K23" s="158"/>
      <c r="L23" s="158"/>
      <c r="M23" s="12">
        <f t="shared" si="17"/>
        <v>0</v>
      </c>
      <c r="N23" s="13">
        <f t="shared" si="17"/>
        <v>0</v>
      </c>
      <c r="O23" s="13">
        <f t="shared" si="17"/>
        <v>0</v>
      </c>
      <c r="P23" s="126"/>
      <c r="Q23" s="19" t="s">
        <v>7</v>
      </c>
      <c r="R23" s="28">
        <f>S23+T23</f>
        <v>0</v>
      </c>
      <c r="S23" s="28"/>
      <c r="T23" s="28"/>
      <c r="U23" s="28">
        <f t="shared" si="19"/>
        <v>0</v>
      </c>
      <c r="V23" s="28"/>
      <c r="W23" s="28"/>
      <c r="X23" s="12">
        <f t="shared" si="20"/>
        <v>0</v>
      </c>
      <c r="Y23" s="12">
        <f t="shared" si="21"/>
        <v>0</v>
      </c>
      <c r="Z23" s="12">
        <f t="shared" si="22"/>
        <v>0</v>
      </c>
      <c r="AA23" s="128"/>
      <c r="AB23" s="130"/>
      <c r="AC23" s="169"/>
      <c r="AD23" s="5"/>
      <c r="AE23" s="5"/>
      <c r="AF23" s="5"/>
      <c r="AG23" s="5"/>
      <c r="AH23" s="5"/>
    </row>
    <row r="24" spans="1:34" ht="12.75" x14ac:dyDescent="0.2">
      <c r="A24" s="135"/>
      <c r="B24" s="153"/>
      <c r="C24" s="154"/>
      <c r="D24" s="158"/>
      <c r="E24" s="123"/>
      <c r="F24" s="163"/>
      <c r="G24" s="158"/>
      <c r="H24" s="158"/>
      <c r="I24" s="125"/>
      <c r="J24" s="158"/>
      <c r="K24" s="158"/>
      <c r="L24" s="158"/>
      <c r="M24" s="133"/>
      <c r="N24" s="133"/>
      <c r="O24" s="133"/>
      <c r="P24" s="126"/>
      <c r="Q24" s="20" t="s">
        <v>3</v>
      </c>
      <c r="R24" s="57">
        <f>SUM(R20:R23)</f>
        <v>7535.08</v>
      </c>
      <c r="S24" s="57">
        <f t="shared" ref="S24:W24" si="23">SUM(S20:S23)</f>
        <v>3767.54</v>
      </c>
      <c r="T24" s="57">
        <f t="shared" si="23"/>
        <v>3767.54</v>
      </c>
      <c r="U24" s="57">
        <f t="shared" si="23"/>
        <v>8658.09</v>
      </c>
      <c r="V24" s="57">
        <f t="shared" si="23"/>
        <v>4329.0599999999995</v>
      </c>
      <c r="W24" s="57">
        <f t="shared" si="23"/>
        <v>4329.0300000000007</v>
      </c>
      <c r="X24" s="133"/>
      <c r="Y24" s="133"/>
      <c r="Z24" s="133"/>
      <c r="AA24" s="128"/>
      <c r="AB24" s="130"/>
      <c r="AC24" s="169"/>
      <c r="AD24" s="5"/>
      <c r="AE24" s="5"/>
      <c r="AF24" s="5"/>
      <c r="AG24" s="5"/>
      <c r="AH24" s="5"/>
    </row>
    <row r="25" spans="1:34" ht="12.75" customHeight="1" x14ac:dyDescent="0.2">
      <c r="A25" s="134">
        <v>2</v>
      </c>
      <c r="B25" s="174" t="s">
        <v>41</v>
      </c>
      <c r="C25" s="172" t="s">
        <v>42</v>
      </c>
      <c r="D25" s="157" t="s">
        <v>115</v>
      </c>
      <c r="E25" s="116" t="s">
        <v>75</v>
      </c>
      <c r="F25" s="185">
        <v>2143</v>
      </c>
      <c r="G25" s="157" t="s">
        <v>136</v>
      </c>
      <c r="H25" s="157" t="s">
        <v>43</v>
      </c>
      <c r="I25" s="124">
        <v>73.900000000000006</v>
      </c>
      <c r="J25" s="157">
        <v>16.18</v>
      </c>
      <c r="K25" s="205">
        <v>44765</v>
      </c>
      <c r="L25" s="205">
        <v>45099</v>
      </c>
      <c r="M25" s="30">
        <f>N25+O25</f>
        <v>0</v>
      </c>
      <c r="N25" s="35">
        <v>0</v>
      </c>
      <c r="O25" s="35">
        <v>0</v>
      </c>
      <c r="P25" s="95" t="s">
        <v>44</v>
      </c>
      <c r="Q25" s="36" t="s">
        <v>4</v>
      </c>
      <c r="R25" s="56">
        <f>S25+T25</f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30">
        <f>M25+R25-U25</f>
        <v>0</v>
      </c>
      <c r="Y25" s="30">
        <f>N25+S25-V25</f>
        <v>0</v>
      </c>
      <c r="Z25" s="30">
        <f>O25+T25-W25</f>
        <v>0</v>
      </c>
      <c r="AA25" s="127"/>
      <c r="AB25" s="129"/>
      <c r="AC25" s="168"/>
      <c r="AD25" s="5"/>
      <c r="AE25" s="5"/>
      <c r="AF25" s="5"/>
      <c r="AG25" s="5"/>
      <c r="AH25" s="5"/>
    </row>
    <row r="26" spans="1:34" ht="12.75" customHeight="1" x14ac:dyDescent="0.2">
      <c r="A26" s="135"/>
      <c r="B26" s="153"/>
      <c r="C26" s="154"/>
      <c r="D26" s="158"/>
      <c r="E26" s="123"/>
      <c r="F26" s="163"/>
      <c r="G26" s="158"/>
      <c r="H26" s="158"/>
      <c r="I26" s="125"/>
      <c r="J26" s="158"/>
      <c r="K26" s="158"/>
      <c r="L26" s="158"/>
      <c r="M26" s="12">
        <f t="shared" ref="M26" si="24">X25</f>
        <v>0</v>
      </c>
      <c r="N26" s="13">
        <f t="shared" ref="N26:N28" si="25">Y25</f>
        <v>0</v>
      </c>
      <c r="O26" s="13">
        <f t="shared" ref="O26:O28" si="26">Z25</f>
        <v>0</v>
      </c>
      <c r="P26" s="126"/>
      <c r="Q26" s="19" t="s">
        <v>5</v>
      </c>
      <c r="R26" s="56">
        <f t="shared" ref="R26:R27" si="27">S26+T26</f>
        <v>0</v>
      </c>
      <c r="S26" s="56">
        <v>0</v>
      </c>
      <c r="T26" s="56">
        <v>0</v>
      </c>
      <c r="U26" s="28">
        <v>0</v>
      </c>
      <c r="V26" s="56">
        <v>0</v>
      </c>
      <c r="W26" s="56">
        <v>0</v>
      </c>
      <c r="X26" s="12">
        <f t="shared" ref="X26:X28" si="28">M26+R26-U26</f>
        <v>0</v>
      </c>
      <c r="Y26" s="12">
        <f t="shared" ref="Y26:Y28" si="29">N26+S26-V26</f>
        <v>0</v>
      </c>
      <c r="Z26" s="12">
        <f t="shared" ref="Z26:Z28" si="30">O26+T26-W26</f>
        <v>0</v>
      </c>
      <c r="AA26" s="128"/>
      <c r="AB26" s="130"/>
      <c r="AC26" s="169"/>
      <c r="AD26" s="5"/>
      <c r="AE26" s="5"/>
      <c r="AF26" s="5"/>
      <c r="AG26" s="5"/>
      <c r="AH26" s="5"/>
    </row>
    <row r="27" spans="1:34" ht="12.75" customHeight="1" x14ac:dyDescent="0.2">
      <c r="A27" s="135"/>
      <c r="B27" s="153"/>
      <c r="C27" s="154"/>
      <c r="D27" s="158"/>
      <c r="E27" s="123"/>
      <c r="F27" s="163"/>
      <c r="G27" s="158"/>
      <c r="H27" s="158"/>
      <c r="I27" s="125"/>
      <c r="J27" s="158"/>
      <c r="K27" s="158"/>
      <c r="L27" s="158"/>
      <c r="M27" s="12">
        <f>X26</f>
        <v>0</v>
      </c>
      <c r="N27" s="13">
        <f t="shared" si="25"/>
        <v>0</v>
      </c>
      <c r="O27" s="13">
        <f t="shared" si="26"/>
        <v>0</v>
      </c>
      <c r="P27" s="126"/>
      <c r="Q27" s="19" t="s">
        <v>6</v>
      </c>
      <c r="R27" s="56">
        <f t="shared" si="27"/>
        <v>2738.92</v>
      </c>
      <c r="S27" s="28">
        <v>1369.47</v>
      </c>
      <c r="T27" s="28">
        <v>1369.45</v>
      </c>
      <c r="U27" s="28">
        <f t="shared" ref="U27:U28" si="31">V27+W27</f>
        <v>0</v>
      </c>
      <c r="V27" s="28">
        <v>0</v>
      </c>
      <c r="W27" s="28">
        <v>0</v>
      </c>
      <c r="X27" s="12">
        <f>M27+R27-U27</f>
        <v>2738.92</v>
      </c>
      <c r="Y27" s="12">
        <f t="shared" si="29"/>
        <v>1369.47</v>
      </c>
      <c r="Z27" s="12">
        <f t="shared" si="30"/>
        <v>1369.45</v>
      </c>
      <c r="AA27" s="128"/>
      <c r="AB27" s="130"/>
      <c r="AC27" s="169"/>
      <c r="AD27" s="5"/>
      <c r="AE27" s="5"/>
      <c r="AF27" s="5"/>
      <c r="AG27" s="5"/>
      <c r="AH27" s="5"/>
    </row>
    <row r="28" spans="1:34" ht="12.75" customHeight="1" x14ac:dyDescent="0.2">
      <c r="A28" s="135"/>
      <c r="B28" s="153"/>
      <c r="C28" s="154"/>
      <c r="D28" s="158"/>
      <c r="E28" s="123"/>
      <c r="F28" s="163"/>
      <c r="G28" s="158"/>
      <c r="H28" s="158"/>
      <c r="I28" s="125"/>
      <c r="J28" s="158"/>
      <c r="K28" s="158"/>
      <c r="L28" s="158"/>
      <c r="M28" s="12">
        <f>X27</f>
        <v>2738.92</v>
      </c>
      <c r="N28" s="13">
        <f t="shared" si="25"/>
        <v>1369.47</v>
      </c>
      <c r="O28" s="13">
        <f t="shared" si="26"/>
        <v>1369.45</v>
      </c>
      <c r="P28" s="126"/>
      <c r="Q28" s="19" t="s">
        <v>7</v>
      </c>
      <c r="R28" s="28">
        <f t="shared" ref="R28" si="32">S28+T28</f>
        <v>3587.55</v>
      </c>
      <c r="S28" s="28">
        <v>1793.79</v>
      </c>
      <c r="T28" s="28">
        <v>1793.76</v>
      </c>
      <c r="U28" s="28">
        <f t="shared" si="31"/>
        <v>5130.62</v>
      </c>
      <c r="V28" s="28">
        <v>2565.33</v>
      </c>
      <c r="W28" s="28">
        <v>2565.29</v>
      </c>
      <c r="X28" s="12">
        <f t="shared" si="28"/>
        <v>1195.8500000000004</v>
      </c>
      <c r="Y28" s="12">
        <f t="shared" si="29"/>
        <v>597.93000000000029</v>
      </c>
      <c r="Z28" s="12">
        <f t="shared" si="30"/>
        <v>597.92000000000007</v>
      </c>
      <c r="AA28" s="128"/>
      <c r="AB28" s="130"/>
      <c r="AC28" s="169"/>
      <c r="AD28" s="5"/>
      <c r="AE28" s="5"/>
      <c r="AF28" s="5"/>
      <c r="AG28" s="5"/>
      <c r="AH28" s="5"/>
    </row>
    <row r="29" spans="1:34" ht="12.75" customHeight="1" x14ac:dyDescent="0.2">
      <c r="A29" s="135"/>
      <c r="B29" s="153"/>
      <c r="C29" s="154"/>
      <c r="D29" s="158"/>
      <c r="E29" s="123"/>
      <c r="F29" s="163"/>
      <c r="G29" s="158"/>
      <c r="H29" s="158"/>
      <c r="I29" s="125"/>
      <c r="J29" s="158"/>
      <c r="K29" s="158"/>
      <c r="L29" s="158"/>
      <c r="M29" s="133"/>
      <c r="N29" s="133"/>
      <c r="O29" s="133"/>
      <c r="P29" s="126"/>
      <c r="Q29" s="20" t="s">
        <v>3</v>
      </c>
      <c r="R29" s="57">
        <f>SUM(R25:R28)</f>
        <v>6326.47</v>
      </c>
      <c r="S29" s="57">
        <f t="shared" ref="S29:W29" si="33">SUM(S25:S28)</f>
        <v>3163.26</v>
      </c>
      <c r="T29" s="57">
        <f t="shared" si="33"/>
        <v>3163.21</v>
      </c>
      <c r="U29" s="57">
        <f t="shared" si="33"/>
        <v>5130.62</v>
      </c>
      <c r="V29" s="57">
        <f t="shared" si="33"/>
        <v>2565.33</v>
      </c>
      <c r="W29" s="57">
        <f t="shared" si="33"/>
        <v>2565.29</v>
      </c>
      <c r="X29" s="133"/>
      <c r="Y29" s="133"/>
      <c r="Z29" s="133"/>
      <c r="AA29" s="128"/>
      <c r="AB29" s="130"/>
      <c r="AC29" s="169"/>
      <c r="AD29" s="5"/>
      <c r="AE29" s="5"/>
      <c r="AF29" s="5"/>
      <c r="AG29" s="5"/>
      <c r="AH29" s="5"/>
    </row>
    <row r="30" spans="1:34" ht="12.75" x14ac:dyDescent="0.2">
      <c r="A30" s="134">
        <v>3</v>
      </c>
      <c r="B30" s="153" t="s">
        <v>45</v>
      </c>
      <c r="C30" s="154" t="s">
        <v>46</v>
      </c>
      <c r="D30" s="154" t="s">
        <v>114</v>
      </c>
      <c r="E30" s="123" t="s">
        <v>75</v>
      </c>
      <c r="F30" s="156">
        <v>1289.56</v>
      </c>
      <c r="G30" s="154" t="s">
        <v>106</v>
      </c>
      <c r="H30" s="158" t="s">
        <v>47</v>
      </c>
      <c r="I30" s="155">
        <v>60.5</v>
      </c>
      <c r="J30" s="126">
        <v>7.31</v>
      </c>
      <c r="K30" s="170">
        <v>44257</v>
      </c>
      <c r="L30" s="170">
        <v>44958</v>
      </c>
      <c r="M30" s="12">
        <f>N30+O30</f>
        <v>0</v>
      </c>
      <c r="N30" s="13">
        <v>0</v>
      </c>
      <c r="O30" s="13">
        <v>0</v>
      </c>
      <c r="P30" s="126" t="s">
        <v>44</v>
      </c>
      <c r="Q30" s="19" t="s">
        <v>4</v>
      </c>
      <c r="R30" s="28">
        <f>S30+T30</f>
        <v>1768.5</v>
      </c>
      <c r="S30" s="28">
        <v>884.25</v>
      </c>
      <c r="T30" s="28">
        <v>884.25</v>
      </c>
      <c r="U30" s="28">
        <f>V30+W30</f>
        <v>2652.76</v>
      </c>
      <c r="V30" s="28">
        <v>1326.38</v>
      </c>
      <c r="W30" s="28">
        <v>1326.38</v>
      </c>
      <c r="X30" s="12">
        <f>M30+R30-U30</f>
        <v>-884.26000000000022</v>
      </c>
      <c r="Y30" s="12">
        <f>N30+S30-V30</f>
        <v>-442.13000000000011</v>
      </c>
      <c r="Z30" s="12">
        <f>O30+T30-W30</f>
        <v>-442.13000000000011</v>
      </c>
      <c r="AA30" s="128"/>
      <c r="AB30" s="130"/>
      <c r="AC30" s="169"/>
      <c r="AD30" s="5"/>
      <c r="AE30" s="5"/>
      <c r="AF30" s="5"/>
      <c r="AG30" s="5"/>
      <c r="AH30" s="5"/>
    </row>
    <row r="31" spans="1:34" ht="12.75" x14ac:dyDescent="0.2">
      <c r="A31" s="135"/>
      <c r="B31" s="153"/>
      <c r="C31" s="154"/>
      <c r="D31" s="154"/>
      <c r="E31" s="123"/>
      <c r="F31" s="156"/>
      <c r="G31" s="154"/>
      <c r="H31" s="158"/>
      <c r="I31" s="155"/>
      <c r="J31" s="126"/>
      <c r="K31" s="126"/>
      <c r="L31" s="126"/>
      <c r="M31" s="12">
        <f>X30</f>
        <v>-884.26000000000022</v>
      </c>
      <c r="N31" s="13">
        <f t="shared" ref="N31:N33" si="34">Y30</f>
        <v>-442.13000000000011</v>
      </c>
      <c r="O31" s="13">
        <f t="shared" ref="O31:O33" si="35">Z30</f>
        <v>-442.13000000000011</v>
      </c>
      <c r="P31" s="126"/>
      <c r="Q31" s="19" t="s">
        <v>5</v>
      </c>
      <c r="R31" s="28">
        <f t="shared" ref="R31:R33" si="36">S31+T31</f>
        <v>1326.4</v>
      </c>
      <c r="S31" s="28">
        <v>663.2</v>
      </c>
      <c r="T31" s="28">
        <v>663.2</v>
      </c>
      <c r="U31" s="28">
        <f>V31+W31</f>
        <v>442.14</v>
      </c>
      <c r="V31" s="28">
        <v>221.07</v>
      </c>
      <c r="W31" s="28">
        <v>221.07</v>
      </c>
      <c r="X31" s="12">
        <f t="shared" ref="X31:X33" si="37">M31+R31-U31</f>
        <v>0</v>
      </c>
      <c r="Y31" s="12">
        <f t="shared" ref="Y31:Y33" si="38">N31+S31-V31</f>
        <v>0</v>
      </c>
      <c r="Z31" s="12">
        <f t="shared" ref="Z31:Z33" si="39">O31+T31-W31</f>
        <v>0</v>
      </c>
      <c r="AA31" s="128"/>
      <c r="AB31" s="130"/>
      <c r="AC31" s="169"/>
      <c r="AD31" s="5"/>
      <c r="AE31" s="5"/>
      <c r="AF31" s="5"/>
      <c r="AG31" s="5"/>
      <c r="AH31" s="5"/>
    </row>
    <row r="32" spans="1:34" ht="12.75" x14ac:dyDescent="0.2">
      <c r="A32" s="135"/>
      <c r="B32" s="153"/>
      <c r="C32" s="154"/>
      <c r="D32" s="154"/>
      <c r="E32" s="123"/>
      <c r="F32" s="156"/>
      <c r="G32" s="154"/>
      <c r="H32" s="158"/>
      <c r="I32" s="155"/>
      <c r="J32" s="126"/>
      <c r="K32" s="126"/>
      <c r="L32" s="126"/>
      <c r="M32" s="12">
        <f t="shared" ref="M32:M33" si="40">X31</f>
        <v>0</v>
      </c>
      <c r="N32" s="13">
        <f t="shared" si="34"/>
        <v>0</v>
      </c>
      <c r="O32" s="13">
        <f t="shared" si="35"/>
        <v>0</v>
      </c>
      <c r="P32" s="126"/>
      <c r="Q32" s="19" t="s">
        <v>6</v>
      </c>
      <c r="R32" s="28">
        <f t="shared" si="36"/>
        <v>1326.42</v>
      </c>
      <c r="S32" s="28">
        <v>663.21</v>
      </c>
      <c r="T32" s="28">
        <v>663.21</v>
      </c>
      <c r="U32" s="28">
        <f>V32+W32</f>
        <v>1326.42</v>
      </c>
      <c r="V32" s="28">
        <v>663.21</v>
      </c>
      <c r="W32" s="28">
        <v>663.21</v>
      </c>
      <c r="X32" s="12">
        <f t="shared" si="37"/>
        <v>0</v>
      </c>
      <c r="Y32" s="12">
        <f t="shared" si="38"/>
        <v>0</v>
      </c>
      <c r="Z32" s="12">
        <f t="shared" si="39"/>
        <v>0</v>
      </c>
      <c r="AA32" s="128"/>
      <c r="AB32" s="130"/>
      <c r="AC32" s="169"/>
      <c r="AD32" s="5"/>
      <c r="AE32" s="5"/>
      <c r="AF32" s="5"/>
      <c r="AG32" s="5"/>
      <c r="AH32" s="5"/>
    </row>
    <row r="33" spans="1:34" ht="12.75" x14ac:dyDescent="0.2">
      <c r="A33" s="135"/>
      <c r="B33" s="153"/>
      <c r="C33" s="154"/>
      <c r="D33" s="154"/>
      <c r="E33" s="123"/>
      <c r="F33" s="156"/>
      <c r="G33" s="154"/>
      <c r="H33" s="158"/>
      <c r="I33" s="155"/>
      <c r="J33" s="126"/>
      <c r="K33" s="126"/>
      <c r="L33" s="126"/>
      <c r="M33" s="12">
        <f t="shared" si="40"/>
        <v>0</v>
      </c>
      <c r="N33" s="13">
        <f t="shared" si="34"/>
        <v>0</v>
      </c>
      <c r="O33" s="13">
        <f t="shared" si="35"/>
        <v>0</v>
      </c>
      <c r="P33" s="126"/>
      <c r="Q33" s="19" t="s">
        <v>7</v>
      </c>
      <c r="R33" s="28">
        <f t="shared" si="36"/>
        <v>1326.42</v>
      </c>
      <c r="S33" s="28">
        <v>663.21</v>
      </c>
      <c r="T33" s="28">
        <v>663.21</v>
      </c>
      <c r="U33" s="28">
        <f t="shared" ref="U33" si="41">V33+W33</f>
        <v>884.28</v>
      </c>
      <c r="V33" s="28">
        <v>442.14</v>
      </c>
      <c r="W33" s="28">
        <v>442.14</v>
      </c>
      <c r="X33" s="12">
        <f t="shared" si="37"/>
        <v>442.1400000000001</v>
      </c>
      <c r="Y33" s="12">
        <f t="shared" si="38"/>
        <v>221.07000000000005</v>
      </c>
      <c r="Z33" s="12">
        <f t="shared" si="39"/>
        <v>221.07000000000005</v>
      </c>
      <c r="AA33" s="128"/>
      <c r="AB33" s="130"/>
      <c r="AC33" s="169"/>
      <c r="AD33" s="5"/>
      <c r="AE33" s="5"/>
      <c r="AF33" s="5"/>
      <c r="AG33" s="5"/>
      <c r="AH33" s="5"/>
    </row>
    <row r="34" spans="1:34" ht="12.75" x14ac:dyDescent="0.2">
      <c r="A34" s="135"/>
      <c r="B34" s="153"/>
      <c r="C34" s="154"/>
      <c r="D34" s="154"/>
      <c r="E34" s="123"/>
      <c r="F34" s="156"/>
      <c r="G34" s="154"/>
      <c r="H34" s="158"/>
      <c r="I34" s="155"/>
      <c r="J34" s="126"/>
      <c r="K34" s="126"/>
      <c r="L34" s="126"/>
      <c r="M34" s="133"/>
      <c r="N34" s="133"/>
      <c r="O34" s="133"/>
      <c r="P34" s="126"/>
      <c r="Q34" s="20" t="s">
        <v>3</v>
      </c>
      <c r="R34" s="57">
        <f>SUM(R30:R33)</f>
        <v>5747.74</v>
      </c>
      <c r="S34" s="57">
        <f t="shared" ref="S34" si="42">SUM(S30:S33)</f>
        <v>2873.87</v>
      </c>
      <c r="T34" s="57">
        <f t="shared" ref="T34" si="43">SUM(T30:T33)</f>
        <v>2873.87</v>
      </c>
      <c r="U34" s="57">
        <f t="shared" ref="U34" si="44">SUM(U30:U33)</f>
        <v>5305.5999999999995</v>
      </c>
      <c r="V34" s="57">
        <f t="shared" ref="V34" si="45">SUM(V30:V33)</f>
        <v>2652.7999999999997</v>
      </c>
      <c r="W34" s="57">
        <f t="shared" ref="W34" si="46">SUM(W30:W33)</f>
        <v>2652.7999999999997</v>
      </c>
      <c r="X34" s="133"/>
      <c r="Y34" s="133"/>
      <c r="Z34" s="133"/>
      <c r="AA34" s="128"/>
      <c r="AB34" s="130"/>
      <c r="AC34" s="169"/>
      <c r="AD34" s="5"/>
      <c r="AE34" s="5"/>
      <c r="AF34" s="5"/>
      <c r="AG34" s="5"/>
      <c r="AH34" s="5"/>
    </row>
    <row r="35" spans="1:34" ht="12.75" x14ac:dyDescent="0.2">
      <c r="A35" s="134">
        <v>4</v>
      </c>
      <c r="B35" s="153" t="s">
        <v>48</v>
      </c>
      <c r="C35" s="154" t="s">
        <v>49</v>
      </c>
      <c r="D35" s="154" t="s">
        <v>65</v>
      </c>
      <c r="E35" s="123" t="s">
        <v>75</v>
      </c>
      <c r="F35" s="155"/>
      <c r="G35" s="154" t="s">
        <v>137</v>
      </c>
      <c r="H35" s="158" t="s">
        <v>107</v>
      </c>
      <c r="I35" s="155">
        <v>79.8</v>
      </c>
      <c r="J35" s="158">
        <v>8.41</v>
      </c>
      <c r="K35" s="164">
        <v>44440</v>
      </c>
      <c r="L35" s="164">
        <v>46234</v>
      </c>
      <c r="M35" s="12">
        <f>N35+O35</f>
        <v>671.12</v>
      </c>
      <c r="N35" s="13">
        <v>335.56</v>
      </c>
      <c r="O35" s="13">
        <v>335.56</v>
      </c>
      <c r="P35" s="126" t="s">
        <v>44</v>
      </c>
      <c r="Q35" s="19" t="s">
        <v>4</v>
      </c>
      <c r="R35" s="28">
        <f>S35+T35</f>
        <v>2013.36</v>
      </c>
      <c r="S35" s="28">
        <v>1006.68</v>
      </c>
      <c r="T35" s="28">
        <v>1006.68</v>
      </c>
      <c r="U35" s="28">
        <f>V35+W35</f>
        <v>2013.36</v>
      </c>
      <c r="V35" s="28">
        <v>1006.68</v>
      </c>
      <c r="W35" s="28">
        <v>1006.68</v>
      </c>
      <c r="X35" s="12">
        <f>M35+R35-U35</f>
        <v>671.12000000000012</v>
      </c>
      <c r="Y35" s="12">
        <f>N35+S35-V35</f>
        <v>335.56000000000006</v>
      </c>
      <c r="Z35" s="12">
        <f>O35+T35-W35</f>
        <v>335.56000000000006</v>
      </c>
      <c r="AA35" s="128"/>
      <c r="AB35" s="130"/>
      <c r="AC35" s="169"/>
      <c r="AD35" s="6"/>
      <c r="AE35" s="6"/>
      <c r="AF35" s="6"/>
      <c r="AG35" s="6"/>
      <c r="AH35" s="6"/>
    </row>
    <row r="36" spans="1:34" ht="12.75" x14ac:dyDescent="0.2">
      <c r="A36" s="135"/>
      <c r="B36" s="153"/>
      <c r="C36" s="154"/>
      <c r="D36" s="154"/>
      <c r="E36" s="123"/>
      <c r="F36" s="155"/>
      <c r="G36" s="154"/>
      <c r="H36" s="158"/>
      <c r="I36" s="155"/>
      <c r="J36" s="158"/>
      <c r="K36" s="164"/>
      <c r="L36" s="164"/>
      <c r="M36" s="12">
        <f t="shared" ref="M36:M38" si="47">X35</f>
        <v>671.12000000000012</v>
      </c>
      <c r="N36" s="13">
        <f t="shared" ref="N36:N38" si="48">Y35</f>
        <v>335.56000000000006</v>
      </c>
      <c r="O36" s="13">
        <f t="shared" ref="O36:O38" si="49">Z35</f>
        <v>335.56000000000006</v>
      </c>
      <c r="P36" s="126"/>
      <c r="Q36" s="19" t="s">
        <v>5</v>
      </c>
      <c r="R36" s="28">
        <f t="shared" ref="R36:R37" si="50">S36+T36</f>
        <v>2013.36</v>
      </c>
      <c r="S36" s="28">
        <v>1006.68</v>
      </c>
      <c r="T36" s="28">
        <v>1006.68</v>
      </c>
      <c r="U36" s="28">
        <f t="shared" ref="U36:U38" si="51">V36+W36</f>
        <v>1342.24</v>
      </c>
      <c r="V36" s="28">
        <v>671.12</v>
      </c>
      <c r="W36" s="28">
        <v>671.12</v>
      </c>
      <c r="X36" s="12">
        <f t="shared" ref="X36:X38" si="52">M36+R36-U36</f>
        <v>1342.24</v>
      </c>
      <c r="Y36" s="12">
        <f t="shared" ref="Y36:Y38" si="53">N36+S36-V36</f>
        <v>671.12</v>
      </c>
      <c r="Z36" s="12">
        <f t="shared" ref="Z36:Z38" si="54">O36+T36-W36</f>
        <v>671.12</v>
      </c>
      <c r="AA36" s="128"/>
      <c r="AB36" s="130"/>
      <c r="AC36" s="169"/>
      <c r="AD36" s="6"/>
      <c r="AE36" s="6"/>
      <c r="AF36" s="6"/>
      <c r="AG36" s="6"/>
      <c r="AH36" s="6"/>
    </row>
    <row r="37" spans="1:34" ht="12.75" x14ac:dyDescent="0.2">
      <c r="A37" s="135"/>
      <c r="B37" s="153"/>
      <c r="C37" s="154"/>
      <c r="D37" s="154"/>
      <c r="E37" s="123"/>
      <c r="F37" s="155"/>
      <c r="G37" s="154"/>
      <c r="H37" s="158"/>
      <c r="I37" s="155"/>
      <c r="J37" s="158"/>
      <c r="K37" s="164"/>
      <c r="L37" s="164"/>
      <c r="M37" s="12">
        <f t="shared" si="47"/>
        <v>1342.24</v>
      </c>
      <c r="N37" s="13">
        <f t="shared" si="48"/>
        <v>671.12</v>
      </c>
      <c r="O37" s="13">
        <f t="shared" si="49"/>
        <v>671.12</v>
      </c>
      <c r="P37" s="126"/>
      <c r="Q37" s="19" t="s">
        <v>6</v>
      </c>
      <c r="R37" s="28">
        <f t="shared" si="50"/>
        <v>1543.58</v>
      </c>
      <c r="S37" s="28">
        <v>771.79</v>
      </c>
      <c r="T37" s="28">
        <v>771.79</v>
      </c>
      <c r="U37" s="28">
        <f t="shared" si="51"/>
        <v>2214.6999999999998</v>
      </c>
      <c r="V37" s="28">
        <v>1107.3499999999999</v>
      </c>
      <c r="W37" s="28">
        <v>1107.3499999999999</v>
      </c>
      <c r="X37" s="12">
        <f t="shared" si="52"/>
        <v>671.11999999999989</v>
      </c>
      <c r="Y37" s="12">
        <f t="shared" si="53"/>
        <v>335.55999999999995</v>
      </c>
      <c r="Z37" s="12">
        <f t="shared" si="54"/>
        <v>335.55999999999995</v>
      </c>
      <c r="AA37" s="128"/>
      <c r="AB37" s="130"/>
      <c r="AC37" s="169"/>
      <c r="AD37" s="6"/>
      <c r="AE37" s="6"/>
      <c r="AF37" s="6"/>
      <c r="AG37" s="6"/>
      <c r="AH37" s="6"/>
    </row>
    <row r="38" spans="1:34" ht="12.75" x14ac:dyDescent="0.2">
      <c r="A38" s="135"/>
      <c r="B38" s="153"/>
      <c r="C38" s="154"/>
      <c r="D38" s="154"/>
      <c r="E38" s="123"/>
      <c r="F38" s="155"/>
      <c r="G38" s="154"/>
      <c r="H38" s="158"/>
      <c r="I38" s="155"/>
      <c r="J38" s="158"/>
      <c r="K38" s="164"/>
      <c r="L38" s="164"/>
      <c r="M38" s="12">
        <f t="shared" si="47"/>
        <v>671.11999999999989</v>
      </c>
      <c r="N38" s="13">
        <f t="shared" si="48"/>
        <v>335.55999999999995</v>
      </c>
      <c r="O38" s="13">
        <f t="shared" si="49"/>
        <v>335.55999999999995</v>
      </c>
      <c r="P38" s="126"/>
      <c r="Q38" s="19" t="s">
        <v>7</v>
      </c>
      <c r="R38" s="28">
        <f>S38+T38</f>
        <v>2013.36</v>
      </c>
      <c r="S38" s="28">
        <v>1006.68</v>
      </c>
      <c r="T38" s="28">
        <v>1006.68</v>
      </c>
      <c r="U38" s="28">
        <f t="shared" si="51"/>
        <v>2013.36</v>
      </c>
      <c r="V38" s="28">
        <v>1006.68</v>
      </c>
      <c r="W38" s="28">
        <v>1006.68</v>
      </c>
      <c r="X38" s="12">
        <f t="shared" si="52"/>
        <v>671.11999999999966</v>
      </c>
      <c r="Y38" s="12">
        <f t="shared" si="53"/>
        <v>335.55999999999983</v>
      </c>
      <c r="Z38" s="12">
        <f t="shared" si="54"/>
        <v>335.55999999999983</v>
      </c>
      <c r="AA38" s="128"/>
      <c r="AB38" s="130"/>
      <c r="AC38" s="169"/>
      <c r="AD38" s="6"/>
      <c r="AE38" s="6"/>
      <c r="AF38" s="6"/>
      <c r="AG38" s="6"/>
      <c r="AH38" s="6"/>
    </row>
    <row r="39" spans="1:34" ht="12.75" x14ac:dyDescent="0.2">
      <c r="A39" s="135"/>
      <c r="B39" s="153"/>
      <c r="C39" s="154"/>
      <c r="D39" s="153"/>
      <c r="E39" s="123"/>
      <c r="F39" s="153"/>
      <c r="G39" s="153"/>
      <c r="H39" s="153"/>
      <c r="I39" s="153"/>
      <c r="J39" s="153"/>
      <c r="K39" s="153"/>
      <c r="L39" s="153"/>
      <c r="M39" s="133"/>
      <c r="N39" s="133"/>
      <c r="O39" s="133"/>
      <c r="P39" s="126"/>
      <c r="Q39" s="20" t="s">
        <v>3</v>
      </c>
      <c r="R39" s="57">
        <f>SUM(R35:R38)</f>
        <v>7583.6599999999989</v>
      </c>
      <c r="S39" s="57">
        <f t="shared" ref="S39:W39" si="55">SUM(S35:S38)</f>
        <v>3791.8299999999995</v>
      </c>
      <c r="T39" s="57">
        <f t="shared" si="55"/>
        <v>3791.8299999999995</v>
      </c>
      <c r="U39" s="57">
        <f t="shared" si="55"/>
        <v>7583.6599999999989</v>
      </c>
      <c r="V39" s="57">
        <f t="shared" si="55"/>
        <v>3791.8299999999995</v>
      </c>
      <c r="W39" s="57">
        <f t="shared" si="55"/>
        <v>3791.8299999999995</v>
      </c>
      <c r="X39" s="133"/>
      <c r="Y39" s="133"/>
      <c r="Z39" s="133"/>
      <c r="AA39" s="128"/>
      <c r="AB39" s="130"/>
      <c r="AC39" s="169"/>
      <c r="AD39" s="6"/>
      <c r="AE39" s="6"/>
      <c r="AF39" s="6"/>
      <c r="AG39" s="6"/>
      <c r="AH39" s="6"/>
    </row>
    <row r="40" spans="1:34" ht="12.75" x14ac:dyDescent="0.2">
      <c r="A40" s="134">
        <v>5</v>
      </c>
      <c r="B40" s="153" t="s">
        <v>116</v>
      </c>
      <c r="C40" s="154" t="s">
        <v>117</v>
      </c>
      <c r="D40" s="154" t="s">
        <v>118</v>
      </c>
      <c r="E40" s="123" t="s">
        <v>75</v>
      </c>
      <c r="F40" s="156">
        <v>843.9</v>
      </c>
      <c r="G40" s="154" t="s">
        <v>119</v>
      </c>
      <c r="H40" s="158" t="s">
        <v>120</v>
      </c>
      <c r="I40" s="155">
        <v>58.2</v>
      </c>
      <c r="J40" s="158">
        <v>10.79</v>
      </c>
      <c r="K40" s="164">
        <v>44644</v>
      </c>
      <c r="L40" s="164">
        <v>44984</v>
      </c>
      <c r="M40" s="12">
        <f>N40+O40</f>
        <v>0</v>
      </c>
      <c r="N40" s="13">
        <v>0</v>
      </c>
      <c r="O40" s="13">
        <v>0</v>
      </c>
      <c r="P40" s="126" t="s">
        <v>44</v>
      </c>
      <c r="Q40" s="63" t="s">
        <v>4</v>
      </c>
      <c r="R40" s="28">
        <f>S40+T40</f>
        <v>81.02</v>
      </c>
      <c r="S40" s="28">
        <v>40.51</v>
      </c>
      <c r="T40" s="28">
        <v>40.51</v>
      </c>
      <c r="U40" s="28">
        <f>V40+W40</f>
        <v>0</v>
      </c>
      <c r="V40" s="28">
        <v>0</v>
      </c>
      <c r="W40" s="28">
        <v>0</v>
      </c>
      <c r="X40" s="12">
        <f>M40+R40-U40</f>
        <v>81.02</v>
      </c>
      <c r="Y40" s="12">
        <f>N40+S40-V40</f>
        <v>40.51</v>
      </c>
      <c r="Z40" s="12">
        <f>O40+T40-W40</f>
        <v>40.51</v>
      </c>
      <c r="AA40" s="128"/>
      <c r="AB40" s="130"/>
      <c r="AC40" s="169"/>
      <c r="AD40" s="6"/>
      <c r="AE40" s="6"/>
      <c r="AF40" s="6"/>
      <c r="AG40" s="6"/>
      <c r="AH40" s="6"/>
    </row>
    <row r="41" spans="1:34" ht="12.75" x14ac:dyDescent="0.2">
      <c r="A41" s="135"/>
      <c r="B41" s="153"/>
      <c r="C41" s="154"/>
      <c r="D41" s="154"/>
      <c r="E41" s="123"/>
      <c r="F41" s="156"/>
      <c r="G41" s="154"/>
      <c r="H41" s="158"/>
      <c r="I41" s="155"/>
      <c r="J41" s="158"/>
      <c r="K41" s="164"/>
      <c r="L41" s="158"/>
      <c r="M41" s="12">
        <f t="shared" ref="M41:M43" si="56">X40</f>
        <v>81.02</v>
      </c>
      <c r="N41" s="13">
        <v>0</v>
      </c>
      <c r="O41" s="13">
        <v>0</v>
      </c>
      <c r="P41" s="126"/>
      <c r="Q41" s="63" t="s">
        <v>5</v>
      </c>
      <c r="R41" s="28">
        <f t="shared" ref="R41:R43" si="57">S41+T41</f>
        <v>1883.58</v>
      </c>
      <c r="S41" s="28">
        <v>941.79</v>
      </c>
      <c r="T41" s="28">
        <v>941.79</v>
      </c>
      <c r="U41" s="28">
        <f t="shared" ref="U41:U43" si="58">V41+W41</f>
        <v>1336.74</v>
      </c>
      <c r="V41" s="28">
        <v>668.37</v>
      </c>
      <c r="W41" s="28">
        <v>668.37</v>
      </c>
      <c r="X41" s="12">
        <f t="shared" ref="X41:X43" si="59">M41+R41-U41</f>
        <v>627.8599999999999</v>
      </c>
      <c r="Y41" s="12">
        <f>N41+S41-V41</f>
        <v>273.41999999999996</v>
      </c>
      <c r="Z41" s="12">
        <f t="shared" ref="Z41:Z43" si="60">O41+T41-W41</f>
        <v>273.41999999999996</v>
      </c>
      <c r="AA41" s="128"/>
      <c r="AB41" s="130"/>
      <c r="AC41" s="169"/>
      <c r="AD41" s="6"/>
      <c r="AE41" s="6"/>
      <c r="AF41" s="6"/>
      <c r="AG41" s="6"/>
      <c r="AH41" s="6"/>
    </row>
    <row r="42" spans="1:34" ht="12.75" x14ac:dyDescent="0.2">
      <c r="A42" s="135"/>
      <c r="B42" s="153"/>
      <c r="C42" s="154"/>
      <c r="D42" s="154"/>
      <c r="E42" s="123"/>
      <c r="F42" s="156"/>
      <c r="G42" s="154"/>
      <c r="H42" s="158"/>
      <c r="I42" s="155"/>
      <c r="J42" s="158"/>
      <c r="K42" s="164"/>
      <c r="L42" s="158"/>
      <c r="M42" s="12">
        <f>X41</f>
        <v>627.8599999999999</v>
      </c>
      <c r="N42" s="13">
        <v>0</v>
      </c>
      <c r="O42" s="13">
        <v>0</v>
      </c>
      <c r="P42" s="126"/>
      <c r="Q42" s="63" t="s">
        <v>6</v>
      </c>
      <c r="R42" s="28">
        <f t="shared" si="57"/>
        <v>1883.58</v>
      </c>
      <c r="S42" s="28">
        <v>941.79</v>
      </c>
      <c r="T42" s="28">
        <v>941.79</v>
      </c>
      <c r="U42" s="28">
        <f t="shared" si="58"/>
        <v>1883.58</v>
      </c>
      <c r="V42" s="28">
        <v>941.79</v>
      </c>
      <c r="W42" s="28">
        <v>941.79</v>
      </c>
      <c r="X42" s="12">
        <f t="shared" si="59"/>
        <v>627.85999999999967</v>
      </c>
      <c r="Y42" s="12">
        <f>N42+S42-V42</f>
        <v>0</v>
      </c>
      <c r="Z42" s="12">
        <f t="shared" si="60"/>
        <v>0</v>
      </c>
      <c r="AA42" s="128"/>
      <c r="AB42" s="130"/>
      <c r="AC42" s="169"/>
      <c r="AD42" s="6"/>
      <c r="AE42" s="6"/>
      <c r="AF42" s="6"/>
      <c r="AG42" s="6"/>
      <c r="AH42" s="6"/>
    </row>
    <row r="43" spans="1:34" ht="12.75" x14ac:dyDescent="0.2">
      <c r="A43" s="135"/>
      <c r="B43" s="153"/>
      <c r="C43" s="154"/>
      <c r="D43" s="154"/>
      <c r="E43" s="123"/>
      <c r="F43" s="156"/>
      <c r="G43" s="154"/>
      <c r="H43" s="158"/>
      <c r="I43" s="155"/>
      <c r="J43" s="158"/>
      <c r="K43" s="164"/>
      <c r="L43" s="158"/>
      <c r="M43" s="12">
        <f t="shared" si="56"/>
        <v>627.85999999999967</v>
      </c>
      <c r="N43" s="13">
        <f t="shared" ref="N43" si="61">Y42</f>
        <v>0</v>
      </c>
      <c r="O43" s="13">
        <f t="shared" ref="O43" si="62">Z42</f>
        <v>0</v>
      </c>
      <c r="P43" s="126"/>
      <c r="Q43" s="63" t="s">
        <v>7</v>
      </c>
      <c r="R43" s="28">
        <f t="shared" si="57"/>
        <v>1883.58</v>
      </c>
      <c r="S43" s="28">
        <v>941.79</v>
      </c>
      <c r="T43" s="28">
        <v>941.79</v>
      </c>
      <c r="U43" s="28">
        <f t="shared" si="58"/>
        <v>1883.58</v>
      </c>
      <c r="V43" s="28">
        <v>941.79</v>
      </c>
      <c r="W43" s="28">
        <v>941.79</v>
      </c>
      <c r="X43" s="12">
        <f t="shared" si="59"/>
        <v>627.85999999999967</v>
      </c>
      <c r="Y43" s="12">
        <f t="shared" ref="Y43" si="63">N43+S43-V43</f>
        <v>0</v>
      </c>
      <c r="Z43" s="12">
        <f t="shared" si="60"/>
        <v>0</v>
      </c>
      <c r="AA43" s="128"/>
      <c r="AB43" s="130"/>
      <c r="AC43" s="169"/>
      <c r="AD43" s="6"/>
      <c r="AE43" s="6"/>
      <c r="AF43" s="6"/>
      <c r="AG43" s="6"/>
      <c r="AH43" s="6"/>
    </row>
    <row r="44" spans="1:34" ht="12.75" x14ac:dyDescent="0.2">
      <c r="A44" s="135"/>
      <c r="B44" s="153"/>
      <c r="C44" s="154"/>
      <c r="D44" s="154"/>
      <c r="E44" s="123"/>
      <c r="F44" s="156"/>
      <c r="G44" s="154"/>
      <c r="H44" s="158"/>
      <c r="I44" s="155"/>
      <c r="J44" s="158"/>
      <c r="K44" s="164"/>
      <c r="L44" s="158"/>
      <c r="M44" s="133"/>
      <c r="N44" s="133"/>
      <c r="O44" s="133"/>
      <c r="P44" s="126"/>
      <c r="Q44" s="20" t="s">
        <v>3</v>
      </c>
      <c r="R44" s="57">
        <f>SUM(R40:R43)</f>
        <v>5731.76</v>
      </c>
      <c r="S44" s="57">
        <f t="shared" ref="S44:W44" si="64">SUM(S40:S43)</f>
        <v>2865.88</v>
      </c>
      <c r="T44" s="57">
        <f t="shared" si="64"/>
        <v>2865.88</v>
      </c>
      <c r="U44" s="57">
        <f t="shared" si="64"/>
        <v>5103.8999999999996</v>
      </c>
      <c r="V44" s="57">
        <f t="shared" si="64"/>
        <v>2551.9499999999998</v>
      </c>
      <c r="W44" s="57">
        <f t="shared" si="64"/>
        <v>2551.9499999999998</v>
      </c>
      <c r="X44" s="133"/>
      <c r="Y44" s="133"/>
      <c r="Z44" s="133"/>
      <c r="AA44" s="128"/>
      <c r="AB44" s="130"/>
      <c r="AC44" s="169"/>
      <c r="AD44" s="6"/>
      <c r="AE44" s="6"/>
      <c r="AF44" s="6"/>
      <c r="AG44" s="6"/>
      <c r="AH44" s="6"/>
    </row>
    <row r="45" spans="1:34" ht="15.6" customHeight="1" x14ac:dyDescent="0.2">
      <c r="A45" s="134">
        <v>6</v>
      </c>
      <c r="B45" s="153" t="s">
        <v>116</v>
      </c>
      <c r="C45" s="154" t="s">
        <v>122</v>
      </c>
      <c r="D45" s="154" t="s">
        <v>121</v>
      </c>
      <c r="E45" s="123" t="s">
        <v>75</v>
      </c>
      <c r="F45" s="156">
        <v>8974.0499999999993</v>
      </c>
      <c r="G45" s="154" t="s">
        <v>138</v>
      </c>
      <c r="H45" s="158" t="s">
        <v>107</v>
      </c>
      <c r="I45" s="155">
        <v>618.9</v>
      </c>
      <c r="J45" s="158">
        <v>8.41</v>
      </c>
      <c r="K45" s="164">
        <v>44790</v>
      </c>
      <c r="L45" s="164">
        <v>44773</v>
      </c>
      <c r="M45" s="12">
        <f>N45+O45</f>
        <v>0</v>
      </c>
      <c r="N45" s="13">
        <v>0</v>
      </c>
      <c r="O45" s="13">
        <v>0</v>
      </c>
      <c r="P45" s="126" t="s">
        <v>44</v>
      </c>
      <c r="Q45" s="19" t="s">
        <v>4</v>
      </c>
      <c r="R45" s="28">
        <f>S45+T45</f>
        <v>0</v>
      </c>
      <c r="S45" s="28">
        <v>0</v>
      </c>
      <c r="T45" s="28">
        <v>0</v>
      </c>
      <c r="U45" s="28">
        <f>V45+W45</f>
        <v>0</v>
      </c>
      <c r="V45" s="28">
        <v>0</v>
      </c>
      <c r="W45" s="28">
        <v>0</v>
      </c>
      <c r="X45" s="12">
        <f>M45+R45-U45</f>
        <v>0</v>
      </c>
      <c r="Y45" s="12">
        <f>N45+S45-V45</f>
        <v>0</v>
      </c>
      <c r="Z45" s="12">
        <f>O45+T45-W45</f>
        <v>0</v>
      </c>
      <c r="AA45" s="128"/>
      <c r="AB45" s="130"/>
      <c r="AC45" s="169"/>
      <c r="AD45" s="5"/>
      <c r="AE45" s="5"/>
      <c r="AF45" s="5"/>
      <c r="AG45" s="5"/>
      <c r="AH45" s="5"/>
    </row>
    <row r="46" spans="1:34" ht="15.6" customHeight="1" x14ac:dyDescent="0.2">
      <c r="A46" s="135"/>
      <c r="B46" s="153"/>
      <c r="C46" s="154"/>
      <c r="D46" s="154"/>
      <c r="E46" s="123"/>
      <c r="F46" s="156"/>
      <c r="G46" s="154"/>
      <c r="H46" s="158"/>
      <c r="I46" s="155"/>
      <c r="J46" s="158"/>
      <c r="K46" s="164"/>
      <c r="L46" s="158"/>
      <c r="M46" s="12">
        <f t="shared" ref="M46:M48" si="65">X45</f>
        <v>0</v>
      </c>
      <c r="N46" s="13">
        <f t="shared" ref="N46:N48" si="66">Y45</f>
        <v>0</v>
      </c>
      <c r="O46" s="13">
        <f t="shared" ref="O46:O48" si="67">Z45</f>
        <v>0</v>
      </c>
      <c r="P46" s="126"/>
      <c r="Q46" s="19" t="s">
        <v>5</v>
      </c>
      <c r="R46" s="28">
        <f t="shared" ref="R46:R48" si="68">S46+T46</f>
        <v>0</v>
      </c>
      <c r="S46" s="28">
        <v>0</v>
      </c>
      <c r="T46" s="28">
        <v>0</v>
      </c>
      <c r="U46" s="28">
        <f t="shared" ref="U46:U47" si="69">V46+W46</f>
        <v>0</v>
      </c>
      <c r="V46" s="28">
        <v>0</v>
      </c>
      <c r="W46" s="28">
        <v>0</v>
      </c>
      <c r="X46" s="12">
        <f t="shared" ref="X46:X48" si="70">M46+R46-U46</f>
        <v>0</v>
      </c>
      <c r="Y46" s="12">
        <f t="shared" ref="Y46:Y48" si="71">N46+S46-V46</f>
        <v>0</v>
      </c>
      <c r="Z46" s="12">
        <f t="shared" ref="Z46:Z48" si="72">O46+T46-W46</f>
        <v>0</v>
      </c>
      <c r="AA46" s="128"/>
      <c r="AB46" s="130"/>
      <c r="AC46" s="169"/>
      <c r="AD46" s="5"/>
      <c r="AE46" s="5"/>
      <c r="AF46" s="5"/>
      <c r="AG46" s="5"/>
      <c r="AH46" s="5"/>
    </row>
    <row r="47" spans="1:34" ht="15.6" customHeight="1" x14ac:dyDescent="0.2">
      <c r="A47" s="135"/>
      <c r="B47" s="153"/>
      <c r="C47" s="154"/>
      <c r="D47" s="154"/>
      <c r="E47" s="123"/>
      <c r="F47" s="156"/>
      <c r="G47" s="154"/>
      <c r="H47" s="158"/>
      <c r="I47" s="155"/>
      <c r="J47" s="158"/>
      <c r="K47" s="164"/>
      <c r="L47" s="158"/>
      <c r="M47" s="12">
        <f t="shared" si="65"/>
        <v>0</v>
      </c>
      <c r="N47" s="13">
        <v>0</v>
      </c>
      <c r="O47" s="13">
        <v>0</v>
      </c>
      <c r="P47" s="126"/>
      <c r="Q47" s="19" t="s">
        <v>6</v>
      </c>
      <c r="R47" s="28">
        <f t="shared" si="68"/>
        <v>5204.95</v>
      </c>
      <c r="S47" s="28">
        <v>2602.48</v>
      </c>
      <c r="T47" s="28">
        <v>2602.4699999999998</v>
      </c>
      <c r="U47" s="28">
        <f t="shared" si="69"/>
        <v>5204.95</v>
      </c>
      <c r="V47" s="28">
        <v>2602.48</v>
      </c>
      <c r="W47" s="28">
        <v>2602.4699999999998</v>
      </c>
      <c r="X47" s="12">
        <f t="shared" si="70"/>
        <v>0</v>
      </c>
      <c r="Y47" s="12">
        <f t="shared" si="71"/>
        <v>0</v>
      </c>
      <c r="Z47" s="12">
        <f t="shared" si="72"/>
        <v>0</v>
      </c>
      <c r="AA47" s="128"/>
      <c r="AB47" s="130"/>
      <c r="AC47" s="169"/>
      <c r="AD47" s="5"/>
      <c r="AE47" s="5"/>
      <c r="AF47" s="5"/>
      <c r="AG47" s="5"/>
      <c r="AH47" s="5"/>
    </row>
    <row r="48" spans="1:34" ht="15.6" customHeight="1" x14ac:dyDescent="0.2">
      <c r="A48" s="135"/>
      <c r="B48" s="153"/>
      <c r="C48" s="154"/>
      <c r="D48" s="154"/>
      <c r="E48" s="123"/>
      <c r="F48" s="156"/>
      <c r="G48" s="154"/>
      <c r="H48" s="158"/>
      <c r="I48" s="155"/>
      <c r="J48" s="158"/>
      <c r="K48" s="164"/>
      <c r="L48" s="158"/>
      <c r="M48" s="12">
        <f t="shared" si="65"/>
        <v>0</v>
      </c>
      <c r="N48" s="13">
        <f t="shared" si="66"/>
        <v>0</v>
      </c>
      <c r="O48" s="13">
        <f t="shared" si="67"/>
        <v>0</v>
      </c>
      <c r="P48" s="126"/>
      <c r="Q48" s="19" t="s">
        <v>7</v>
      </c>
      <c r="R48" s="28">
        <f t="shared" si="68"/>
        <v>15614.849999999999</v>
      </c>
      <c r="S48" s="28">
        <v>7807.44</v>
      </c>
      <c r="T48" s="28">
        <v>7807.41</v>
      </c>
      <c r="U48" s="28">
        <f>V48+W48</f>
        <v>15614.849999999999</v>
      </c>
      <c r="V48" s="28">
        <v>7807.44</v>
      </c>
      <c r="W48" s="28">
        <v>7807.41</v>
      </c>
      <c r="X48" s="12">
        <f t="shared" si="70"/>
        <v>0</v>
      </c>
      <c r="Y48" s="12">
        <f t="shared" si="71"/>
        <v>0</v>
      </c>
      <c r="Z48" s="12">
        <f t="shared" si="72"/>
        <v>0</v>
      </c>
      <c r="AA48" s="128"/>
      <c r="AB48" s="130"/>
      <c r="AC48" s="169"/>
      <c r="AD48" s="5"/>
      <c r="AE48" s="5"/>
      <c r="AF48" s="5"/>
      <c r="AG48" s="5"/>
      <c r="AH48" s="5"/>
    </row>
    <row r="49" spans="1:34" ht="15.6" customHeight="1" x14ac:dyDescent="0.2">
      <c r="A49" s="135"/>
      <c r="B49" s="153"/>
      <c r="C49" s="154"/>
      <c r="D49" s="154"/>
      <c r="E49" s="123"/>
      <c r="F49" s="156"/>
      <c r="G49" s="154"/>
      <c r="H49" s="153"/>
      <c r="I49" s="155"/>
      <c r="J49" s="158"/>
      <c r="K49" s="164"/>
      <c r="L49" s="158"/>
      <c r="M49" s="133"/>
      <c r="N49" s="133"/>
      <c r="O49" s="133"/>
      <c r="P49" s="126"/>
      <c r="Q49" s="20" t="s">
        <v>3</v>
      </c>
      <c r="R49" s="57">
        <f>SUM(R45:R48)</f>
        <v>20819.8</v>
      </c>
      <c r="S49" s="57">
        <f t="shared" ref="S49:W49" si="73">SUM(S45:S48)</f>
        <v>10409.92</v>
      </c>
      <c r="T49" s="57">
        <f t="shared" si="73"/>
        <v>10409.879999999999</v>
      </c>
      <c r="U49" s="57">
        <f t="shared" si="73"/>
        <v>20819.8</v>
      </c>
      <c r="V49" s="57">
        <f t="shared" si="73"/>
        <v>10409.92</v>
      </c>
      <c r="W49" s="57">
        <f t="shared" si="73"/>
        <v>10409.879999999999</v>
      </c>
      <c r="X49" s="133"/>
      <c r="Y49" s="133"/>
      <c r="Z49" s="133"/>
      <c r="AA49" s="128"/>
      <c r="AB49" s="130"/>
      <c r="AC49" s="169"/>
      <c r="AD49" s="5"/>
      <c r="AE49" s="5"/>
      <c r="AF49" s="5"/>
      <c r="AG49" s="5"/>
      <c r="AH49" s="5"/>
    </row>
    <row r="50" spans="1:34" ht="12.75" customHeight="1" x14ac:dyDescent="0.2">
      <c r="A50" s="134">
        <v>7</v>
      </c>
      <c r="B50" s="153" t="s">
        <v>113</v>
      </c>
      <c r="C50" s="154" t="s">
        <v>50</v>
      </c>
      <c r="D50" s="154" t="s">
        <v>123</v>
      </c>
      <c r="E50" s="123" t="s">
        <v>124</v>
      </c>
      <c r="F50" s="155" t="s">
        <v>10</v>
      </c>
      <c r="G50" s="154" t="s">
        <v>139</v>
      </c>
      <c r="H50" s="158" t="s">
        <v>51</v>
      </c>
      <c r="I50" s="155">
        <v>380</v>
      </c>
      <c r="J50" s="158">
        <v>10.79</v>
      </c>
      <c r="K50" s="164" t="s">
        <v>125</v>
      </c>
      <c r="L50" s="164" t="s">
        <v>126</v>
      </c>
      <c r="M50" s="12">
        <f>N50+O50</f>
        <v>4099.4399999999996</v>
      </c>
      <c r="N50" s="13">
        <v>2049.7199999999998</v>
      </c>
      <c r="O50" s="13">
        <v>2049.7199999999998</v>
      </c>
      <c r="P50" s="126" t="s">
        <v>44</v>
      </c>
      <c r="Q50" s="19" t="s">
        <v>4</v>
      </c>
      <c r="R50" s="28">
        <f>S50+T50</f>
        <v>12298.32</v>
      </c>
      <c r="S50" s="28">
        <v>6149.16</v>
      </c>
      <c r="T50" s="28">
        <v>6149.16</v>
      </c>
      <c r="U50" s="28">
        <f>V50+W50</f>
        <v>12298.32</v>
      </c>
      <c r="V50" s="28">
        <v>6149.16</v>
      </c>
      <c r="W50" s="28">
        <v>6149.16</v>
      </c>
      <c r="X50" s="12">
        <f>M50+R50-U50</f>
        <v>4099.4399999999987</v>
      </c>
      <c r="Y50" s="12">
        <f>N50+S50-V50</f>
        <v>2049.7199999999993</v>
      </c>
      <c r="Z50" s="12">
        <f>O50+T50-W50</f>
        <v>2049.7199999999993</v>
      </c>
      <c r="AA50" s="128"/>
      <c r="AB50" s="130"/>
      <c r="AC50" s="132"/>
      <c r="AD50" s="5"/>
      <c r="AE50" s="5"/>
      <c r="AF50" s="5"/>
      <c r="AG50" s="5"/>
      <c r="AH50" s="5"/>
    </row>
    <row r="51" spans="1:34" ht="12.75" customHeight="1" x14ac:dyDescent="0.2">
      <c r="A51" s="135"/>
      <c r="B51" s="153"/>
      <c r="C51" s="154"/>
      <c r="D51" s="154"/>
      <c r="E51" s="123"/>
      <c r="F51" s="155"/>
      <c r="G51" s="154"/>
      <c r="H51" s="158"/>
      <c r="I51" s="155"/>
      <c r="J51" s="158"/>
      <c r="K51" s="164"/>
      <c r="L51" s="158"/>
      <c r="M51" s="12">
        <f t="shared" ref="M51:M53" si="74">X50</f>
        <v>4099.4399999999987</v>
      </c>
      <c r="N51" s="13">
        <f t="shared" ref="N51:N53" si="75">Y50</f>
        <v>2049.7199999999993</v>
      </c>
      <c r="O51" s="13">
        <f t="shared" ref="O51:O53" si="76">Z50</f>
        <v>2049.7199999999993</v>
      </c>
      <c r="P51" s="126"/>
      <c r="Q51" s="19" t="s">
        <v>5</v>
      </c>
      <c r="R51" s="28">
        <f t="shared" ref="R51:R53" si="77">S51+T51</f>
        <v>9565.36</v>
      </c>
      <c r="S51" s="28">
        <v>4782.68</v>
      </c>
      <c r="T51" s="28">
        <v>4782.68</v>
      </c>
      <c r="U51" s="28">
        <f t="shared" ref="U51:U53" si="78">V51+W51</f>
        <v>13664.8</v>
      </c>
      <c r="V51" s="28">
        <v>6832.4</v>
      </c>
      <c r="W51" s="28">
        <v>6832.4</v>
      </c>
      <c r="X51" s="12">
        <f t="shared" ref="X51:X53" si="79">M51+R51-U51</f>
        <v>0</v>
      </c>
      <c r="Y51" s="12">
        <f t="shared" ref="Y51:Y53" si="80">N51+S51-V51</f>
        <v>0</v>
      </c>
      <c r="Z51" s="12">
        <f t="shared" ref="Z51:Z53" si="81">O51+T51-W51</f>
        <v>0</v>
      </c>
      <c r="AA51" s="128"/>
      <c r="AB51" s="130"/>
      <c r="AC51" s="132"/>
      <c r="AD51" s="5"/>
      <c r="AE51" s="5"/>
      <c r="AF51" s="5"/>
      <c r="AG51" s="5"/>
      <c r="AH51" s="5"/>
    </row>
    <row r="52" spans="1:34" ht="12.75" customHeight="1" x14ac:dyDescent="0.2">
      <c r="A52" s="135"/>
      <c r="B52" s="153"/>
      <c r="C52" s="154"/>
      <c r="D52" s="154"/>
      <c r="E52" s="123"/>
      <c r="F52" s="155"/>
      <c r="G52" s="154"/>
      <c r="H52" s="158"/>
      <c r="I52" s="155"/>
      <c r="J52" s="158"/>
      <c r="K52" s="164"/>
      <c r="L52" s="158"/>
      <c r="M52" s="12">
        <f t="shared" si="74"/>
        <v>0</v>
      </c>
      <c r="N52" s="13">
        <f t="shared" si="75"/>
        <v>0</v>
      </c>
      <c r="O52" s="13">
        <f t="shared" si="76"/>
        <v>0</v>
      </c>
      <c r="P52" s="126"/>
      <c r="Q52" s="19" t="s">
        <v>6</v>
      </c>
      <c r="R52" s="28">
        <f t="shared" si="77"/>
        <v>6347.52</v>
      </c>
      <c r="S52" s="28">
        <v>3173.76</v>
      </c>
      <c r="T52" s="28">
        <v>3173.76</v>
      </c>
      <c r="U52" s="28">
        <f t="shared" si="78"/>
        <v>2248.08</v>
      </c>
      <c r="V52" s="28">
        <v>1124.04</v>
      </c>
      <c r="W52" s="28">
        <v>1124.04</v>
      </c>
      <c r="X52" s="12">
        <f t="shared" si="79"/>
        <v>4099.4400000000005</v>
      </c>
      <c r="Y52" s="12">
        <f t="shared" si="80"/>
        <v>2049.7200000000003</v>
      </c>
      <c r="Z52" s="12">
        <f t="shared" si="81"/>
        <v>2049.7200000000003</v>
      </c>
      <c r="AA52" s="128"/>
      <c r="AB52" s="130"/>
      <c r="AC52" s="132"/>
      <c r="AD52" s="5"/>
      <c r="AE52" s="5"/>
      <c r="AF52" s="5"/>
      <c r="AG52" s="5"/>
      <c r="AH52" s="5"/>
    </row>
    <row r="53" spans="1:34" ht="12.75" customHeight="1" x14ac:dyDescent="0.2">
      <c r="A53" s="135"/>
      <c r="B53" s="153"/>
      <c r="C53" s="154"/>
      <c r="D53" s="154"/>
      <c r="E53" s="123"/>
      <c r="F53" s="155"/>
      <c r="G53" s="154"/>
      <c r="H53" s="158"/>
      <c r="I53" s="155"/>
      <c r="J53" s="158"/>
      <c r="K53" s="164"/>
      <c r="L53" s="158"/>
      <c r="M53" s="12">
        <f t="shared" si="74"/>
        <v>4099.4400000000005</v>
      </c>
      <c r="N53" s="13">
        <f t="shared" si="75"/>
        <v>2049.7200000000003</v>
      </c>
      <c r="O53" s="13">
        <f t="shared" si="76"/>
        <v>2049.7200000000003</v>
      </c>
      <c r="P53" s="126"/>
      <c r="Q53" s="19" t="s">
        <v>7</v>
      </c>
      <c r="R53" s="28">
        <f t="shared" si="77"/>
        <v>12298.32</v>
      </c>
      <c r="S53" s="28">
        <v>6149.16</v>
      </c>
      <c r="T53" s="28">
        <v>6149.16</v>
      </c>
      <c r="U53" s="28">
        <f t="shared" si="78"/>
        <v>12298.32</v>
      </c>
      <c r="V53" s="28">
        <v>6149.16</v>
      </c>
      <c r="W53" s="28">
        <v>6149.16</v>
      </c>
      <c r="X53" s="12">
        <f t="shared" si="79"/>
        <v>4099.4400000000023</v>
      </c>
      <c r="Y53" s="12">
        <f t="shared" si="80"/>
        <v>2049.7200000000012</v>
      </c>
      <c r="Z53" s="12">
        <f t="shared" si="81"/>
        <v>2049.7200000000012</v>
      </c>
      <c r="AA53" s="128"/>
      <c r="AB53" s="130"/>
      <c r="AC53" s="132"/>
      <c r="AD53" s="5"/>
      <c r="AE53" s="5"/>
      <c r="AF53" s="5"/>
      <c r="AG53" s="5"/>
      <c r="AH53" s="5"/>
    </row>
    <row r="54" spans="1:34" ht="13.5" customHeight="1" x14ac:dyDescent="0.2">
      <c r="A54" s="135"/>
      <c r="B54" s="153"/>
      <c r="C54" s="154"/>
      <c r="D54" s="154"/>
      <c r="E54" s="123"/>
      <c r="F54" s="155"/>
      <c r="G54" s="154"/>
      <c r="H54" s="158"/>
      <c r="I54" s="155"/>
      <c r="J54" s="158"/>
      <c r="K54" s="164"/>
      <c r="L54" s="158"/>
      <c r="M54" s="133"/>
      <c r="N54" s="133"/>
      <c r="O54" s="133"/>
      <c r="P54" s="126"/>
      <c r="Q54" s="20" t="s">
        <v>3</v>
      </c>
      <c r="R54" s="57">
        <f>SUM(R50:R53)</f>
        <v>40509.520000000004</v>
      </c>
      <c r="S54" s="57">
        <f t="shared" ref="S54:W54" si="82">SUM(S50:S53)</f>
        <v>20254.760000000002</v>
      </c>
      <c r="T54" s="57">
        <f t="shared" si="82"/>
        <v>20254.760000000002</v>
      </c>
      <c r="U54" s="57">
        <f t="shared" si="82"/>
        <v>40509.519999999997</v>
      </c>
      <c r="V54" s="57">
        <f t="shared" si="82"/>
        <v>20254.759999999998</v>
      </c>
      <c r="W54" s="57">
        <f t="shared" si="82"/>
        <v>20254.759999999998</v>
      </c>
      <c r="X54" s="133"/>
      <c r="Y54" s="133"/>
      <c r="Z54" s="133"/>
      <c r="AA54" s="128"/>
      <c r="AB54" s="130"/>
      <c r="AC54" s="132"/>
      <c r="AD54" s="5"/>
      <c r="AE54" s="5"/>
      <c r="AF54" s="5"/>
      <c r="AG54" s="5"/>
      <c r="AH54" s="5"/>
    </row>
    <row r="55" spans="1:34" ht="12.75" x14ac:dyDescent="0.2">
      <c r="A55" s="134">
        <v>8</v>
      </c>
      <c r="B55" s="181" t="s">
        <v>116</v>
      </c>
      <c r="C55" s="140" t="s">
        <v>93</v>
      </c>
      <c r="D55" s="23"/>
      <c r="E55" s="23"/>
      <c r="F55" s="23"/>
      <c r="G55" s="23"/>
      <c r="H55" s="23"/>
      <c r="I55" s="23"/>
      <c r="J55" s="23"/>
      <c r="K55" s="23"/>
      <c r="L55" s="23"/>
      <c r="M55" s="12">
        <f>N55+O55</f>
        <v>12938.060000000001</v>
      </c>
      <c r="N55" s="13">
        <v>6469.01</v>
      </c>
      <c r="O55" s="13">
        <f>6469.05</f>
        <v>6469.05</v>
      </c>
      <c r="P55" s="93" t="s">
        <v>44</v>
      </c>
      <c r="Q55" s="19" t="s">
        <v>4</v>
      </c>
      <c r="R55" s="28">
        <f>S55+T55</f>
        <v>28905.949999999997</v>
      </c>
      <c r="S55" s="28">
        <v>14452.97</v>
      </c>
      <c r="T55" s="28">
        <v>14452.98</v>
      </c>
      <c r="U55" s="28">
        <f>V55+W55</f>
        <v>29981.63</v>
      </c>
      <c r="V55" s="28">
        <v>15814.62</v>
      </c>
      <c r="W55" s="28">
        <v>14167.01</v>
      </c>
      <c r="X55" s="12">
        <f>M55+R55-U55</f>
        <v>11862.379999999994</v>
      </c>
      <c r="Y55" s="12">
        <f>N55+S55-V55</f>
        <v>5107.3599999999988</v>
      </c>
      <c r="Z55" s="12">
        <f>O55+T55-W55</f>
        <v>6755.0199999999986</v>
      </c>
      <c r="AA55" s="96"/>
      <c r="AB55" s="218"/>
      <c r="AC55" s="221"/>
      <c r="AD55" s="5"/>
      <c r="AE55" s="5"/>
      <c r="AF55" s="5"/>
      <c r="AG55" s="5"/>
      <c r="AH55" s="5"/>
    </row>
    <row r="56" spans="1:34" ht="12.75" x14ac:dyDescent="0.2">
      <c r="A56" s="135"/>
      <c r="B56" s="182"/>
      <c r="C56" s="141"/>
      <c r="D56" s="23"/>
      <c r="E56" s="23"/>
      <c r="F56" s="23"/>
      <c r="G56" s="23"/>
      <c r="H56" s="23"/>
      <c r="I56" s="23"/>
      <c r="J56" s="23"/>
      <c r="K56" s="23"/>
      <c r="L56" s="23"/>
      <c r="M56" s="12">
        <f t="shared" ref="M56:M63" si="83">X55</f>
        <v>11862.379999999994</v>
      </c>
      <c r="N56" s="13">
        <f t="shared" ref="N56:N58" si="84">Y55</f>
        <v>5107.3599999999988</v>
      </c>
      <c r="O56" s="13">
        <f t="shared" ref="O56:O58" si="85">Z55</f>
        <v>6755.0199999999986</v>
      </c>
      <c r="P56" s="94"/>
      <c r="Q56" s="19" t="s">
        <v>5</v>
      </c>
      <c r="R56" s="28">
        <f>S56+T56</f>
        <v>28971.32</v>
      </c>
      <c r="S56" s="28">
        <v>14485.63</v>
      </c>
      <c r="T56" s="28">
        <v>14485.69</v>
      </c>
      <c r="U56" s="28">
        <f t="shared" ref="U56:U58" si="86">V56+W56</f>
        <v>34986.910000000003</v>
      </c>
      <c r="V56" s="28">
        <v>17458.080000000002</v>
      </c>
      <c r="W56" s="28">
        <v>17528.830000000002</v>
      </c>
      <c r="X56" s="12">
        <f t="shared" ref="X56:X58" si="87">M56+R56-U56</f>
        <v>5846.7899999999936</v>
      </c>
      <c r="Y56" s="12">
        <f t="shared" ref="Y56:Y58" si="88">N56+S56-V56</f>
        <v>2134.9099999999962</v>
      </c>
      <c r="Z56" s="12">
        <f t="shared" ref="Z56:Z57" si="89">O56+T56-W56</f>
        <v>3711.8799999999974</v>
      </c>
      <c r="AA56" s="97"/>
      <c r="AB56" s="219"/>
      <c r="AC56" s="222"/>
      <c r="AD56" s="5"/>
      <c r="AE56" s="5"/>
      <c r="AF56" s="5"/>
      <c r="AG56" s="5"/>
      <c r="AH56" s="5"/>
    </row>
    <row r="57" spans="1:34" ht="12.75" x14ac:dyDescent="0.2">
      <c r="A57" s="135"/>
      <c r="B57" s="182"/>
      <c r="C57" s="141"/>
      <c r="D57" s="23"/>
      <c r="E57" s="23"/>
      <c r="F57" s="23"/>
      <c r="G57" s="23"/>
      <c r="H57" s="23"/>
      <c r="I57" s="23"/>
      <c r="J57" s="23"/>
      <c r="K57" s="23"/>
      <c r="L57" s="23"/>
      <c r="M57" s="12">
        <f t="shared" si="83"/>
        <v>5846.7899999999936</v>
      </c>
      <c r="N57" s="13">
        <f t="shared" si="84"/>
        <v>2134.9099999999962</v>
      </c>
      <c r="O57" s="13">
        <f t="shared" si="85"/>
        <v>3711.8799999999974</v>
      </c>
      <c r="P57" s="94"/>
      <c r="Q57" s="19" t="s">
        <v>6</v>
      </c>
      <c r="R57" s="28">
        <f t="shared" ref="R57:R58" si="90">S57+T57</f>
        <v>23218.36</v>
      </c>
      <c r="S57" s="28">
        <v>11609.29</v>
      </c>
      <c r="T57" s="28">
        <v>11609.07</v>
      </c>
      <c r="U57" s="28">
        <f t="shared" si="86"/>
        <v>23878.300000000003</v>
      </c>
      <c r="V57" s="28">
        <v>11943.79</v>
      </c>
      <c r="W57" s="28">
        <v>11934.51</v>
      </c>
      <c r="X57" s="12">
        <f t="shared" si="87"/>
        <v>5186.8499999999913</v>
      </c>
      <c r="Y57" s="12">
        <f t="shared" si="88"/>
        <v>1800.4099999999962</v>
      </c>
      <c r="Z57" s="12">
        <f t="shared" si="89"/>
        <v>3386.4399999999969</v>
      </c>
      <c r="AA57" s="97"/>
      <c r="AB57" s="219"/>
      <c r="AC57" s="222"/>
      <c r="AD57" s="5"/>
      <c r="AE57" s="5"/>
      <c r="AF57" s="5"/>
      <c r="AG57" s="5"/>
      <c r="AH57" s="5"/>
    </row>
    <row r="58" spans="1:34" ht="12.75" x14ac:dyDescent="0.2">
      <c r="A58" s="135"/>
      <c r="B58" s="182"/>
      <c r="C58" s="141"/>
      <c r="D58" s="23"/>
      <c r="E58" s="23"/>
      <c r="F58" s="23"/>
      <c r="G58" s="23"/>
      <c r="H58" s="23"/>
      <c r="I58" s="23"/>
      <c r="J58" s="23"/>
      <c r="K58" s="23"/>
      <c r="L58" s="23"/>
      <c r="M58" s="12">
        <f t="shared" si="83"/>
        <v>5186.8499999999913</v>
      </c>
      <c r="N58" s="13">
        <f t="shared" si="84"/>
        <v>1800.4099999999962</v>
      </c>
      <c r="O58" s="13">
        <f t="shared" si="85"/>
        <v>3386.4399999999969</v>
      </c>
      <c r="P58" s="94"/>
      <c r="Q58" s="19" t="s">
        <v>7</v>
      </c>
      <c r="R58" s="28">
        <f t="shared" si="90"/>
        <v>45750.86</v>
      </c>
      <c r="S58" s="28">
        <v>22875.58</v>
      </c>
      <c r="T58" s="28">
        <v>22875.279999999999</v>
      </c>
      <c r="U58" s="28">
        <f t="shared" si="86"/>
        <v>36786.1</v>
      </c>
      <c r="V58" s="28">
        <v>19845.849999999999</v>
      </c>
      <c r="W58" s="28">
        <v>16940.25</v>
      </c>
      <c r="X58" s="12">
        <f t="shared" si="87"/>
        <v>14151.609999999993</v>
      </c>
      <c r="Y58" s="12">
        <f t="shared" si="88"/>
        <v>4830.1399999999994</v>
      </c>
      <c r="Z58" s="12">
        <f>O58+T58-W58</f>
        <v>9321.4699999999939</v>
      </c>
      <c r="AA58" s="97"/>
      <c r="AB58" s="219"/>
      <c r="AC58" s="222"/>
      <c r="AD58" s="5"/>
      <c r="AE58" s="5"/>
      <c r="AF58" s="5"/>
      <c r="AG58" s="5"/>
      <c r="AH58" s="5"/>
    </row>
    <row r="59" spans="1:34" ht="13.5" thickBot="1" x14ac:dyDescent="0.25">
      <c r="A59" s="135"/>
      <c r="B59" s="183"/>
      <c r="C59" s="184"/>
      <c r="D59" s="43"/>
      <c r="E59" s="43"/>
      <c r="F59" s="43"/>
      <c r="G59" s="43"/>
      <c r="H59" s="43"/>
      <c r="I59" s="43"/>
      <c r="J59" s="43"/>
      <c r="K59" s="43"/>
      <c r="L59" s="43"/>
      <c r="M59" s="105"/>
      <c r="N59" s="106"/>
      <c r="O59" s="107"/>
      <c r="P59" s="262"/>
      <c r="Q59" s="34" t="s">
        <v>3</v>
      </c>
      <c r="R59" s="58">
        <f>SUM(R55:R58)</f>
        <v>126846.49</v>
      </c>
      <c r="S59" s="58">
        <f t="shared" ref="S59:W59" si="91">SUM(S55:S58)</f>
        <v>63423.47</v>
      </c>
      <c r="T59" s="58">
        <f t="shared" si="91"/>
        <v>63423.02</v>
      </c>
      <c r="U59" s="58">
        <f t="shared" si="91"/>
        <v>125632.94</v>
      </c>
      <c r="V59" s="64">
        <f>SUM(V55:V58)</f>
        <v>65062.340000000004</v>
      </c>
      <c r="W59" s="58">
        <f t="shared" si="91"/>
        <v>60570.600000000006</v>
      </c>
      <c r="X59" s="105"/>
      <c r="Y59" s="106"/>
      <c r="Z59" s="107"/>
      <c r="AA59" s="98"/>
      <c r="AB59" s="220"/>
      <c r="AC59" s="223"/>
      <c r="AD59" s="5"/>
      <c r="AE59" s="5"/>
      <c r="AF59" s="5"/>
      <c r="AG59" s="5"/>
      <c r="AH59" s="5"/>
    </row>
    <row r="60" spans="1:34" ht="15.6" customHeight="1" thickTop="1" x14ac:dyDescent="0.2">
      <c r="A60" s="144" t="s">
        <v>105</v>
      </c>
      <c r="B60" s="147" t="s">
        <v>54</v>
      </c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37">
        <f>N60+O60</f>
        <v>4455.74</v>
      </c>
      <c r="N60" s="38">
        <f t="shared" ref="N60:O60" si="92">N65+N70</f>
        <v>2227.87</v>
      </c>
      <c r="O60" s="38">
        <f t="shared" si="92"/>
        <v>2227.87</v>
      </c>
      <c r="P60" s="165"/>
      <c r="Q60" s="39" t="s">
        <v>4</v>
      </c>
      <c r="R60" s="38">
        <f>S60+T60</f>
        <v>2122.02</v>
      </c>
      <c r="S60" s="38">
        <f t="shared" ref="S60:T62" si="93">S65+S70</f>
        <v>1061.01</v>
      </c>
      <c r="T60" s="38">
        <f t="shared" si="93"/>
        <v>1061.01</v>
      </c>
      <c r="U60" s="38">
        <f>V60+W60</f>
        <v>2122.02</v>
      </c>
      <c r="V60" s="56">
        <f>V65+V70</f>
        <v>1061.01</v>
      </c>
      <c r="W60" s="38">
        <f t="shared" ref="W60:W62" si="94">W65+W70</f>
        <v>1061.01</v>
      </c>
      <c r="X60" s="38">
        <f t="shared" ref="X60:Z60" si="95">X65+X70</f>
        <v>4455.74</v>
      </c>
      <c r="Y60" s="38">
        <f t="shared" si="95"/>
        <v>2227.87</v>
      </c>
      <c r="Z60" s="38">
        <f t="shared" si="95"/>
        <v>2227.87</v>
      </c>
      <c r="AA60" s="186"/>
      <c r="AB60" s="186"/>
      <c r="AC60" s="215" t="s">
        <v>142</v>
      </c>
      <c r="AD60" s="5"/>
      <c r="AE60" s="5"/>
      <c r="AF60" s="5"/>
      <c r="AG60" s="5"/>
      <c r="AH60" s="5"/>
    </row>
    <row r="61" spans="1:34" ht="15.6" customHeight="1" x14ac:dyDescent="0.2">
      <c r="A61" s="145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2">
        <f t="shared" si="83"/>
        <v>4455.74</v>
      </c>
      <c r="N61" s="28">
        <f t="shared" ref="N61:O61" si="96">N66+N71</f>
        <v>2227.87</v>
      </c>
      <c r="O61" s="28">
        <f t="shared" si="96"/>
        <v>2227.87</v>
      </c>
      <c r="P61" s="166"/>
      <c r="Q61" s="18" t="s">
        <v>5</v>
      </c>
      <c r="R61" s="28">
        <f>S61+T61</f>
        <v>2599.7400000000002</v>
      </c>
      <c r="S61" s="28">
        <f t="shared" si="93"/>
        <v>1299.8700000000001</v>
      </c>
      <c r="T61" s="28">
        <f t="shared" si="93"/>
        <v>1299.8700000000001</v>
      </c>
      <c r="U61" s="28">
        <f>V61+W61</f>
        <v>2599.7400000000002</v>
      </c>
      <c r="V61" s="28">
        <f t="shared" ref="V61:V63" si="97">V66+V71</f>
        <v>1299.8700000000001</v>
      </c>
      <c r="W61" s="28">
        <f t="shared" si="94"/>
        <v>1299.8700000000001</v>
      </c>
      <c r="X61" s="28">
        <f t="shared" ref="X61:Z61" si="98">X66+X71</f>
        <v>4455.74</v>
      </c>
      <c r="Y61" s="28">
        <f t="shared" si="98"/>
        <v>2227.87</v>
      </c>
      <c r="Z61" s="28">
        <f t="shared" si="98"/>
        <v>2227.87</v>
      </c>
      <c r="AA61" s="213"/>
      <c r="AB61" s="213"/>
      <c r="AC61" s="216"/>
      <c r="AD61" s="5"/>
      <c r="AE61" s="5"/>
      <c r="AF61" s="5"/>
      <c r="AG61" s="5"/>
      <c r="AH61" s="5"/>
    </row>
    <row r="62" spans="1:34" ht="12" customHeight="1" x14ac:dyDescent="0.2">
      <c r="A62" s="145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2">
        <f t="shared" si="83"/>
        <v>4455.74</v>
      </c>
      <c r="N62" s="28">
        <f t="shared" ref="N62:O62" si="99">N67+N72</f>
        <v>2227.87</v>
      </c>
      <c r="O62" s="28">
        <f t="shared" si="99"/>
        <v>2227.87</v>
      </c>
      <c r="P62" s="166"/>
      <c r="Q62" s="18" t="s">
        <v>6</v>
      </c>
      <c r="R62" s="28">
        <f>S62+T62</f>
        <v>2616.66</v>
      </c>
      <c r="S62" s="28">
        <f t="shared" si="93"/>
        <v>1308.33</v>
      </c>
      <c r="T62" s="28">
        <f t="shared" si="93"/>
        <v>1308.33</v>
      </c>
      <c r="U62" s="28">
        <f>V62+W62</f>
        <v>2204.1800000000003</v>
      </c>
      <c r="V62" s="28">
        <f t="shared" si="97"/>
        <v>1102.0900000000001</v>
      </c>
      <c r="W62" s="28">
        <f t="shared" si="94"/>
        <v>1102.0900000000001</v>
      </c>
      <c r="X62" s="28">
        <f t="shared" ref="X62:Z62" si="100">X67+X72</f>
        <v>4868.22</v>
      </c>
      <c r="Y62" s="28">
        <f t="shared" si="100"/>
        <v>2434.11</v>
      </c>
      <c r="Z62" s="28">
        <f t="shared" si="100"/>
        <v>2434.11</v>
      </c>
      <c r="AA62" s="213"/>
      <c r="AB62" s="213"/>
      <c r="AC62" s="216"/>
      <c r="AD62" s="5"/>
      <c r="AE62" s="5"/>
      <c r="AF62" s="5"/>
      <c r="AG62" s="5"/>
      <c r="AH62" s="5"/>
    </row>
    <row r="63" spans="1:34" ht="13.5" customHeight="1" x14ac:dyDescent="0.2">
      <c r="A63" s="145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2">
        <f t="shared" si="83"/>
        <v>4868.22</v>
      </c>
      <c r="N63" s="28">
        <f t="shared" ref="N63:O63" si="101">N68+N73</f>
        <v>2434.11</v>
      </c>
      <c r="O63" s="28">
        <f t="shared" si="101"/>
        <v>2434.11</v>
      </c>
      <c r="P63" s="166"/>
      <c r="Q63" s="18" t="s">
        <v>7</v>
      </c>
      <c r="R63" s="28">
        <f t="shared" ref="R63" si="102">S63+T63</f>
        <v>8175.06</v>
      </c>
      <c r="S63" s="28">
        <f t="shared" ref="S63:T63" si="103">S68+S73</f>
        <v>4087.53</v>
      </c>
      <c r="T63" s="28">
        <f t="shared" si="103"/>
        <v>4087.53</v>
      </c>
      <c r="U63" s="28">
        <f t="shared" ref="U63" si="104">V63+W63</f>
        <v>2034.6</v>
      </c>
      <c r="V63" s="28">
        <f t="shared" si="97"/>
        <v>1017.3</v>
      </c>
      <c r="W63" s="28">
        <f t="shared" ref="W63:Z63" si="105">W68+W73</f>
        <v>1017.3</v>
      </c>
      <c r="X63" s="28">
        <f t="shared" si="105"/>
        <v>11008.68</v>
      </c>
      <c r="Y63" s="28">
        <f t="shared" si="105"/>
        <v>5504.34</v>
      </c>
      <c r="Z63" s="28">
        <f t="shared" si="105"/>
        <v>5504.34</v>
      </c>
      <c r="AA63" s="213"/>
      <c r="AB63" s="213"/>
      <c r="AC63" s="216"/>
      <c r="AD63" s="5"/>
      <c r="AE63" s="5"/>
      <c r="AF63" s="5"/>
      <c r="AG63" s="5"/>
      <c r="AH63" s="5"/>
    </row>
    <row r="64" spans="1:34" ht="18" customHeight="1" thickBot="1" x14ac:dyDescent="0.25">
      <c r="A64" s="146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2"/>
      <c r="N64" s="142"/>
      <c r="O64" s="142"/>
      <c r="P64" s="167"/>
      <c r="Q64" s="40" t="s">
        <v>3</v>
      </c>
      <c r="R64" s="41">
        <f t="shared" ref="R64:W64" si="106">SUM(R60:R63)</f>
        <v>15513.48</v>
      </c>
      <c r="S64" s="41">
        <f t="shared" si="106"/>
        <v>7756.74</v>
      </c>
      <c r="T64" s="41">
        <f t="shared" si="106"/>
        <v>7756.74</v>
      </c>
      <c r="U64" s="41">
        <f t="shared" si="106"/>
        <v>8960.5400000000009</v>
      </c>
      <c r="V64" s="41">
        <f t="shared" si="106"/>
        <v>4480.2700000000004</v>
      </c>
      <c r="W64" s="41">
        <f t="shared" si="106"/>
        <v>4480.2700000000004</v>
      </c>
      <c r="X64" s="143"/>
      <c r="Y64" s="143"/>
      <c r="Z64" s="143"/>
      <c r="AA64" s="214"/>
      <c r="AB64" s="214"/>
      <c r="AC64" s="217"/>
      <c r="AD64" s="5"/>
      <c r="AE64" s="5"/>
      <c r="AF64" s="5"/>
      <c r="AG64" s="5"/>
      <c r="AH64" s="5"/>
    </row>
    <row r="65" spans="1:34" ht="21" customHeight="1" thickTop="1" x14ac:dyDescent="0.2">
      <c r="A65" s="175">
        <v>1</v>
      </c>
      <c r="B65" s="176" t="s">
        <v>102</v>
      </c>
      <c r="C65" s="177" t="s">
        <v>55</v>
      </c>
      <c r="D65" s="176" t="s">
        <v>64</v>
      </c>
      <c r="E65" s="116" t="s">
        <v>75</v>
      </c>
      <c r="F65" s="176"/>
      <c r="G65" s="176" t="s">
        <v>57</v>
      </c>
      <c r="H65" s="176" t="s">
        <v>56</v>
      </c>
      <c r="I65" s="176">
        <v>2</v>
      </c>
      <c r="J65" s="176">
        <v>98.89</v>
      </c>
      <c r="K65" s="259">
        <v>44504</v>
      </c>
      <c r="L65" s="259">
        <v>46298</v>
      </c>
      <c r="M65" s="30">
        <f>N65+O65</f>
        <v>0</v>
      </c>
      <c r="N65" s="35">
        <v>0</v>
      </c>
      <c r="O65" s="44">
        <v>0</v>
      </c>
      <c r="P65" s="95" t="s">
        <v>44</v>
      </c>
      <c r="Q65" s="60" t="s">
        <v>4</v>
      </c>
      <c r="R65" s="56">
        <f>S65+T65</f>
        <v>593.34</v>
      </c>
      <c r="S65" s="56">
        <v>296.67</v>
      </c>
      <c r="T65" s="56">
        <v>296.67</v>
      </c>
      <c r="U65" s="56">
        <f>V65+W65</f>
        <v>593.34</v>
      </c>
      <c r="V65" s="56">
        <v>296.67</v>
      </c>
      <c r="W65" s="56">
        <v>296.67</v>
      </c>
      <c r="X65" s="30">
        <f>M65+R65-U65</f>
        <v>0</v>
      </c>
      <c r="Y65" s="30">
        <f>N65+S65-V65</f>
        <v>0</v>
      </c>
      <c r="Z65" s="30">
        <f>O65+T65-W65</f>
        <v>0</v>
      </c>
      <c r="AA65" s="127"/>
      <c r="AB65" s="129"/>
      <c r="AC65" s="168"/>
      <c r="AD65" s="5"/>
      <c r="AE65" s="5"/>
      <c r="AF65" s="5"/>
      <c r="AG65" s="5"/>
      <c r="AH65" s="5"/>
    </row>
    <row r="66" spans="1:34" ht="16.5" customHeight="1" x14ac:dyDescent="0.2">
      <c r="A66" s="152"/>
      <c r="B66" s="153"/>
      <c r="C66" s="154"/>
      <c r="D66" s="153"/>
      <c r="E66" s="123"/>
      <c r="F66" s="153"/>
      <c r="G66" s="153"/>
      <c r="H66" s="153"/>
      <c r="I66" s="153"/>
      <c r="J66" s="153"/>
      <c r="K66" s="153"/>
      <c r="L66" s="153"/>
      <c r="M66" s="12">
        <f t="shared" ref="M66:O68" si="107">X65</f>
        <v>0</v>
      </c>
      <c r="N66" s="13">
        <f t="shared" si="107"/>
        <v>0</v>
      </c>
      <c r="O66" s="13">
        <f t="shared" si="107"/>
        <v>0</v>
      </c>
      <c r="P66" s="126"/>
      <c r="Q66" s="24" t="s">
        <v>5</v>
      </c>
      <c r="R66" s="28">
        <f t="shared" ref="R66:R68" si="108">S66+T66</f>
        <v>593.34</v>
      </c>
      <c r="S66" s="56">
        <v>296.67</v>
      </c>
      <c r="T66" s="56">
        <v>296.67</v>
      </c>
      <c r="U66" s="28">
        <f t="shared" ref="U66:U68" si="109">V66+W66</f>
        <v>593.34</v>
      </c>
      <c r="V66" s="56">
        <v>296.67</v>
      </c>
      <c r="W66" s="56">
        <v>296.67</v>
      </c>
      <c r="X66" s="12">
        <f t="shared" ref="X66:X68" si="110">M66+R66-U66</f>
        <v>0</v>
      </c>
      <c r="Y66" s="12">
        <f t="shared" ref="Y66:Y68" si="111">N66+S66-V66</f>
        <v>0</v>
      </c>
      <c r="Z66" s="12">
        <f t="shared" ref="Z66:Z68" si="112">O66+T66-W66</f>
        <v>0</v>
      </c>
      <c r="AA66" s="128"/>
      <c r="AB66" s="130"/>
      <c r="AC66" s="169"/>
      <c r="AD66" s="5"/>
      <c r="AE66" s="5"/>
      <c r="AF66" s="5"/>
      <c r="AG66" s="5"/>
      <c r="AH66" s="5"/>
    </row>
    <row r="67" spans="1:34" ht="17.25" customHeight="1" x14ac:dyDescent="0.2">
      <c r="A67" s="152"/>
      <c r="B67" s="153"/>
      <c r="C67" s="154"/>
      <c r="D67" s="153"/>
      <c r="E67" s="123"/>
      <c r="F67" s="153"/>
      <c r="G67" s="153"/>
      <c r="H67" s="153"/>
      <c r="I67" s="153"/>
      <c r="J67" s="153"/>
      <c r="K67" s="153"/>
      <c r="L67" s="153"/>
      <c r="M67" s="12">
        <f t="shared" si="107"/>
        <v>0</v>
      </c>
      <c r="N67" s="13">
        <f t="shared" si="107"/>
        <v>0</v>
      </c>
      <c r="O67" s="13">
        <f t="shared" si="107"/>
        <v>0</v>
      </c>
      <c r="P67" s="126"/>
      <c r="Q67" s="24" t="s">
        <v>6</v>
      </c>
      <c r="R67" s="28">
        <f t="shared" si="108"/>
        <v>593.34</v>
      </c>
      <c r="S67" s="28">
        <v>296.67</v>
      </c>
      <c r="T67" s="28">
        <v>296.67</v>
      </c>
      <c r="U67" s="28">
        <f t="shared" si="109"/>
        <v>197.78</v>
      </c>
      <c r="V67" s="28">
        <v>98.89</v>
      </c>
      <c r="W67" s="28">
        <v>98.89</v>
      </c>
      <c r="X67" s="12">
        <f t="shared" si="110"/>
        <v>395.56000000000006</v>
      </c>
      <c r="Y67" s="12">
        <f t="shared" si="111"/>
        <v>197.78000000000003</v>
      </c>
      <c r="Z67" s="12">
        <f t="shared" si="112"/>
        <v>197.78000000000003</v>
      </c>
      <c r="AA67" s="128"/>
      <c r="AB67" s="130"/>
      <c r="AC67" s="169"/>
      <c r="AD67" s="5"/>
      <c r="AE67" s="5"/>
      <c r="AF67" s="5"/>
      <c r="AG67" s="5"/>
      <c r="AH67" s="5"/>
    </row>
    <row r="68" spans="1:34" ht="16.5" customHeight="1" x14ac:dyDescent="0.2">
      <c r="A68" s="152"/>
      <c r="B68" s="153"/>
      <c r="C68" s="154"/>
      <c r="D68" s="153"/>
      <c r="E68" s="123"/>
      <c r="F68" s="153"/>
      <c r="G68" s="153"/>
      <c r="H68" s="153"/>
      <c r="I68" s="153"/>
      <c r="J68" s="153"/>
      <c r="K68" s="153"/>
      <c r="L68" s="153"/>
      <c r="M68" s="12">
        <f t="shared" si="107"/>
        <v>395.56000000000006</v>
      </c>
      <c r="N68" s="13">
        <f t="shared" si="107"/>
        <v>197.78000000000003</v>
      </c>
      <c r="O68" s="13">
        <f t="shared" si="107"/>
        <v>197.78000000000003</v>
      </c>
      <c r="P68" s="126"/>
      <c r="Q68" s="24" t="s">
        <v>7</v>
      </c>
      <c r="R68" s="28">
        <f t="shared" si="108"/>
        <v>593.34</v>
      </c>
      <c r="S68" s="28">
        <v>296.67</v>
      </c>
      <c r="T68" s="28">
        <v>296.67</v>
      </c>
      <c r="U68" s="28">
        <f t="shared" si="109"/>
        <v>0</v>
      </c>
      <c r="V68" s="28">
        <v>0</v>
      </c>
      <c r="W68" s="28">
        <v>0</v>
      </c>
      <c r="X68" s="12">
        <f t="shared" si="110"/>
        <v>988.90000000000009</v>
      </c>
      <c r="Y68" s="12">
        <f t="shared" si="111"/>
        <v>494.45000000000005</v>
      </c>
      <c r="Z68" s="12">
        <f t="shared" si="112"/>
        <v>494.45000000000005</v>
      </c>
      <c r="AA68" s="128"/>
      <c r="AB68" s="130"/>
      <c r="AC68" s="169"/>
      <c r="AD68" s="5"/>
      <c r="AE68" s="5"/>
      <c r="AF68" s="5"/>
      <c r="AG68" s="5"/>
      <c r="AH68" s="5"/>
    </row>
    <row r="69" spans="1:34" ht="15" customHeight="1" x14ac:dyDescent="0.2">
      <c r="A69" s="152"/>
      <c r="B69" s="153"/>
      <c r="C69" s="154"/>
      <c r="D69" s="153"/>
      <c r="E69" s="123"/>
      <c r="F69" s="153"/>
      <c r="G69" s="153"/>
      <c r="H69" s="153"/>
      <c r="I69" s="153"/>
      <c r="J69" s="153"/>
      <c r="K69" s="153"/>
      <c r="L69" s="153"/>
      <c r="M69" s="133"/>
      <c r="N69" s="133"/>
      <c r="O69" s="133"/>
      <c r="P69" s="126"/>
      <c r="Q69" s="20" t="s">
        <v>3</v>
      </c>
      <c r="R69" s="57">
        <f>SUM(R65:R68)</f>
        <v>2373.36</v>
      </c>
      <c r="S69" s="57">
        <f t="shared" ref="S69" si="113">SUM(S65:S68)</f>
        <v>1186.68</v>
      </c>
      <c r="T69" s="57">
        <f t="shared" ref="T69" si="114">SUM(T65:T68)</f>
        <v>1186.68</v>
      </c>
      <c r="U69" s="57">
        <f t="shared" ref="U69" si="115">SUM(U65:U68)</f>
        <v>1384.46</v>
      </c>
      <c r="V69" s="57">
        <f t="shared" ref="V69" si="116">SUM(V65:V68)</f>
        <v>692.23</v>
      </c>
      <c r="W69" s="57">
        <f t="shared" ref="W69" si="117">SUM(W65:W68)</f>
        <v>692.23</v>
      </c>
      <c r="X69" s="133"/>
      <c r="Y69" s="133"/>
      <c r="Z69" s="133"/>
      <c r="AA69" s="128"/>
      <c r="AB69" s="130"/>
      <c r="AC69" s="169"/>
      <c r="AD69" s="5"/>
      <c r="AE69" s="5"/>
      <c r="AF69" s="5"/>
      <c r="AG69" s="5"/>
      <c r="AH69" s="5"/>
    </row>
    <row r="70" spans="1:34" ht="19.899999999999999" customHeight="1" x14ac:dyDescent="0.2">
      <c r="A70" s="229">
        <f>A65+1</f>
        <v>2</v>
      </c>
      <c r="B70" s="231" t="s">
        <v>102</v>
      </c>
      <c r="C70" s="232" t="s">
        <v>95</v>
      </c>
      <c r="D70" s="231" t="s">
        <v>96</v>
      </c>
      <c r="E70" s="123" t="s">
        <v>97</v>
      </c>
      <c r="F70" s="231"/>
      <c r="G70" s="231" t="s">
        <v>99</v>
      </c>
      <c r="H70" s="231" t="s">
        <v>98</v>
      </c>
      <c r="I70" s="231">
        <v>30.3</v>
      </c>
      <c r="J70" s="231">
        <v>22.07</v>
      </c>
      <c r="K70" s="209">
        <v>44408</v>
      </c>
      <c r="L70" s="209">
        <v>44742</v>
      </c>
      <c r="M70" s="12">
        <f>N70+O70</f>
        <v>4455.74</v>
      </c>
      <c r="N70" s="13">
        <v>2227.87</v>
      </c>
      <c r="O70" s="15">
        <v>2227.87</v>
      </c>
      <c r="P70" s="126" t="s">
        <v>44</v>
      </c>
      <c r="Q70" s="24" t="s">
        <v>4</v>
      </c>
      <c r="R70" s="28">
        <f>S70+T70</f>
        <v>1528.68</v>
      </c>
      <c r="S70" s="28">
        <v>764.34</v>
      </c>
      <c r="T70" s="28">
        <v>764.34</v>
      </c>
      <c r="U70" s="28">
        <f>V70+W70</f>
        <v>1528.68</v>
      </c>
      <c r="V70" s="28">
        <v>764.34</v>
      </c>
      <c r="W70" s="28">
        <v>764.34</v>
      </c>
      <c r="X70" s="12">
        <f>M70+R70-U70</f>
        <v>4455.74</v>
      </c>
      <c r="Y70" s="12">
        <f>N70+S70-V70</f>
        <v>2227.87</v>
      </c>
      <c r="Z70" s="12">
        <f>O70+T70-W70</f>
        <v>2227.87</v>
      </c>
      <c r="AA70" s="128"/>
      <c r="AB70" s="130"/>
      <c r="AC70" s="169"/>
      <c r="AD70" s="5"/>
      <c r="AE70" s="5"/>
      <c r="AF70" s="5"/>
      <c r="AG70" s="5"/>
      <c r="AH70" s="5"/>
    </row>
    <row r="71" spans="1:34" ht="15.75" customHeight="1" x14ac:dyDescent="0.2">
      <c r="A71" s="152"/>
      <c r="B71" s="153"/>
      <c r="C71" s="154"/>
      <c r="D71" s="153"/>
      <c r="E71" s="123"/>
      <c r="F71" s="153"/>
      <c r="G71" s="153"/>
      <c r="H71" s="153"/>
      <c r="I71" s="153"/>
      <c r="J71" s="153"/>
      <c r="K71" s="153"/>
      <c r="L71" s="153"/>
      <c r="M71" s="12">
        <f>X70</f>
        <v>4455.74</v>
      </c>
      <c r="N71" s="13">
        <f t="shared" ref="N71:N73" si="118">Y70</f>
        <v>2227.87</v>
      </c>
      <c r="O71" s="13">
        <f t="shared" ref="O71:O73" si="119">Z70</f>
        <v>2227.87</v>
      </c>
      <c r="P71" s="126"/>
      <c r="Q71" s="24" t="s">
        <v>5</v>
      </c>
      <c r="R71" s="28">
        <f t="shared" ref="R71:R73" si="120">S71+T71</f>
        <v>2006.4</v>
      </c>
      <c r="S71" s="28">
        <v>1003.2</v>
      </c>
      <c r="T71" s="28">
        <v>1003.2</v>
      </c>
      <c r="U71" s="28">
        <f t="shared" ref="U71" si="121">V71+W71</f>
        <v>2006.4</v>
      </c>
      <c r="V71" s="28">
        <v>1003.2</v>
      </c>
      <c r="W71" s="28">
        <v>1003.2</v>
      </c>
      <c r="X71" s="12">
        <f t="shared" ref="X71:X73" si="122">M71+R71-U71</f>
        <v>4455.74</v>
      </c>
      <c r="Y71" s="12">
        <f t="shared" ref="Y71:Y73" si="123">N71+S71-V71</f>
        <v>2227.87</v>
      </c>
      <c r="Z71" s="12">
        <f t="shared" ref="Z71:Z73" si="124">O71+T71-W71</f>
        <v>2227.87</v>
      </c>
      <c r="AA71" s="128"/>
      <c r="AB71" s="130"/>
      <c r="AC71" s="169"/>
      <c r="AD71" s="5"/>
      <c r="AE71" s="5"/>
      <c r="AF71" s="5"/>
      <c r="AG71" s="5"/>
      <c r="AH71" s="5"/>
    </row>
    <row r="72" spans="1:34" ht="19.899999999999999" customHeight="1" x14ac:dyDescent="0.2">
      <c r="A72" s="152"/>
      <c r="B72" s="153"/>
      <c r="C72" s="154"/>
      <c r="D72" s="153"/>
      <c r="E72" s="123"/>
      <c r="F72" s="153"/>
      <c r="G72" s="153"/>
      <c r="H72" s="153"/>
      <c r="I72" s="153"/>
      <c r="J72" s="153"/>
      <c r="K72" s="153"/>
      <c r="L72" s="153"/>
      <c r="M72" s="12">
        <f t="shared" ref="M72" si="125">X71</f>
        <v>4455.74</v>
      </c>
      <c r="N72" s="13">
        <f t="shared" si="118"/>
        <v>2227.87</v>
      </c>
      <c r="O72" s="13">
        <f t="shared" si="119"/>
        <v>2227.87</v>
      </c>
      <c r="P72" s="126"/>
      <c r="Q72" s="24" t="s">
        <v>6</v>
      </c>
      <c r="R72" s="28">
        <f t="shared" si="120"/>
        <v>2023.32</v>
      </c>
      <c r="S72" s="28">
        <v>1011.66</v>
      </c>
      <c r="T72" s="28">
        <v>1011.66</v>
      </c>
      <c r="U72" s="28">
        <f>V72+W72</f>
        <v>2006.4</v>
      </c>
      <c r="V72" s="28">
        <v>1003.2</v>
      </c>
      <c r="W72" s="28">
        <v>1003.2</v>
      </c>
      <c r="X72" s="12">
        <f t="shared" si="122"/>
        <v>4472.66</v>
      </c>
      <c r="Y72" s="12">
        <f t="shared" si="123"/>
        <v>2236.33</v>
      </c>
      <c r="Z72" s="12">
        <f t="shared" si="124"/>
        <v>2236.33</v>
      </c>
      <c r="AA72" s="128"/>
      <c r="AB72" s="130"/>
      <c r="AC72" s="169"/>
      <c r="AD72" s="5"/>
      <c r="AE72" s="5"/>
      <c r="AF72" s="5"/>
      <c r="AG72" s="5"/>
      <c r="AH72" s="5"/>
    </row>
    <row r="73" spans="1:34" ht="12.75" customHeight="1" thickBot="1" x14ac:dyDescent="0.25">
      <c r="A73" s="152"/>
      <c r="B73" s="153"/>
      <c r="C73" s="154"/>
      <c r="D73" s="153"/>
      <c r="E73" s="123"/>
      <c r="F73" s="153"/>
      <c r="G73" s="153"/>
      <c r="H73" s="153"/>
      <c r="I73" s="153"/>
      <c r="J73" s="153"/>
      <c r="K73" s="153"/>
      <c r="L73" s="153"/>
      <c r="M73" s="12">
        <f>X72</f>
        <v>4472.66</v>
      </c>
      <c r="N73" s="13">
        <f t="shared" si="118"/>
        <v>2236.33</v>
      </c>
      <c r="O73" s="13">
        <f t="shared" si="119"/>
        <v>2236.33</v>
      </c>
      <c r="P73" s="126"/>
      <c r="Q73" s="24" t="s">
        <v>7</v>
      </c>
      <c r="R73" s="78">
        <f t="shared" si="120"/>
        <v>7581.72</v>
      </c>
      <c r="S73" s="78">
        <v>3790.86</v>
      </c>
      <c r="T73" s="78">
        <v>3790.86</v>
      </c>
      <c r="U73" s="78">
        <f>V73+W73</f>
        <v>2034.6</v>
      </c>
      <c r="V73" s="78">
        <v>1017.3</v>
      </c>
      <c r="W73" s="78">
        <v>1017.3</v>
      </c>
      <c r="X73" s="12">
        <f t="shared" si="122"/>
        <v>10019.780000000001</v>
      </c>
      <c r="Y73" s="12">
        <f t="shared" si="123"/>
        <v>5009.8900000000003</v>
      </c>
      <c r="Z73" s="12">
        <f t="shared" si="124"/>
        <v>5009.8900000000003</v>
      </c>
      <c r="AA73" s="128"/>
      <c r="AB73" s="130"/>
      <c r="AC73" s="169"/>
      <c r="AD73" s="5"/>
      <c r="AE73" s="5"/>
      <c r="AF73" s="5"/>
      <c r="AG73" s="5"/>
      <c r="AH73" s="5"/>
    </row>
    <row r="74" spans="1:34" ht="18.75" customHeight="1" thickBot="1" x14ac:dyDescent="0.25">
      <c r="A74" s="230"/>
      <c r="B74" s="181"/>
      <c r="C74" s="140"/>
      <c r="D74" s="181"/>
      <c r="E74" s="114"/>
      <c r="F74" s="181"/>
      <c r="G74" s="181"/>
      <c r="H74" s="181"/>
      <c r="I74" s="181"/>
      <c r="J74" s="181"/>
      <c r="K74" s="181"/>
      <c r="L74" s="181"/>
      <c r="M74" s="212"/>
      <c r="N74" s="212"/>
      <c r="O74" s="212"/>
      <c r="P74" s="93"/>
      <c r="Q74" s="77" t="s">
        <v>3</v>
      </c>
      <c r="R74" s="79">
        <f>SUM(R70:R73)</f>
        <v>13140.119999999999</v>
      </c>
      <c r="S74" s="80">
        <f t="shared" ref="S74:W74" si="126">SUM(S70:S73)</f>
        <v>6570.0599999999995</v>
      </c>
      <c r="T74" s="80">
        <f t="shared" si="126"/>
        <v>6570.0599999999995</v>
      </c>
      <c r="U74" s="80">
        <f t="shared" si="126"/>
        <v>7576.08</v>
      </c>
      <c r="V74" s="80">
        <f t="shared" si="126"/>
        <v>3788.04</v>
      </c>
      <c r="W74" s="81">
        <f t="shared" si="126"/>
        <v>3788.04</v>
      </c>
      <c r="X74" s="258"/>
      <c r="Y74" s="212"/>
      <c r="Z74" s="212"/>
      <c r="AA74" s="96"/>
      <c r="AB74" s="218"/>
      <c r="AC74" s="221"/>
      <c r="AD74" s="5"/>
      <c r="AE74" s="5"/>
      <c r="AF74" s="5"/>
      <c r="AG74" s="5"/>
      <c r="AH74" s="5"/>
    </row>
    <row r="75" spans="1:34" ht="15.6" customHeight="1" thickTop="1" x14ac:dyDescent="0.2">
      <c r="A75" s="144" t="s">
        <v>143</v>
      </c>
      <c r="B75" s="147" t="s">
        <v>69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37">
        <f>N75+O75</f>
        <v>0</v>
      </c>
      <c r="N75" s="38">
        <f t="shared" ref="N75:O78" si="127">N80+N110</f>
        <v>0</v>
      </c>
      <c r="O75" s="38">
        <f t="shared" si="127"/>
        <v>0</v>
      </c>
      <c r="P75" s="255"/>
      <c r="Q75" s="61" t="s">
        <v>4</v>
      </c>
      <c r="R75" s="56">
        <f>S75+T75</f>
        <v>3186.13</v>
      </c>
      <c r="S75" s="56">
        <f t="shared" ref="S75:T78" si="128">S80+S110+S85</f>
        <v>2876.08</v>
      </c>
      <c r="T75" s="56">
        <f t="shared" si="128"/>
        <v>310.05</v>
      </c>
      <c r="U75" s="56">
        <f>V75+W75</f>
        <v>1924.51</v>
      </c>
      <c r="V75" s="56">
        <f t="shared" ref="V75:W78" si="129">V80+V110+V85</f>
        <v>1717.8</v>
      </c>
      <c r="W75" s="56">
        <f t="shared" si="129"/>
        <v>206.71</v>
      </c>
      <c r="X75" s="38">
        <f t="shared" ref="X75:Z78" si="130">X80+X110</f>
        <v>848.2</v>
      </c>
      <c r="Y75" s="38">
        <f t="shared" si="130"/>
        <v>848.2</v>
      </c>
      <c r="Z75" s="38">
        <f t="shared" si="130"/>
        <v>0</v>
      </c>
      <c r="AA75" s="186"/>
      <c r="AB75" s="186"/>
      <c r="AC75" s="189"/>
      <c r="AD75" s="5"/>
      <c r="AE75" s="5"/>
      <c r="AF75" s="5"/>
      <c r="AG75" s="5"/>
      <c r="AH75" s="5"/>
    </row>
    <row r="76" spans="1:34" ht="15.6" customHeight="1" x14ac:dyDescent="0.2">
      <c r="A76" s="145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2">
        <f t="shared" ref="M76" si="131">X75</f>
        <v>848.2</v>
      </c>
      <c r="N76" s="28">
        <f t="shared" si="127"/>
        <v>848.2</v>
      </c>
      <c r="O76" s="28">
        <f t="shared" si="127"/>
        <v>0</v>
      </c>
      <c r="P76" s="256"/>
      <c r="Q76" s="62" t="s">
        <v>5</v>
      </c>
      <c r="R76" s="28">
        <f t="shared" ref="R76:R78" si="132">S76+T76</f>
        <v>3086.4300000000003</v>
      </c>
      <c r="S76" s="28">
        <f t="shared" si="128"/>
        <v>2776.38</v>
      </c>
      <c r="T76" s="28">
        <f t="shared" si="128"/>
        <v>310.05</v>
      </c>
      <c r="U76" s="28">
        <f t="shared" ref="U76:U78" si="133">V76+W76</f>
        <v>3934.63</v>
      </c>
      <c r="V76" s="28">
        <f t="shared" si="129"/>
        <v>3624.58</v>
      </c>
      <c r="W76" s="28">
        <f t="shared" si="129"/>
        <v>310.05</v>
      </c>
      <c r="X76" s="28">
        <f t="shared" si="130"/>
        <v>0</v>
      </c>
      <c r="Y76" s="28">
        <f t="shared" si="130"/>
        <v>0</v>
      </c>
      <c r="Z76" s="28">
        <f t="shared" si="130"/>
        <v>0</v>
      </c>
      <c r="AA76" s="213"/>
      <c r="AB76" s="213"/>
      <c r="AC76" s="150"/>
      <c r="AD76" s="5"/>
      <c r="AE76" s="5"/>
      <c r="AF76" s="5"/>
      <c r="AG76" s="5"/>
      <c r="AH76" s="5"/>
    </row>
    <row r="77" spans="1:34" ht="15.6" customHeight="1" x14ac:dyDescent="0.2">
      <c r="A77" s="145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2">
        <f>X76</f>
        <v>0</v>
      </c>
      <c r="N77" s="28">
        <f t="shared" si="127"/>
        <v>0</v>
      </c>
      <c r="O77" s="28">
        <f t="shared" si="127"/>
        <v>0</v>
      </c>
      <c r="P77" s="256"/>
      <c r="Q77" s="62" t="s">
        <v>6</v>
      </c>
      <c r="R77" s="28">
        <f t="shared" si="132"/>
        <v>2633.61</v>
      </c>
      <c r="S77" s="28">
        <f t="shared" si="128"/>
        <v>2530.2600000000002</v>
      </c>
      <c r="T77" s="28">
        <f t="shared" si="128"/>
        <v>103.35</v>
      </c>
      <c r="U77" s="28">
        <f t="shared" si="133"/>
        <v>2031.42</v>
      </c>
      <c r="V77" s="28">
        <f t="shared" si="129"/>
        <v>1824.72</v>
      </c>
      <c r="W77" s="28">
        <f t="shared" si="129"/>
        <v>206.7</v>
      </c>
      <c r="X77" s="28">
        <f t="shared" si="130"/>
        <v>808.90000000000009</v>
      </c>
      <c r="Y77" s="28">
        <f t="shared" si="130"/>
        <v>808.90000000000009</v>
      </c>
      <c r="Z77" s="28">
        <f t="shared" si="130"/>
        <v>0</v>
      </c>
      <c r="AA77" s="213"/>
      <c r="AB77" s="213"/>
      <c r="AC77" s="150"/>
      <c r="AD77" s="5"/>
      <c r="AE77" s="5"/>
      <c r="AF77" s="5"/>
      <c r="AG77" s="5"/>
      <c r="AH77" s="5"/>
    </row>
    <row r="78" spans="1:34" ht="15.6" customHeight="1" x14ac:dyDescent="0.2">
      <c r="A78" s="145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2">
        <f>X77</f>
        <v>808.90000000000009</v>
      </c>
      <c r="N78" s="28">
        <f t="shared" si="127"/>
        <v>808.90000000000009</v>
      </c>
      <c r="O78" s="28">
        <f t="shared" si="127"/>
        <v>0</v>
      </c>
      <c r="P78" s="256"/>
      <c r="Q78" s="62" t="s">
        <v>7</v>
      </c>
      <c r="R78" s="28">
        <f t="shared" si="132"/>
        <v>3429.2599999999993</v>
      </c>
      <c r="S78" s="28">
        <f t="shared" si="128"/>
        <v>2921.9799999999996</v>
      </c>
      <c r="T78" s="28">
        <f t="shared" si="128"/>
        <v>507.28</v>
      </c>
      <c r="U78" s="28">
        <f t="shared" si="133"/>
        <v>3928.0799999999995</v>
      </c>
      <c r="V78" s="28">
        <f t="shared" si="129"/>
        <v>3627.5199999999995</v>
      </c>
      <c r="W78" s="28">
        <f t="shared" si="129"/>
        <v>300.56</v>
      </c>
      <c r="X78" s="28">
        <f t="shared" si="130"/>
        <v>0</v>
      </c>
      <c r="Y78" s="28">
        <f t="shared" si="130"/>
        <v>0</v>
      </c>
      <c r="Z78" s="28">
        <f t="shared" si="130"/>
        <v>0</v>
      </c>
      <c r="AA78" s="213"/>
      <c r="AB78" s="213"/>
      <c r="AC78" s="150"/>
      <c r="AD78" s="5"/>
      <c r="AE78" s="5"/>
      <c r="AF78" s="5"/>
      <c r="AG78" s="5"/>
      <c r="AH78" s="5"/>
    </row>
    <row r="79" spans="1:34" ht="15.6" customHeight="1" thickBot="1" x14ac:dyDescent="0.25">
      <c r="A79" s="146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2"/>
      <c r="N79" s="142"/>
      <c r="O79" s="142"/>
      <c r="P79" s="257"/>
      <c r="Q79" s="40" t="s">
        <v>3</v>
      </c>
      <c r="R79" s="41">
        <f>SUM(R75:R78)</f>
        <v>12335.43</v>
      </c>
      <c r="S79" s="41">
        <f>SUM(S75:S78)</f>
        <v>11104.7</v>
      </c>
      <c r="T79" s="41">
        <f>SUM(T75:T78)</f>
        <v>1230.73</v>
      </c>
      <c r="U79" s="41">
        <f>SUM(U75:U78)</f>
        <v>11818.64</v>
      </c>
      <c r="V79" s="41">
        <f t="shared" ref="V79" si="134">SUM(V75:V78)</f>
        <v>10794.619999999999</v>
      </c>
      <c r="W79" s="41">
        <f>SUM(W75:W78)</f>
        <v>1024.02</v>
      </c>
      <c r="X79" s="143"/>
      <c r="Y79" s="143"/>
      <c r="Z79" s="143"/>
      <c r="AA79" s="214"/>
      <c r="AB79" s="214"/>
      <c r="AC79" s="268"/>
      <c r="AD79" s="5"/>
      <c r="AE79" s="5"/>
      <c r="AF79" s="5"/>
      <c r="AG79" s="5"/>
      <c r="AH79" s="5"/>
    </row>
    <row r="80" spans="1:34" ht="16.149999999999999" customHeight="1" thickTop="1" x14ac:dyDescent="0.2">
      <c r="A80" s="134">
        <v>1</v>
      </c>
      <c r="B80" s="113" t="s">
        <v>58</v>
      </c>
      <c r="C80" s="206" t="s">
        <v>59</v>
      </c>
      <c r="D80" s="206" t="s">
        <v>66</v>
      </c>
      <c r="E80" s="113"/>
      <c r="F80" s="119"/>
      <c r="G80" s="113" t="s">
        <v>108</v>
      </c>
      <c r="H80" s="113" t="s">
        <v>60</v>
      </c>
      <c r="I80" s="113">
        <v>966.7</v>
      </c>
      <c r="J80" s="113"/>
      <c r="K80" s="233">
        <v>43101</v>
      </c>
      <c r="L80" s="233">
        <v>46752</v>
      </c>
      <c r="M80" s="30">
        <f>N80+O80</f>
        <v>0</v>
      </c>
      <c r="N80" s="35">
        <v>0</v>
      </c>
      <c r="O80" s="42">
        <v>0</v>
      </c>
      <c r="P80" s="95" t="s">
        <v>44</v>
      </c>
      <c r="Q80" s="36" t="s">
        <v>4</v>
      </c>
      <c r="R80" s="75">
        <f>S80+T80</f>
        <v>2566</v>
      </c>
      <c r="S80" s="56">
        <v>2566</v>
      </c>
      <c r="T80" s="56">
        <v>0</v>
      </c>
      <c r="U80" s="56">
        <f>V80+W80</f>
        <v>1717.8</v>
      </c>
      <c r="V80" s="56">
        <v>1717.8</v>
      </c>
      <c r="W80" s="56">
        <v>0</v>
      </c>
      <c r="X80" s="30">
        <f>M80+R80-U80</f>
        <v>848.2</v>
      </c>
      <c r="Y80" s="30">
        <f>N80+S80-V80</f>
        <v>848.2</v>
      </c>
      <c r="Z80" s="30">
        <f>O80+T80-W80</f>
        <v>0</v>
      </c>
      <c r="AA80" s="127"/>
      <c r="AB80" s="129"/>
      <c r="AC80" s="240" t="s">
        <v>127</v>
      </c>
      <c r="AD80" s="5"/>
      <c r="AE80" s="5"/>
      <c r="AF80" s="5"/>
      <c r="AG80" s="5"/>
      <c r="AH80" s="5"/>
    </row>
    <row r="81" spans="1:34" ht="16.149999999999999" customHeight="1" x14ac:dyDescent="0.2">
      <c r="A81" s="135"/>
      <c r="B81" s="136"/>
      <c r="C81" s="137"/>
      <c r="D81" s="137"/>
      <c r="E81" s="136"/>
      <c r="F81" s="139"/>
      <c r="G81" s="136"/>
      <c r="H81" s="136"/>
      <c r="I81" s="136"/>
      <c r="J81" s="136"/>
      <c r="K81" s="136"/>
      <c r="L81" s="136"/>
      <c r="M81" s="12">
        <f t="shared" ref="M81:M83" si="135">X80</f>
        <v>848.2</v>
      </c>
      <c r="N81" s="28">
        <f t="shared" ref="N81:N83" si="136">Y80</f>
        <v>848.2</v>
      </c>
      <c r="O81" s="13">
        <f t="shared" ref="O81:O83" si="137">Z80</f>
        <v>0</v>
      </c>
      <c r="P81" s="126"/>
      <c r="Q81" s="19" t="s">
        <v>5</v>
      </c>
      <c r="R81" s="28">
        <f t="shared" ref="R81:R83" si="138">S81+T81</f>
        <v>2466.3000000000002</v>
      </c>
      <c r="S81" s="28">
        <v>2466.3000000000002</v>
      </c>
      <c r="T81" s="56">
        <v>0</v>
      </c>
      <c r="U81" s="28">
        <f t="shared" ref="U81:U83" si="139">V81+W81</f>
        <v>3314.5</v>
      </c>
      <c r="V81" s="28">
        <v>3314.5</v>
      </c>
      <c r="W81" s="56">
        <v>0</v>
      </c>
      <c r="X81" s="12">
        <f t="shared" ref="X81:X83" si="140">M81+R81-U81</f>
        <v>0</v>
      </c>
      <c r="Y81" s="12">
        <f t="shared" ref="Y81:Y83" si="141">N81+S81-V81</f>
        <v>0</v>
      </c>
      <c r="Z81" s="12">
        <f t="shared" ref="Z81:Z83" si="142">O81+T81-W81</f>
        <v>0</v>
      </c>
      <c r="AA81" s="128"/>
      <c r="AB81" s="130"/>
      <c r="AC81" s="241"/>
      <c r="AD81" s="5"/>
      <c r="AE81" s="5"/>
      <c r="AF81" s="5"/>
      <c r="AG81" s="5"/>
      <c r="AH81" s="5"/>
    </row>
    <row r="82" spans="1:34" ht="16.149999999999999" customHeight="1" x14ac:dyDescent="0.2">
      <c r="A82" s="135"/>
      <c r="B82" s="136"/>
      <c r="C82" s="137"/>
      <c r="D82" s="137"/>
      <c r="E82" s="136"/>
      <c r="F82" s="139"/>
      <c r="G82" s="136"/>
      <c r="H82" s="136"/>
      <c r="I82" s="136"/>
      <c r="J82" s="136"/>
      <c r="K82" s="136"/>
      <c r="L82" s="136"/>
      <c r="M82" s="12">
        <f t="shared" si="135"/>
        <v>0</v>
      </c>
      <c r="N82" s="13">
        <f t="shared" si="136"/>
        <v>0</v>
      </c>
      <c r="O82" s="13">
        <f t="shared" si="137"/>
        <v>0</v>
      </c>
      <c r="P82" s="126"/>
      <c r="Q82" s="19" t="s">
        <v>6</v>
      </c>
      <c r="R82" s="28">
        <f t="shared" si="138"/>
        <v>2426.9</v>
      </c>
      <c r="S82" s="28">
        <v>2426.9</v>
      </c>
      <c r="T82" s="28">
        <v>0</v>
      </c>
      <c r="U82" s="28">
        <f t="shared" si="139"/>
        <v>1618</v>
      </c>
      <c r="V82" s="28">
        <v>1618</v>
      </c>
      <c r="W82" s="28">
        <v>0</v>
      </c>
      <c r="X82" s="12">
        <f t="shared" si="140"/>
        <v>808.90000000000009</v>
      </c>
      <c r="Y82" s="12">
        <f t="shared" si="141"/>
        <v>808.90000000000009</v>
      </c>
      <c r="Z82" s="12">
        <f t="shared" si="142"/>
        <v>0</v>
      </c>
      <c r="AA82" s="128"/>
      <c r="AB82" s="130"/>
      <c r="AC82" s="241"/>
      <c r="AD82" s="5"/>
      <c r="AE82" s="5"/>
      <c r="AF82" s="5"/>
      <c r="AG82" s="5"/>
      <c r="AH82" s="5"/>
    </row>
    <row r="83" spans="1:34" ht="16.149999999999999" customHeight="1" x14ac:dyDescent="0.2">
      <c r="A83" s="135"/>
      <c r="B83" s="136"/>
      <c r="C83" s="137"/>
      <c r="D83" s="137"/>
      <c r="E83" s="136"/>
      <c r="F83" s="139"/>
      <c r="G83" s="136"/>
      <c r="H83" s="136"/>
      <c r="I83" s="136"/>
      <c r="J83" s="136"/>
      <c r="K83" s="136"/>
      <c r="L83" s="136"/>
      <c r="M83" s="12">
        <f t="shared" si="135"/>
        <v>808.90000000000009</v>
      </c>
      <c r="N83" s="13">
        <f t="shared" si="136"/>
        <v>808.90000000000009</v>
      </c>
      <c r="O83" s="13">
        <f t="shared" si="137"/>
        <v>0</v>
      </c>
      <c r="P83" s="126"/>
      <c r="Q83" s="19" t="s">
        <v>7</v>
      </c>
      <c r="R83" s="28">
        <f t="shared" si="138"/>
        <v>2414.6999999999998</v>
      </c>
      <c r="S83" s="28">
        <v>2414.6999999999998</v>
      </c>
      <c r="T83" s="28">
        <v>0</v>
      </c>
      <c r="U83" s="28">
        <f t="shared" si="139"/>
        <v>3223.6</v>
      </c>
      <c r="V83" s="28">
        <v>3223.6</v>
      </c>
      <c r="W83" s="28">
        <v>0</v>
      </c>
      <c r="X83" s="12">
        <f t="shared" si="140"/>
        <v>0</v>
      </c>
      <c r="Y83" s="12">
        <f t="shared" si="141"/>
        <v>0</v>
      </c>
      <c r="Z83" s="12">
        <f t="shared" si="142"/>
        <v>0</v>
      </c>
      <c r="AA83" s="128"/>
      <c r="AB83" s="130"/>
      <c r="AC83" s="241"/>
      <c r="AD83" s="5"/>
      <c r="AE83" s="5"/>
      <c r="AF83" s="5"/>
      <c r="AG83" s="5"/>
      <c r="AH83" s="5"/>
    </row>
    <row r="84" spans="1:34" ht="16.149999999999999" customHeight="1" x14ac:dyDescent="0.2">
      <c r="A84" s="135"/>
      <c r="B84" s="136"/>
      <c r="C84" s="137"/>
      <c r="D84" s="137"/>
      <c r="E84" s="136"/>
      <c r="F84" s="139"/>
      <c r="G84" s="136"/>
      <c r="H84" s="136"/>
      <c r="I84" s="136"/>
      <c r="J84" s="136"/>
      <c r="K84" s="136"/>
      <c r="L84" s="136"/>
      <c r="M84" s="29"/>
      <c r="N84" s="29"/>
      <c r="O84" s="29"/>
      <c r="P84" s="126"/>
      <c r="Q84" s="54" t="s">
        <v>3</v>
      </c>
      <c r="R84" s="57">
        <f>SUM(R80:R83)</f>
        <v>9873.9000000000015</v>
      </c>
      <c r="S84" s="57">
        <f t="shared" ref="S84" si="143">SUM(S80:S83)</f>
        <v>9873.9000000000015</v>
      </c>
      <c r="T84" s="57">
        <f t="shared" ref="T84" si="144">SUM(T80:T83)</f>
        <v>0</v>
      </c>
      <c r="U84" s="57">
        <f t="shared" ref="U84" si="145">SUM(U80:U83)</f>
        <v>9873.9</v>
      </c>
      <c r="V84" s="57">
        <f t="shared" ref="V84" si="146">SUM(V80:V83)</f>
        <v>9873.9</v>
      </c>
      <c r="W84" s="57">
        <f t="shared" ref="W84" si="147">SUM(W80:W83)</f>
        <v>0</v>
      </c>
      <c r="X84" s="133"/>
      <c r="Y84" s="133"/>
      <c r="Z84" s="133"/>
      <c r="AA84" s="128"/>
      <c r="AB84" s="130"/>
      <c r="AC84" s="242"/>
      <c r="AD84" s="5"/>
      <c r="AE84" s="5"/>
      <c r="AF84" s="5"/>
      <c r="AG84" s="5"/>
      <c r="AH84" s="5"/>
    </row>
    <row r="85" spans="1:34" ht="12.75" customHeight="1" x14ac:dyDescent="0.2">
      <c r="A85" s="134">
        <v>2</v>
      </c>
      <c r="B85" s="136" t="s">
        <v>58</v>
      </c>
      <c r="C85" s="137" t="s">
        <v>62</v>
      </c>
      <c r="D85" s="137" t="s">
        <v>67</v>
      </c>
      <c r="E85" s="123" t="s">
        <v>75</v>
      </c>
      <c r="F85" s="139"/>
      <c r="G85" s="136" t="s">
        <v>68</v>
      </c>
      <c r="H85" s="136" t="s">
        <v>61</v>
      </c>
      <c r="I85" s="136">
        <v>0.9</v>
      </c>
      <c r="J85" s="136">
        <v>229.68</v>
      </c>
      <c r="K85" s="208" t="s">
        <v>140</v>
      </c>
      <c r="L85" s="208" t="s">
        <v>141</v>
      </c>
      <c r="M85" s="12">
        <f>N85+O85</f>
        <v>0</v>
      </c>
      <c r="N85" s="13">
        <v>0</v>
      </c>
      <c r="O85" s="16">
        <v>0</v>
      </c>
      <c r="P85" s="126" t="s">
        <v>44</v>
      </c>
      <c r="Q85" s="19" t="s">
        <v>4</v>
      </c>
      <c r="R85" s="28">
        <f>S85+T85</f>
        <v>620.13</v>
      </c>
      <c r="S85" s="28">
        <v>310.08</v>
      </c>
      <c r="T85" s="28">
        <v>310.05</v>
      </c>
      <c r="U85" s="28">
        <f>V85+W85</f>
        <v>206.71</v>
      </c>
      <c r="V85" s="28">
        <v>0</v>
      </c>
      <c r="W85" s="28">
        <v>206.71</v>
      </c>
      <c r="X85" s="12">
        <f>M85+R85-U85</f>
        <v>413.41999999999996</v>
      </c>
      <c r="Y85" s="12">
        <f>N85+S85-V85</f>
        <v>310.08</v>
      </c>
      <c r="Z85" s="12">
        <f>O85+T85-W85</f>
        <v>103.34</v>
      </c>
      <c r="AA85" s="128"/>
      <c r="AB85" s="128"/>
      <c r="AC85" s="243" t="s">
        <v>128</v>
      </c>
      <c r="AD85" s="5"/>
      <c r="AE85" s="5"/>
      <c r="AF85" s="5"/>
      <c r="AG85" s="5"/>
      <c r="AH85" s="5"/>
    </row>
    <row r="86" spans="1:34" ht="12.75" customHeight="1" x14ac:dyDescent="0.2">
      <c r="A86" s="135"/>
      <c r="B86" s="136"/>
      <c r="C86" s="137"/>
      <c r="D86" s="137"/>
      <c r="E86" s="123"/>
      <c r="F86" s="139"/>
      <c r="G86" s="136"/>
      <c r="H86" s="136"/>
      <c r="I86" s="136"/>
      <c r="J86" s="136"/>
      <c r="K86" s="136"/>
      <c r="L86" s="136"/>
      <c r="M86" s="12">
        <f t="shared" ref="M86:M88" si="148">X85</f>
        <v>413.41999999999996</v>
      </c>
      <c r="N86" s="13">
        <f t="shared" ref="N86:N88" si="149">Y85</f>
        <v>310.08</v>
      </c>
      <c r="O86" s="13">
        <f t="shared" ref="O86:O88" si="150">Z85</f>
        <v>103.34</v>
      </c>
      <c r="P86" s="126"/>
      <c r="Q86" s="19" t="s">
        <v>5</v>
      </c>
      <c r="R86" s="28">
        <f t="shared" ref="R86:R88" si="151">S86+T86</f>
        <v>620.13</v>
      </c>
      <c r="S86" s="28">
        <v>310.08</v>
      </c>
      <c r="T86" s="28">
        <v>310.05</v>
      </c>
      <c r="U86" s="28">
        <f t="shared" ref="U86:U88" si="152">V86+W86</f>
        <v>620.13</v>
      </c>
      <c r="V86" s="28">
        <v>310.08</v>
      </c>
      <c r="W86" s="28">
        <v>310.05</v>
      </c>
      <c r="X86" s="12">
        <f t="shared" ref="X86:X88" si="153">M86+R86-U86</f>
        <v>413.41999999999996</v>
      </c>
      <c r="Y86" s="12">
        <f t="shared" ref="Y86:Y88" si="154">N86+S86-V86</f>
        <v>310.08</v>
      </c>
      <c r="Z86" s="12">
        <f t="shared" ref="Z86:Z88" si="155">O86+T86-W86</f>
        <v>103.33999999999997</v>
      </c>
      <c r="AA86" s="128"/>
      <c r="AB86" s="128"/>
      <c r="AC86" s="244"/>
      <c r="AD86" s="5"/>
      <c r="AE86" s="5"/>
      <c r="AF86" s="5"/>
      <c r="AG86" s="5"/>
      <c r="AH86" s="5"/>
    </row>
    <row r="87" spans="1:34" ht="12.75" customHeight="1" x14ac:dyDescent="0.2">
      <c r="A87" s="135"/>
      <c r="B87" s="136"/>
      <c r="C87" s="137"/>
      <c r="D87" s="137"/>
      <c r="E87" s="123"/>
      <c r="F87" s="139"/>
      <c r="G87" s="136"/>
      <c r="H87" s="136"/>
      <c r="I87" s="136"/>
      <c r="J87" s="136"/>
      <c r="K87" s="136"/>
      <c r="L87" s="136"/>
      <c r="M87" s="12">
        <f t="shared" si="148"/>
        <v>413.41999999999996</v>
      </c>
      <c r="N87" s="13">
        <f t="shared" si="149"/>
        <v>310.08</v>
      </c>
      <c r="O87" s="13">
        <f t="shared" si="150"/>
        <v>103.33999999999997</v>
      </c>
      <c r="P87" s="126"/>
      <c r="Q87" s="19" t="s">
        <v>6</v>
      </c>
      <c r="R87" s="28">
        <f t="shared" si="151"/>
        <v>206.70999999999998</v>
      </c>
      <c r="S87" s="28">
        <v>103.36</v>
      </c>
      <c r="T87" s="28">
        <v>103.35</v>
      </c>
      <c r="U87" s="28">
        <f t="shared" si="152"/>
        <v>413.41999999999996</v>
      </c>
      <c r="V87" s="28">
        <v>206.72</v>
      </c>
      <c r="W87" s="28">
        <v>206.7</v>
      </c>
      <c r="X87" s="12">
        <f t="shared" si="153"/>
        <v>206.70999999999992</v>
      </c>
      <c r="Y87" s="12">
        <f t="shared" si="154"/>
        <v>206.72</v>
      </c>
      <c r="Z87" s="12">
        <f t="shared" si="155"/>
        <v>-1.0000000000019327E-2</v>
      </c>
      <c r="AA87" s="128"/>
      <c r="AB87" s="128"/>
      <c r="AC87" s="244"/>
      <c r="AD87" s="5"/>
      <c r="AE87" s="5"/>
      <c r="AF87" s="5"/>
      <c r="AG87" s="5"/>
      <c r="AH87" s="5"/>
    </row>
    <row r="88" spans="1:34" ht="12.75" customHeight="1" x14ac:dyDescent="0.2">
      <c r="A88" s="135"/>
      <c r="B88" s="136"/>
      <c r="C88" s="137"/>
      <c r="D88" s="137"/>
      <c r="E88" s="123"/>
      <c r="F88" s="139"/>
      <c r="G88" s="136"/>
      <c r="H88" s="136"/>
      <c r="I88" s="136"/>
      <c r="J88" s="136"/>
      <c r="K88" s="136"/>
      <c r="L88" s="136"/>
      <c r="M88" s="12">
        <f t="shared" si="148"/>
        <v>206.70999999999992</v>
      </c>
      <c r="N88" s="13">
        <f t="shared" si="149"/>
        <v>206.72</v>
      </c>
      <c r="O88" s="13">
        <f t="shared" si="150"/>
        <v>-1.0000000000019327E-2</v>
      </c>
      <c r="P88" s="126"/>
      <c r="Q88" s="19" t="s">
        <v>7</v>
      </c>
      <c r="R88" s="28">
        <f t="shared" si="151"/>
        <v>620.16</v>
      </c>
      <c r="S88" s="28">
        <v>310.08</v>
      </c>
      <c r="T88" s="28">
        <v>310.08</v>
      </c>
      <c r="U88" s="28">
        <f t="shared" si="152"/>
        <v>310.08</v>
      </c>
      <c r="V88" s="28">
        <v>206.72</v>
      </c>
      <c r="W88" s="28">
        <v>103.36</v>
      </c>
      <c r="X88" s="12">
        <f t="shared" si="153"/>
        <v>516.79</v>
      </c>
      <c r="Y88" s="12">
        <f t="shared" si="154"/>
        <v>310.07999999999993</v>
      </c>
      <c r="Z88" s="12">
        <f t="shared" si="155"/>
        <v>206.70999999999992</v>
      </c>
      <c r="AA88" s="128"/>
      <c r="AB88" s="128"/>
      <c r="AC88" s="244"/>
      <c r="AD88" s="5"/>
      <c r="AE88" s="5"/>
      <c r="AF88" s="5"/>
      <c r="AG88" s="5"/>
      <c r="AH88" s="5"/>
    </row>
    <row r="89" spans="1:34" ht="21" customHeight="1" x14ac:dyDescent="0.2">
      <c r="A89" s="135"/>
      <c r="B89" s="111"/>
      <c r="C89" s="138"/>
      <c r="D89" s="138"/>
      <c r="E89" s="114"/>
      <c r="F89" s="117"/>
      <c r="G89" s="111"/>
      <c r="H89" s="111"/>
      <c r="I89" s="111"/>
      <c r="J89" s="111"/>
      <c r="K89" s="111"/>
      <c r="L89" s="111"/>
      <c r="M89" s="212"/>
      <c r="N89" s="212"/>
      <c r="O89" s="212"/>
      <c r="P89" s="93"/>
      <c r="Q89" s="55" t="s">
        <v>3</v>
      </c>
      <c r="R89" s="58">
        <f>SUM(R85:R88)</f>
        <v>2067.13</v>
      </c>
      <c r="S89" s="58">
        <f t="shared" ref="S89:W89" si="156">SUM(S85:S88)</f>
        <v>1033.5999999999999</v>
      </c>
      <c r="T89" s="58">
        <f t="shared" si="156"/>
        <v>1033.53</v>
      </c>
      <c r="U89" s="58">
        <f t="shared" si="156"/>
        <v>1550.34</v>
      </c>
      <c r="V89" s="58">
        <f t="shared" si="156"/>
        <v>723.52</v>
      </c>
      <c r="W89" s="58">
        <f t="shared" si="156"/>
        <v>826.82</v>
      </c>
      <c r="X89" s="212"/>
      <c r="Y89" s="212"/>
      <c r="Z89" s="212"/>
      <c r="AA89" s="96"/>
      <c r="AB89" s="96"/>
      <c r="AC89" s="245"/>
      <c r="AD89" s="5"/>
      <c r="AE89" s="5"/>
      <c r="AF89" s="5"/>
      <c r="AG89" s="5"/>
      <c r="AH89" s="5"/>
    </row>
    <row r="90" spans="1:34" ht="12.75" customHeight="1" x14ac:dyDescent="0.2">
      <c r="A90" s="134">
        <v>3</v>
      </c>
      <c r="B90" s="136" t="s">
        <v>58</v>
      </c>
      <c r="C90" s="137" t="s">
        <v>122</v>
      </c>
      <c r="D90" s="137" t="s">
        <v>129</v>
      </c>
      <c r="E90" s="123"/>
      <c r="F90" s="139"/>
      <c r="G90" s="140" t="s">
        <v>130</v>
      </c>
      <c r="H90" s="140" t="s">
        <v>131</v>
      </c>
      <c r="I90" s="136" t="s">
        <v>10</v>
      </c>
      <c r="J90" s="136">
        <v>988.04</v>
      </c>
      <c r="K90" s="208">
        <v>44805</v>
      </c>
      <c r="L90" s="208">
        <v>45138</v>
      </c>
      <c r="M90" s="12">
        <f>N90+O90</f>
        <v>0</v>
      </c>
      <c r="N90" s="13">
        <v>0</v>
      </c>
      <c r="O90" s="16">
        <v>0</v>
      </c>
      <c r="P90" s="126" t="s">
        <v>44</v>
      </c>
      <c r="Q90" s="19" t="s">
        <v>4</v>
      </c>
      <c r="R90" s="28">
        <f>S90+T90</f>
        <v>0</v>
      </c>
      <c r="S90" s="28">
        <v>0</v>
      </c>
      <c r="T90" s="28">
        <v>0</v>
      </c>
      <c r="U90" s="28">
        <f>V90+W90</f>
        <v>0</v>
      </c>
      <c r="V90" s="28">
        <v>0</v>
      </c>
      <c r="W90" s="28">
        <v>0</v>
      </c>
      <c r="X90" s="12">
        <f>M90+R90-U90</f>
        <v>0</v>
      </c>
      <c r="Y90" s="12">
        <f>N90+S90-V90</f>
        <v>0</v>
      </c>
      <c r="Z90" s="12">
        <f>O90+T90-W90</f>
        <v>0</v>
      </c>
      <c r="AA90" s="128"/>
      <c r="AB90" s="128"/>
      <c r="AC90" s="246"/>
      <c r="AD90" s="5"/>
      <c r="AE90" s="5"/>
      <c r="AF90" s="5"/>
      <c r="AG90" s="5"/>
      <c r="AH90" s="5"/>
    </row>
    <row r="91" spans="1:34" ht="12.75" x14ac:dyDescent="0.2">
      <c r="A91" s="135"/>
      <c r="B91" s="136"/>
      <c r="C91" s="137"/>
      <c r="D91" s="137"/>
      <c r="E91" s="123"/>
      <c r="F91" s="139"/>
      <c r="G91" s="141"/>
      <c r="H91" s="141"/>
      <c r="I91" s="136"/>
      <c r="J91" s="136"/>
      <c r="K91" s="136"/>
      <c r="L91" s="136"/>
      <c r="M91" s="12">
        <f t="shared" ref="M91:M93" si="157">X90</f>
        <v>0</v>
      </c>
      <c r="N91" s="13">
        <f t="shared" ref="N91:N93" si="158">Y90</f>
        <v>0</v>
      </c>
      <c r="O91" s="13">
        <f t="shared" ref="O91:O93" si="159">Z90</f>
        <v>0</v>
      </c>
      <c r="P91" s="126"/>
      <c r="Q91" s="19" t="s">
        <v>5</v>
      </c>
      <c r="R91" s="28">
        <f t="shared" ref="R91:R93" si="160">S91+T91</f>
        <v>0</v>
      </c>
      <c r="S91" s="28">
        <v>0</v>
      </c>
      <c r="T91" s="28">
        <v>0</v>
      </c>
      <c r="U91" s="28">
        <f t="shared" ref="U91:U93" si="161">V91+W91</f>
        <v>0</v>
      </c>
      <c r="V91" s="28">
        <v>0</v>
      </c>
      <c r="W91" s="28">
        <v>0</v>
      </c>
      <c r="X91" s="12">
        <f t="shared" ref="X91:X93" si="162">M91+R91-U91</f>
        <v>0</v>
      </c>
      <c r="Y91" s="12">
        <f t="shared" ref="Y91:Y93" si="163">N91+S91-V91</f>
        <v>0</v>
      </c>
      <c r="Z91" s="12">
        <f t="shared" ref="Z91:Z93" si="164">O91+T91-W91</f>
        <v>0</v>
      </c>
      <c r="AA91" s="128"/>
      <c r="AB91" s="128"/>
      <c r="AC91" s="247"/>
      <c r="AD91" s="5"/>
      <c r="AE91" s="5"/>
      <c r="AF91" s="5"/>
      <c r="AG91" s="5"/>
      <c r="AH91" s="5"/>
    </row>
    <row r="92" spans="1:34" ht="12.75" x14ac:dyDescent="0.2">
      <c r="A92" s="135"/>
      <c r="B92" s="136"/>
      <c r="C92" s="137"/>
      <c r="D92" s="137"/>
      <c r="E92" s="123"/>
      <c r="F92" s="139"/>
      <c r="G92" s="141"/>
      <c r="H92" s="141"/>
      <c r="I92" s="136"/>
      <c r="J92" s="136"/>
      <c r="K92" s="136"/>
      <c r="L92" s="136"/>
      <c r="M92" s="12">
        <f t="shared" si="157"/>
        <v>0</v>
      </c>
      <c r="N92" s="13">
        <f t="shared" si="158"/>
        <v>0</v>
      </c>
      <c r="O92" s="13">
        <f t="shared" si="159"/>
        <v>0</v>
      </c>
      <c r="P92" s="126"/>
      <c r="Q92" s="19" t="s">
        <v>6</v>
      </c>
      <c r="R92" s="28">
        <f t="shared" si="160"/>
        <v>988.04</v>
      </c>
      <c r="S92" s="28">
        <v>494.02</v>
      </c>
      <c r="T92" s="28">
        <v>494.02</v>
      </c>
      <c r="U92" s="28">
        <f t="shared" si="161"/>
        <v>988.04</v>
      </c>
      <c r="V92" s="28">
        <v>494.02</v>
      </c>
      <c r="W92" s="28">
        <v>494.02</v>
      </c>
      <c r="X92" s="12">
        <f t="shared" si="162"/>
        <v>0</v>
      </c>
      <c r="Y92" s="12">
        <f t="shared" si="163"/>
        <v>0</v>
      </c>
      <c r="Z92" s="12">
        <f t="shared" si="164"/>
        <v>0</v>
      </c>
      <c r="AA92" s="128"/>
      <c r="AB92" s="128"/>
      <c r="AC92" s="247"/>
      <c r="AD92" s="5"/>
      <c r="AE92" s="5"/>
      <c r="AF92" s="5"/>
      <c r="AG92" s="5"/>
      <c r="AH92" s="5"/>
    </row>
    <row r="93" spans="1:34" ht="13.5" thickBot="1" x14ac:dyDescent="0.25">
      <c r="A93" s="135"/>
      <c r="B93" s="136"/>
      <c r="C93" s="137"/>
      <c r="D93" s="137"/>
      <c r="E93" s="123"/>
      <c r="F93" s="139"/>
      <c r="G93" s="141"/>
      <c r="H93" s="141"/>
      <c r="I93" s="136"/>
      <c r="J93" s="136"/>
      <c r="K93" s="136"/>
      <c r="L93" s="136"/>
      <c r="M93" s="12">
        <f t="shared" si="157"/>
        <v>0</v>
      </c>
      <c r="N93" s="13">
        <f t="shared" si="158"/>
        <v>0</v>
      </c>
      <c r="O93" s="13">
        <f t="shared" si="159"/>
        <v>0</v>
      </c>
      <c r="P93" s="126"/>
      <c r="Q93" s="19" t="s">
        <v>7</v>
      </c>
      <c r="R93" s="28">
        <f t="shared" si="160"/>
        <v>2964.12</v>
      </c>
      <c r="S93" s="28">
        <v>1482.06</v>
      </c>
      <c r="T93" s="28">
        <v>1482.06</v>
      </c>
      <c r="U93" s="78">
        <f t="shared" si="161"/>
        <v>2964.12</v>
      </c>
      <c r="V93" s="28">
        <v>1482.06</v>
      </c>
      <c r="W93" s="28">
        <v>1482.06</v>
      </c>
      <c r="X93" s="12">
        <f t="shared" si="162"/>
        <v>0</v>
      </c>
      <c r="Y93" s="12">
        <f t="shared" si="163"/>
        <v>0</v>
      </c>
      <c r="Z93" s="12">
        <f t="shared" si="164"/>
        <v>0</v>
      </c>
      <c r="AA93" s="128"/>
      <c r="AB93" s="128"/>
      <c r="AC93" s="247"/>
      <c r="AD93" s="5"/>
      <c r="AE93" s="5"/>
      <c r="AF93" s="5"/>
      <c r="AG93" s="5"/>
      <c r="AH93" s="5"/>
    </row>
    <row r="94" spans="1:34" ht="17.25" customHeight="1" thickBot="1" x14ac:dyDescent="0.25">
      <c r="A94" s="135"/>
      <c r="B94" s="111"/>
      <c r="C94" s="138"/>
      <c r="D94" s="138"/>
      <c r="E94" s="114"/>
      <c r="F94" s="117"/>
      <c r="G94" s="141"/>
      <c r="H94" s="141"/>
      <c r="I94" s="111"/>
      <c r="J94" s="111"/>
      <c r="K94" s="111"/>
      <c r="L94" s="111"/>
      <c r="M94" s="212"/>
      <c r="N94" s="212"/>
      <c r="O94" s="212"/>
      <c r="P94" s="93"/>
      <c r="Q94" s="55" t="s">
        <v>3</v>
      </c>
      <c r="R94" s="58">
        <f>SUM(R90:R93)</f>
        <v>3952.16</v>
      </c>
      <c r="S94" s="58">
        <f t="shared" ref="S94:W94" si="165">SUM(S90:S93)</f>
        <v>1976.08</v>
      </c>
      <c r="T94" s="82">
        <f t="shared" si="165"/>
        <v>1976.08</v>
      </c>
      <c r="U94" s="84">
        <f t="shared" si="165"/>
        <v>3952.16</v>
      </c>
      <c r="V94" s="83">
        <f t="shared" si="165"/>
        <v>1976.08</v>
      </c>
      <c r="W94" s="58">
        <f t="shared" si="165"/>
        <v>1976.08</v>
      </c>
      <c r="X94" s="212"/>
      <c r="Y94" s="212"/>
      <c r="Z94" s="212"/>
      <c r="AA94" s="96"/>
      <c r="AB94" s="96"/>
      <c r="AC94" s="248"/>
      <c r="AD94" s="5"/>
      <c r="AE94" s="5"/>
      <c r="AF94" s="5"/>
      <c r="AG94" s="5"/>
      <c r="AH94" s="5"/>
    </row>
    <row r="95" spans="1:34" ht="13.5" customHeight="1" thickTop="1" x14ac:dyDescent="0.2">
      <c r="A95" s="144" t="s">
        <v>144</v>
      </c>
      <c r="B95" s="147" t="s">
        <v>153</v>
      </c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37">
        <f>N95+O95</f>
        <v>4495.1399999999994</v>
      </c>
      <c r="N95" s="38">
        <f>N100+N110+N115+N120+N125+N135</f>
        <v>4495.1399999999994</v>
      </c>
      <c r="O95" s="38">
        <f>O100+O110+O115+O120+O125+O135</f>
        <v>0</v>
      </c>
      <c r="P95" s="165"/>
      <c r="Q95" s="39" t="s">
        <v>4</v>
      </c>
      <c r="R95" s="68">
        <f>S95+T95</f>
        <v>0</v>
      </c>
      <c r="S95" s="68">
        <f>S100+S105+S110</f>
        <v>0</v>
      </c>
      <c r="T95" s="68">
        <f>T100+T105+T110</f>
        <v>0</v>
      </c>
      <c r="U95" s="76">
        <f>V95+W95</f>
        <v>0</v>
      </c>
      <c r="V95" s="68">
        <f>V100+V105+V110</f>
        <v>0</v>
      </c>
      <c r="W95" s="68">
        <f>W100+W105+W110</f>
        <v>0</v>
      </c>
      <c r="X95" s="37">
        <f>M95+R95-U95</f>
        <v>4495.1399999999994</v>
      </c>
      <c r="Y95" s="37">
        <f>N95+S95-V95</f>
        <v>4495.1399999999994</v>
      </c>
      <c r="Z95" s="37">
        <f>O95+T95-W95</f>
        <v>0</v>
      </c>
      <c r="AA95" s="249"/>
      <c r="AB95" s="249"/>
      <c r="AC95" s="252"/>
      <c r="AD95" s="6"/>
      <c r="AE95" s="6"/>
      <c r="AF95" s="6"/>
      <c r="AG95" s="6"/>
      <c r="AH95" s="6"/>
    </row>
    <row r="96" spans="1:34" ht="12.75" customHeight="1" x14ac:dyDescent="0.2">
      <c r="A96" s="145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2">
        <f t="shared" ref="M96:M98" si="166">X95</f>
        <v>4495.1399999999994</v>
      </c>
      <c r="N96" s="13">
        <f t="shared" ref="N96:N98" si="167">Y95</f>
        <v>4495.1399999999994</v>
      </c>
      <c r="O96" s="13">
        <f t="shared" ref="O96:O98" si="168">Z95</f>
        <v>0</v>
      </c>
      <c r="P96" s="166"/>
      <c r="Q96" s="18" t="s">
        <v>5</v>
      </c>
      <c r="R96" s="28">
        <f t="shared" ref="R96:R98" si="169">S96+T96</f>
        <v>0</v>
      </c>
      <c r="S96" s="28">
        <f t="shared" ref="S96:T98" si="170">S101+S106+S111</f>
        <v>0</v>
      </c>
      <c r="T96" s="28">
        <f t="shared" si="170"/>
        <v>0</v>
      </c>
      <c r="U96" s="28">
        <f t="shared" ref="U96:U98" si="171">V96+W96</f>
        <v>0</v>
      </c>
      <c r="V96" s="28">
        <f t="shared" ref="V96:W97" si="172">V101+V106+V111</f>
        <v>0</v>
      </c>
      <c r="W96" s="78">
        <f t="shared" si="172"/>
        <v>0</v>
      </c>
      <c r="X96" s="12">
        <f t="shared" ref="X96:X98" si="173">M96+R96-U96</f>
        <v>4495.1399999999994</v>
      </c>
      <c r="Y96" s="12">
        <f t="shared" ref="Y96:Y98" si="174">N96+S96-V96</f>
        <v>4495.1399999999994</v>
      </c>
      <c r="Z96" s="12">
        <f t="shared" ref="Z96:Z98" si="175">O96+T96-W96</f>
        <v>0</v>
      </c>
      <c r="AA96" s="250"/>
      <c r="AB96" s="250"/>
      <c r="AC96" s="253"/>
      <c r="AD96" s="6"/>
      <c r="AE96" s="6"/>
      <c r="AF96" s="6"/>
      <c r="AG96" s="6"/>
      <c r="AH96" s="6"/>
    </row>
    <row r="97" spans="1:34" ht="12.75" customHeight="1" x14ac:dyDescent="0.2">
      <c r="A97" s="145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2">
        <f t="shared" si="166"/>
        <v>4495.1399999999994</v>
      </c>
      <c r="N97" s="13">
        <f t="shared" si="167"/>
        <v>4495.1399999999994</v>
      </c>
      <c r="O97" s="13">
        <f t="shared" si="168"/>
        <v>0</v>
      </c>
      <c r="P97" s="166"/>
      <c r="Q97" s="18" t="s">
        <v>6</v>
      </c>
      <c r="R97" s="28">
        <f t="shared" si="169"/>
        <v>0</v>
      </c>
      <c r="S97" s="56">
        <f t="shared" si="170"/>
        <v>0</v>
      </c>
      <c r="T97" s="56">
        <f t="shared" si="170"/>
        <v>0</v>
      </c>
      <c r="U97" s="56">
        <f t="shared" si="171"/>
        <v>0</v>
      </c>
      <c r="V97" s="56">
        <f>V102+V107+V112</f>
        <v>0</v>
      </c>
      <c r="W97" s="28">
        <f t="shared" si="172"/>
        <v>0</v>
      </c>
      <c r="X97" s="12">
        <f t="shared" si="173"/>
        <v>4495.1399999999994</v>
      </c>
      <c r="Y97" s="12">
        <f t="shared" si="174"/>
        <v>4495.1399999999994</v>
      </c>
      <c r="Z97" s="12">
        <f t="shared" si="175"/>
        <v>0</v>
      </c>
      <c r="AA97" s="250"/>
      <c r="AB97" s="250"/>
      <c r="AC97" s="253"/>
      <c r="AD97" s="6"/>
      <c r="AE97" s="6"/>
      <c r="AF97" s="6"/>
      <c r="AG97" s="6"/>
      <c r="AH97" s="6"/>
    </row>
    <row r="98" spans="1:34" ht="12.75" customHeight="1" x14ac:dyDescent="0.2">
      <c r="A98" s="145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2">
        <f t="shared" si="166"/>
        <v>4495.1399999999994</v>
      </c>
      <c r="N98" s="13">
        <f t="shared" si="167"/>
        <v>4495.1399999999994</v>
      </c>
      <c r="O98" s="13">
        <f t="shared" si="168"/>
        <v>0</v>
      </c>
      <c r="P98" s="166"/>
      <c r="Q98" s="18" t="s">
        <v>7</v>
      </c>
      <c r="R98" s="56">
        <f t="shared" si="169"/>
        <v>11776.72</v>
      </c>
      <c r="S98" s="56">
        <f t="shared" si="170"/>
        <v>5888.36</v>
      </c>
      <c r="T98" s="56">
        <f t="shared" si="170"/>
        <v>5888.36</v>
      </c>
      <c r="U98" s="76">
        <f t="shared" si="171"/>
        <v>5374.28</v>
      </c>
      <c r="V98" s="56">
        <f>V103+V108+V113</f>
        <v>2687.14</v>
      </c>
      <c r="W98" s="56">
        <f>W103+W108+W113</f>
        <v>2687.14</v>
      </c>
      <c r="X98" s="12">
        <f t="shared" si="173"/>
        <v>10897.579999999998</v>
      </c>
      <c r="Y98" s="12">
        <f t="shared" si="174"/>
        <v>7696.3600000000006</v>
      </c>
      <c r="Z98" s="12">
        <f t="shared" si="175"/>
        <v>3201.22</v>
      </c>
      <c r="AA98" s="250"/>
      <c r="AB98" s="250"/>
      <c r="AC98" s="253"/>
      <c r="AD98" s="6"/>
      <c r="AE98" s="6"/>
      <c r="AF98" s="6"/>
      <c r="AG98" s="6"/>
      <c r="AH98" s="6"/>
    </row>
    <row r="99" spans="1:34" ht="18" customHeight="1" thickBot="1" x14ac:dyDescent="0.25">
      <c r="A99" s="146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2"/>
      <c r="N99" s="142"/>
      <c r="O99" s="142"/>
      <c r="P99" s="167"/>
      <c r="Q99" s="40" t="s">
        <v>3</v>
      </c>
      <c r="R99" s="41">
        <f>SUM(R95:R98)</f>
        <v>11776.72</v>
      </c>
      <c r="S99" s="41">
        <f>SUM(S95:S98)</f>
        <v>5888.36</v>
      </c>
      <c r="T99" s="41">
        <f t="shared" ref="T99" si="176">SUM(T95:T98)</f>
        <v>5888.36</v>
      </c>
      <c r="U99" s="41">
        <f>SUM(U95:U98)</f>
        <v>5374.28</v>
      </c>
      <c r="V99" s="41">
        <f>SUM(V95:V98)</f>
        <v>2687.14</v>
      </c>
      <c r="W99" s="41">
        <f t="shared" ref="W99" si="177">SUM(W95:W98)</f>
        <v>2687.14</v>
      </c>
      <c r="X99" s="143"/>
      <c r="Y99" s="143"/>
      <c r="Z99" s="143"/>
      <c r="AA99" s="251"/>
      <c r="AB99" s="251"/>
      <c r="AC99" s="254"/>
      <c r="AD99" s="6"/>
      <c r="AE99" s="6"/>
      <c r="AF99" s="6"/>
      <c r="AG99" s="6"/>
      <c r="AH99" s="6"/>
    </row>
    <row r="100" spans="1:34" ht="9.75" customHeight="1" thickTop="1" x14ac:dyDescent="0.2">
      <c r="A100" s="134">
        <v>1</v>
      </c>
      <c r="B100" s="87" t="s">
        <v>145</v>
      </c>
      <c r="C100" s="87" t="s">
        <v>146</v>
      </c>
      <c r="D100" s="157" t="s">
        <v>148</v>
      </c>
      <c r="E100" s="116" t="s">
        <v>10</v>
      </c>
      <c r="F100" s="124" t="s">
        <v>10</v>
      </c>
      <c r="G100" s="87" t="s">
        <v>149</v>
      </c>
      <c r="H100" s="87" t="s">
        <v>150</v>
      </c>
      <c r="I100" s="120">
        <v>35.299999999999997</v>
      </c>
      <c r="J100" s="87">
        <v>20.149999999999999</v>
      </c>
      <c r="K100" s="90">
        <v>44866</v>
      </c>
      <c r="L100" s="90">
        <v>45199</v>
      </c>
      <c r="M100" s="30">
        <f>N100+O100</f>
        <v>0</v>
      </c>
      <c r="N100" s="35">
        <v>0</v>
      </c>
      <c r="O100" s="35">
        <v>0</v>
      </c>
      <c r="P100" s="95" t="s">
        <v>44</v>
      </c>
      <c r="Q100" s="36" t="s">
        <v>4</v>
      </c>
      <c r="R100" s="56">
        <f>S100+T100</f>
        <v>0</v>
      </c>
      <c r="S100" s="56">
        <v>0</v>
      </c>
      <c r="T100" s="56">
        <v>0</v>
      </c>
      <c r="U100" s="56">
        <v>0</v>
      </c>
      <c r="V100" s="56">
        <v>0</v>
      </c>
      <c r="W100" s="56">
        <v>0</v>
      </c>
      <c r="X100" s="30">
        <f>M100+R100-U100</f>
        <v>0</v>
      </c>
      <c r="Y100" s="30">
        <f>N100+S100-V100</f>
        <v>0</v>
      </c>
      <c r="Z100" s="30">
        <f>O100+T100-W100</f>
        <v>0</v>
      </c>
      <c r="AA100" s="127"/>
      <c r="AB100" s="129"/>
      <c r="AC100" s="131" t="s">
        <v>155</v>
      </c>
      <c r="AD100" s="6"/>
      <c r="AE100" s="6"/>
      <c r="AF100" s="6"/>
      <c r="AG100" s="6"/>
      <c r="AH100" s="6"/>
    </row>
    <row r="101" spans="1:34" ht="12.75" x14ac:dyDescent="0.2">
      <c r="A101" s="135"/>
      <c r="B101" s="88"/>
      <c r="C101" s="88"/>
      <c r="D101" s="158"/>
      <c r="E101" s="123"/>
      <c r="F101" s="125"/>
      <c r="G101" s="88"/>
      <c r="H101" s="88"/>
      <c r="I101" s="121"/>
      <c r="J101" s="88"/>
      <c r="K101" s="91"/>
      <c r="L101" s="91"/>
      <c r="M101" s="12">
        <f t="shared" ref="M101:M103" si="178">X100</f>
        <v>0</v>
      </c>
      <c r="N101" s="13">
        <f t="shared" ref="N101:N103" si="179">Y100</f>
        <v>0</v>
      </c>
      <c r="O101" s="13">
        <f t="shared" ref="O101:O103" si="180">Z100</f>
        <v>0</v>
      </c>
      <c r="P101" s="126"/>
      <c r="Q101" s="19" t="s">
        <v>5</v>
      </c>
      <c r="R101" s="28">
        <f t="shared" ref="R101:R103" si="181">S101+T101</f>
        <v>0</v>
      </c>
      <c r="S101" s="56">
        <v>0</v>
      </c>
      <c r="T101" s="56">
        <v>0</v>
      </c>
      <c r="U101" s="28">
        <f t="shared" ref="U101:U103" si="182">V101</f>
        <v>0</v>
      </c>
      <c r="V101" s="56">
        <v>0</v>
      </c>
      <c r="W101" s="56">
        <v>0</v>
      </c>
      <c r="X101" s="12">
        <f t="shared" ref="X101:X103" si="183">M101+R101-U101</f>
        <v>0</v>
      </c>
      <c r="Y101" s="12">
        <f t="shared" ref="Y101:Y103" si="184">N101+S101-V101</f>
        <v>0</v>
      </c>
      <c r="Z101" s="12">
        <f t="shared" ref="Z101:Z103" si="185">O101+T101-W101</f>
        <v>0</v>
      </c>
      <c r="AA101" s="128"/>
      <c r="AB101" s="130"/>
      <c r="AC101" s="132"/>
      <c r="AD101" s="6"/>
      <c r="AE101" s="6"/>
      <c r="AF101" s="6"/>
      <c r="AG101" s="6"/>
      <c r="AH101" s="6"/>
    </row>
    <row r="102" spans="1:34" ht="12.75" x14ac:dyDescent="0.2">
      <c r="A102" s="135"/>
      <c r="B102" s="88"/>
      <c r="C102" s="88"/>
      <c r="D102" s="158"/>
      <c r="E102" s="123"/>
      <c r="F102" s="125"/>
      <c r="G102" s="88"/>
      <c r="H102" s="88"/>
      <c r="I102" s="121"/>
      <c r="J102" s="88"/>
      <c r="K102" s="91"/>
      <c r="L102" s="91"/>
      <c r="M102" s="12">
        <f t="shared" si="178"/>
        <v>0</v>
      </c>
      <c r="N102" s="13">
        <f t="shared" si="179"/>
        <v>0</v>
      </c>
      <c r="O102" s="13">
        <f t="shared" si="180"/>
        <v>0</v>
      </c>
      <c r="P102" s="126"/>
      <c r="Q102" s="19" t="s">
        <v>6</v>
      </c>
      <c r="R102" s="28">
        <f t="shared" si="181"/>
        <v>0</v>
      </c>
      <c r="S102" s="56">
        <v>0</v>
      </c>
      <c r="T102" s="56">
        <v>0</v>
      </c>
      <c r="U102" s="28">
        <f t="shared" si="182"/>
        <v>0</v>
      </c>
      <c r="V102" s="56">
        <v>0</v>
      </c>
      <c r="W102" s="56">
        <v>0</v>
      </c>
      <c r="X102" s="12">
        <f t="shared" si="183"/>
        <v>0</v>
      </c>
      <c r="Y102" s="12">
        <f t="shared" si="184"/>
        <v>0</v>
      </c>
      <c r="Z102" s="12">
        <f t="shared" si="185"/>
        <v>0</v>
      </c>
      <c r="AA102" s="128"/>
      <c r="AB102" s="130"/>
      <c r="AC102" s="132"/>
      <c r="AD102" s="6"/>
      <c r="AE102" s="6"/>
      <c r="AF102" s="6"/>
      <c r="AG102" s="6"/>
      <c r="AH102" s="6"/>
    </row>
    <row r="103" spans="1:34" ht="12.75" x14ac:dyDescent="0.2">
      <c r="A103" s="135"/>
      <c r="B103" s="88"/>
      <c r="C103" s="88"/>
      <c r="D103" s="158"/>
      <c r="E103" s="123"/>
      <c r="F103" s="125"/>
      <c r="G103" s="88"/>
      <c r="H103" s="88"/>
      <c r="I103" s="121"/>
      <c r="J103" s="88"/>
      <c r="K103" s="91"/>
      <c r="L103" s="91"/>
      <c r="M103" s="12">
        <f t="shared" si="178"/>
        <v>0</v>
      </c>
      <c r="N103" s="13">
        <f t="shared" si="179"/>
        <v>0</v>
      </c>
      <c r="O103" s="13">
        <f t="shared" si="180"/>
        <v>0</v>
      </c>
      <c r="P103" s="126"/>
      <c r="Q103" s="19" t="s">
        <v>7</v>
      </c>
      <c r="R103" s="28">
        <f t="shared" si="181"/>
        <v>1422.56</v>
      </c>
      <c r="S103" s="28">
        <v>711.28</v>
      </c>
      <c r="T103" s="28">
        <v>711.28</v>
      </c>
      <c r="U103" s="28">
        <f t="shared" si="182"/>
        <v>0</v>
      </c>
      <c r="V103" s="56">
        <v>0</v>
      </c>
      <c r="W103" s="56">
        <v>0</v>
      </c>
      <c r="X103" s="12">
        <f t="shared" si="183"/>
        <v>1422.56</v>
      </c>
      <c r="Y103" s="12">
        <f t="shared" si="184"/>
        <v>711.28</v>
      </c>
      <c r="Z103" s="12">
        <f t="shared" si="185"/>
        <v>711.28</v>
      </c>
      <c r="AA103" s="128"/>
      <c r="AB103" s="130"/>
      <c r="AC103" s="132"/>
      <c r="AD103" s="6"/>
      <c r="AE103" s="6"/>
      <c r="AF103" s="6"/>
      <c r="AG103" s="6"/>
      <c r="AH103" s="6"/>
    </row>
    <row r="104" spans="1:34" ht="19.5" customHeight="1" x14ac:dyDescent="0.2">
      <c r="A104" s="135"/>
      <c r="B104" s="89"/>
      <c r="C104" s="89"/>
      <c r="D104" s="158"/>
      <c r="E104" s="123"/>
      <c r="F104" s="125"/>
      <c r="G104" s="89"/>
      <c r="H104" s="89"/>
      <c r="I104" s="122"/>
      <c r="J104" s="89"/>
      <c r="K104" s="92"/>
      <c r="L104" s="92"/>
      <c r="M104" s="133"/>
      <c r="N104" s="133"/>
      <c r="O104" s="133"/>
      <c r="P104" s="126"/>
      <c r="Q104" s="20" t="s">
        <v>3</v>
      </c>
      <c r="R104" s="57">
        <f>SUM(R100:R103)</f>
        <v>1422.56</v>
      </c>
      <c r="S104" s="57">
        <f>SUM(S100:S103)</f>
        <v>711.28</v>
      </c>
      <c r="T104" s="57">
        <f t="shared" ref="T104" si="186">SUM(T100:T103)</f>
        <v>711.28</v>
      </c>
      <c r="U104" s="57">
        <f>SUM(U100:U103)</f>
        <v>0</v>
      </c>
      <c r="V104" s="57">
        <f>SUM(V100:V103)</f>
        <v>0</v>
      </c>
      <c r="W104" s="57">
        <f t="shared" ref="W104" si="187">SUM(W100:W103)</f>
        <v>0</v>
      </c>
      <c r="X104" s="133"/>
      <c r="Y104" s="133"/>
      <c r="Z104" s="133"/>
      <c r="AA104" s="128"/>
      <c r="AB104" s="130"/>
      <c r="AC104" s="132"/>
      <c r="AD104" s="6"/>
      <c r="AE104" s="6"/>
      <c r="AF104" s="6"/>
      <c r="AG104" s="6"/>
      <c r="AH104" s="6"/>
    </row>
    <row r="105" spans="1:34" ht="17.25" customHeight="1" x14ac:dyDescent="0.2">
      <c r="A105" s="108">
        <v>2</v>
      </c>
      <c r="B105" s="87" t="s">
        <v>145</v>
      </c>
      <c r="C105" s="87" t="s">
        <v>147</v>
      </c>
      <c r="D105" s="111" t="s">
        <v>154</v>
      </c>
      <c r="E105" s="114"/>
      <c r="F105" s="117"/>
      <c r="G105" s="87" t="s">
        <v>151</v>
      </c>
      <c r="H105" s="87" t="s">
        <v>152</v>
      </c>
      <c r="I105" s="120">
        <v>127.2</v>
      </c>
      <c r="J105" s="87">
        <v>39.15</v>
      </c>
      <c r="K105" s="90">
        <v>44866</v>
      </c>
      <c r="L105" s="90">
        <v>45199</v>
      </c>
      <c r="M105" s="12">
        <f>N105+O105</f>
        <v>0</v>
      </c>
      <c r="N105" s="13">
        <v>0</v>
      </c>
      <c r="O105" s="16">
        <v>0</v>
      </c>
      <c r="P105" s="93" t="s">
        <v>44</v>
      </c>
      <c r="Q105" s="19" t="s">
        <v>4</v>
      </c>
      <c r="R105" s="28">
        <f>S105+T105</f>
        <v>0</v>
      </c>
      <c r="S105" s="28">
        <v>0</v>
      </c>
      <c r="T105" s="28">
        <v>0</v>
      </c>
      <c r="U105" s="28">
        <f>V105+W105</f>
        <v>0</v>
      </c>
      <c r="V105" s="28">
        <v>0</v>
      </c>
      <c r="W105" s="28">
        <v>0</v>
      </c>
      <c r="X105" s="12">
        <f>M105+R105-U105</f>
        <v>0</v>
      </c>
      <c r="Y105" s="12">
        <f>N105+S105-V105</f>
        <v>0</v>
      </c>
      <c r="Z105" s="12">
        <f>O105+T105-W105</f>
        <v>0</v>
      </c>
      <c r="AA105" s="96"/>
      <c r="AB105" s="96"/>
      <c r="AC105" s="99" t="s">
        <v>155</v>
      </c>
      <c r="AD105" s="6"/>
      <c r="AE105" s="6"/>
      <c r="AF105" s="6"/>
      <c r="AG105" s="6"/>
      <c r="AH105" s="6"/>
    </row>
    <row r="106" spans="1:34" ht="13.5" customHeight="1" x14ac:dyDescent="0.2">
      <c r="A106" s="109"/>
      <c r="B106" s="88"/>
      <c r="C106" s="88"/>
      <c r="D106" s="112"/>
      <c r="E106" s="115"/>
      <c r="F106" s="118"/>
      <c r="G106" s="88"/>
      <c r="H106" s="88"/>
      <c r="I106" s="121"/>
      <c r="J106" s="88"/>
      <c r="K106" s="91"/>
      <c r="L106" s="91"/>
      <c r="M106" s="12">
        <f t="shared" ref="M106:M108" si="188">X105</f>
        <v>0</v>
      </c>
      <c r="N106" s="13">
        <f t="shared" ref="N106:N108" si="189">Y105</f>
        <v>0</v>
      </c>
      <c r="O106" s="13">
        <f t="shared" ref="O106:O108" si="190">Z105</f>
        <v>0</v>
      </c>
      <c r="P106" s="94"/>
      <c r="Q106" s="19" t="s">
        <v>5</v>
      </c>
      <c r="R106" s="28">
        <f t="shared" ref="R106:R108" si="191">S106+T106</f>
        <v>0</v>
      </c>
      <c r="S106" s="28">
        <v>0</v>
      </c>
      <c r="T106" s="28">
        <v>0</v>
      </c>
      <c r="U106" s="28">
        <f t="shared" ref="U106:U108" si="192">V106+W106</f>
        <v>0</v>
      </c>
      <c r="V106" s="28">
        <v>0</v>
      </c>
      <c r="W106" s="28">
        <v>0</v>
      </c>
      <c r="X106" s="12">
        <f t="shared" ref="X106:X108" si="193">M106+R106-U106</f>
        <v>0</v>
      </c>
      <c r="Y106" s="12">
        <f t="shared" ref="Y106:Y108" si="194">N106+S106-V106</f>
        <v>0</v>
      </c>
      <c r="Z106" s="12">
        <f t="shared" ref="Z106:Z108" si="195">O106+T106-W106</f>
        <v>0</v>
      </c>
      <c r="AA106" s="97"/>
      <c r="AB106" s="97"/>
      <c r="AC106" s="100"/>
      <c r="AD106" s="6"/>
      <c r="AE106" s="6"/>
      <c r="AF106" s="6"/>
      <c r="AG106" s="6"/>
      <c r="AH106" s="6"/>
    </row>
    <row r="107" spans="1:34" ht="12" customHeight="1" x14ac:dyDescent="0.2">
      <c r="A107" s="109"/>
      <c r="B107" s="88"/>
      <c r="C107" s="88"/>
      <c r="D107" s="112"/>
      <c r="E107" s="115"/>
      <c r="F107" s="118"/>
      <c r="G107" s="88"/>
      <c r="H107" s="88"/>
      <c r="I107" s="121"/>
      <c r="J107" s="88"/>
      <c r="K107" s="91"/>
      <c r="L107" s="91"/>
      <c r="M107" s="12">
        <f t="shared" si="188"/>
        <v>0</v>
      </c>
      <c r="N107" s="13">
        <f t="shared" si="189"/>
        <v>0</v>
      </c>
      <c r="O107" s="13">
        <f t="shared" si="190"/>
        <v>0</v>
      </c>
      <c r="P107" s="94"/>
      <c r="Q107" s="19" t="s">
        <v>6</v>
      </c>
      <c r="R107" s="28">
        <f t="shared" si="191"/>
        <v>0</v>
      </c>
      <c r="S107" s="28">
        <v>0</v>
      </c>
      <c r="T107" s="28">
        <v>0</v>
      </c>
      <c r="U107" s="28">
        <f t="shared" si="192"/>
        <v>0</v>
      </c>
      <c r="V107" s="28">
        <v>0</v>
      </c>
      <c r="W107" s="28">
        <v>0</v>
      </c>
      <c r="X107" s="12">
        <f t="shared" si="193"/>
        <v>0</v>
      </c>
      <c r="Y107" s="12">
        <f t="shared" si="194"/>
        <v>0</v>
      </c>
      <c r="Z107" s="12">
        <f t="shared" si="195"/>
        <v>0</v>
      </c>
      <c r="AA107" s="97"/>
      <c r="AB107" s="97"/>
      <c r="AC107" s="100"/>
      <c r="AD107" s="6"/>
      <c r="AE107" s="6"/>
      <c r="AF107" s="6"/>
      <c r="AG107" s="6"/>
      <c r="AH107" s="6"/>
    </row>
    <row r="108" spans="1:34" ht="11.25" customHeight="1" x14ac:dyDescent="0.2">
      <c r="A108" s="109"/>
      <c r="B108" s="88"/>
      <c r="C108" s="88"/>
      <c r="D108" s="112"/>
      <c r="E108" s="115"/>
      <c r="F108" s="118"/>
      <c r="G108" s="88"/>
      <c r="H108" s="88"/>
      <c r="I108" s="121"/>
      <c r="J108" s="88"/>
      <c r="K108" s="91"/>
      <c r="L108" s="91"/>
      <c r="M108" s="12">
        <f t="shared" si="188"/>
        <v>0</v>
      </c>
      <c r="N108" s="13">
        <f t="shared" si="189"/>
        <v>0</v>
      </c>
      <c r="O108" s="13">
        <f t="shared" si="190"/>
        <v>0</v>
      </c>
      <c r="P108" s="94"/>
      <c r="Q108" s="19" t="s">
        <v>7</v>
      </c>
      <c r="R108" s="28">
        <f t="shared" si="191"/>
        <v>9959.76</v>
      </c>
      <c r="S108" s="28">
        <v>4979.88</v>
      </c>
      <c r="T108" s="28">
        <v>4979.88</v>
      </c>
      <c r="U108" s="28">
        <f t="shared" si="192"/>
        <v>4979.88</v>
      </c>
      <c r="V108" s="28">
        <v>2489.94</v>
      </c>
      <c r="W108" s="28">
        <v>2489.94</v>
      </c>
      <c r="X108" s="12">
        <f t="shared" si="193"/>
        <v>4979.88</v>
      </c>
      <c r="Y108" s="12">
        <f t="shared" si="194"/>
        <v>2489.94</v>
      </c>
      <c r="Z108" s="12">
        <f t="shared" si="195"/>
        <v>2489.94</v>
      </c>
      <c r="AA108" s="97"/>
      <c r="AB108" s="97"/>
      <c r="AC108" s="100"/>
      <c r="AD108" s="6"/>
      <c r="AE108" s="6"/>
      <c r="AF108" s="6"/>
      <c r="AG108" s="6"/>
      <c r="AH108" s="6"/>
    </row>
    <row r="109" spans="1:34" ht="18.75" customHeight="1" thickBot="1" x14ac:dyDescent="0.25">
      <c r="A109" s="110"/>
      <c r="B109" s="88"/>
      <c r="C109" s="88"/>
      <c r="D109" s="113"/>
      <c r="E109" s="116"/>
      <c r="F109" s="119"/>
      <c r="G109" s="89"/>
      <c r="H109" s="89"/>
      <c r="I109" s="122"/>
      <c r="J109" s="89"/>
      <c r="K109" s="92"/>
      <c r="L109" s="92"/>
      <c r="M109" s="102"/>
      <c r="N109" s="103"/>
      <c r="O109" s="104"/>
      <c r="P109" s="95"/>
      <c r="Q109" s="55" t="s">
        <v>3</v>
      </c>
      <c r="R109" s="58">
        <f>SUM(R105:R108)</f>
        <v>9959.76</v>
      </c>
      <c r="S109" s="58">
        <f t="shared" ref="S109:W109" si="196">SUM(S105:S108)</f>
        <v>4979.88</v>
      </c>
      <c r="T109" s="58">
        <f t="shared" si="196"/>
        <v>4979.88</v>
      </c>
      <c r="U109" s="58">
        <f t="shared" si="196"/>
        <v>4979.88</v>
      </c>
      <c r="V109" s="58">
        <f t="shared" si="196"/>
        <v>2489.94</v>
      </c>
      <c r="W109" s="58">
        <f t="shared" si="196"/>
        <v>2489.94</v>
      </c>
      <c r="X109" s="105"/>
      <c r="Y109" s="106"/>
      <c r="Z109" s="107"/>
      <c r="AA109" s="98"/>
      <c r="AB109" s="98"/>
      <c r="AC109" s="101"/>
      <c r="AD109" s="6"/>
      <c r="AE109" s="6"/>
      <c r="AF109" s="6"/>
      <c r="AG109" s="6"/>
      <c r="AH109" s="6"/>
    </row>
    <row r="110" spans="1:34" ht="13.5" customHeight="1" thickTop="1" x14ac:dyDescent="0.2">
      <c r="A110" s="108">
        <v>3</v>
      </c>
      <c r="B110" s="87" t="s">
        <v>145</v>
      </c>
      <c r="C110" s="87" t="s">
        <v>156</v>
      </c>
      <c r="D110" s="158" t="s">
        <v>148</v>
      </c>
      <c r="E110" s="114"/>
      <c r="F110" s="118"/>
      <c r="G110" s="87" t="s">
        <v>157</v>
      </c>
      <c r="H110" s="87" t="s">
        <v>158</v>
      </c>
      <c r="I110" s="120">
        <v>74.099999999999994</v>
      </c>
      <c r="J110" s="87">
        <v>9.4</v>
      </c>
      <c r="K110" s="90">
        <v>44893</v>
      </c>
      <c r="L110" s="90">
        <v>45227</v>
      </c>
      <c r="M110" s="30">
        <f>N110+O110</f>
        <v>0</v>
      </c>
      <c r="N110" s="35">
        <v>0</v>
      </c>
      <c r="O110" s="42">
        <v>0</v>
      </c>
      <c r="P110" s="94" t="s">
        <v>44</v>
      </c>
      <c r="Q110" s="19" t="s">
        <v>4</v>
      </c>
      <c r="R110" s="28">
        <f>S110+T110</f>
        <v>0</v>
      </c>
      <c r="S110" s="28">
        <v>0</v>
      </c>
      <c r="T110" s="28">
        <v>0</v>
      </c>
      <c r="U110" s="28">
        <f>V110+W110</f>
        <v>0</v>
      </c>
      <c r="V110" s="28">
        <v>0</v>
      </c>
      <c r="W110" s="28">
        <v>0</v>
      </c>
      <c r="X110" s="12">
        <f>M110+R110-U110</f>
        <v>0</v>
      </c>
      <c r="Y110" s="12">
        <f>N110+S110-V110</f>
        <v>0</v>
      </c>
      <c r="Z110" s="12">
        <f>O110+T110-W110</f>
        <v>0</v>
      </c>
      <c r="AA110" s="96"/>
      <c r="AB110" s="96"/>
      <c r="AC110" s="237" t="s">
        <v>159</v>
      </c>
    </row>
    <row r="111" spans="1:34" ht="12.75" x14ac:dyDescent="0.2">
      <c r="A111" s="109"/>
      <c r="B111" s="88"/>
      <c r="C111" s="88"/>
      <c r="D111" s="158"/>
      <c r="E111" s="115"/>
      <c r="F111" s="118"/>
      <c r="G111" s="88"/>
      <c r="H111" s="88"/>
      <c r="I111" s="121"/>
      <c r="J111" s="88"/>
      <c r="K111" s="91"/>
      <c r="L111" s="91"/>
      <c r="M111" s="12">
        <f t="shared" ref="M111:M113" si="197">X110</f>
        <v>0</v>
      </c>
      <c r="N111" s="13">
        <f t="shared" ref="N111:N113" si="198">Y110</f>
        <v>0</v>
      </c>
      <c r="O111" s="13">
        <f t="shared" ref="O111:O113" si="199">Z110</f>
        <v>0</v>
      </c>
      <c r="P111" s="94"/>
      <c r="Q111" s="19" t="s">
        <v>5</v>
      </c>
      <c r="R111" s="28">
        <f t="shared" ref="R111:R113" si="200">S111+T111</f>
        <v>0</v>
      </c>
      <c r="S111" s="28">
        <v>0</v>
      </c>
      <c r="T111" s="28">
        <v>0</v>
      </c>
      <c r="U111" s="28">
        <f t="shared" ref="U111:U113" si="201">V111+W111</f>
        <v>0</v>
      </c>
      <c r="V111" s="28">
        <v>0</v>
      </c>
      <c r="W111" s="28">
        <v>0</v>
      </c>
      <c r="X111" s="12">
        <f t="shared" ref="X111:X113" si="202">M111+R111-U111</f>
        <v>0</v>
      </c>
      <c r="Y111" s="12">
        <f t="shared" ref="Y111:Y113" si="203">N111+S111-V111</f>
        <v>0</v>
      </c>
      <c r="Z111" s="12">
        <f t="shared" ref="Z111:Z113" si="204">O111+T111-W111</f>
        <v>0</v>
      </c>
      <c r="AA111" s="97"/>
      <c r="AB111" s="97"/>
      <c r="AC111" s="238"/>
    </row>
    <row r="112" spans="1:34" ht="12.75" x14ac:dyDescent="0.2">
      <c r="A112" s="109"/>
      <c r="B112" s="88"/>
      <c r="C112" s="88"/>
      <c r="D112" s="158"/>
      <c r="E112" s="115"/>
      <c r="F112" s="118"/>
      <c r="G112" s="88"/>
      <c r="H112" s="88"/>
      <c r="I112" s="121"/>
      <c r="J112" s="88"/>
      <c r="K112" s="91"/>
      <c r="L112" s="91"/>
      <c r="M112" s="12">
        <f t="shared" si="197"/>
        <v>0</v>
      </c>
      <c r="N112" s="13">
        <f t="shared" si="198"/>
        <v>0</v>
      </c>
      <c r="O112" s="13">
        <f t="shared" si="199"/>
        <v>0</v>
      </c>
      <c r="P112" s="94"/>
      <c r="Q112" s="19" t="s">
        <v>6</v>
      </c>
      <c r="R112" s="28">
        <f t="shared" si="200"/>
        <v>0</v>
      </c>
      <c r="S112" s="28">
        <v>0</v>
      </c>
      <c r="T112" s="28">
        <v>0</v>
      </c>
      <c r="U112" s="28">
        <f t="shared" si="201"/>
        <v>0</v>
      </c>
      <c r="V112" s="28">
        <v>0</v>
      </c>
      <c r="W112" s="28">
        <v>0</v>
      </c>
      <c r="X112" s="12">
        <f t="shared" si="202"/>
        <v>0</v>
      </c>
      <c r="Y112" s="12">
        <f t="shared" si="203"/>
        <v>0</v>
      </c>
      <c r="Z112" s="12">
        <f t="shared" si="204"/>
        <v>0</v>
      </c>
      <c r="AA112" s="97"/>
      <c r="AB112" s="97"/>
      <c r="AC112" s="238"/>
    </row>
    <row r="113" spans="1:29" ht="12.75" x14ac:dyDescent="0.2">
      <c r="A113" s="109"/>
      <c r="B113" s="88"/>
      <c r="C113" s="88"/>
      <c r="D113" s="158"/>
      <c r="E113" s="115"/>
      <c r="F113" s="118"/>
      <c r="G113" s="88"/>
      <c r="H113" s="88"/>
      <c r="I113" s="121"/>
      <c r="J113" s="88"/>
      <c r="K113" s="91"/>
      <c r="L113" s="91"/>
      <c r="M113" s="12">
        <f t="shared" si="197"/>
        <v>0</v>
      </c>
      <c r="N113" s="13">
        <f t="shared" si="198"/>
        <v>0</v>
      </c>
      <c r="O113" s="13">
        <f t="shared" si="199"/>
        <v>0</v>
      </c>
      <c r="P113" s="94"/>
      <c r="Q113" s="19" t="s">
        <v>7</v>
      </c>
      <c r="R113" s="28">
        <f t="shared" si="200"/>
        <v>394.4</v>
      </c>
      <c r="S113" s="28">
        <v>197.2</v>
      </c>
      <c r="T113" s="28">
        <v>197.2</v>
      </c>
      <c r="U113" s="28">
        <f t="shared" si="201"/>
        <v>394.4</v>
      </c>
      <c r="V113" s="28">
        <v>197.2</v>
      </c>
      <c r="W113" s="28">
        <v>197.2</v>
      </c>
      <c r="X113" s="12">
        <f t="shared" si="202"/>
        <v>0</v>
      </c>
      <c r="Y113" s="12">
        <f t="shared" si="203"/>
        <v>0</v>
      </c>
      <c r="Z113" s="12">
        <f t="shared" si="204"/>
        <v>0</v>
      </c>
      <c r="AA113" s="97"/>
      <c r="AB113" s="97"/>
      <c r="AC113" s="238"/>
    </row>
    <row r="114" spans="1:29" ht="13.5" thickBot="1" x14ac:dyDescent="0.25">
      <c r="A114" s="267"/>
      <c r="B114" s="179"/>
      <c r="C114" s="179"/>
      <c r="D114" s="180"/>
      <c r="E114" s="210"/>
      <c r="F114" s="211"/>
      <c r="G114" s="89"/>
      <c r="H114" s="89"/>
      <c r="I114" s="122"/>
      <c r="J114" s="89"/>
      <c r="K114" s="92"/>
      <c r="L114" s="92"/>
      <c r="M114" s="105"/>
      <c r="N114" s="106"/>
      <c r="O114" s="107"/>
      <c r="P114" s="262"/>
      <c r="Q114" s="55" t="s">
        <v>3</v>
      </c>
      <c r="R114" s="58">
        <f>SUM(R110:R113)</f>
        <v>394.4</v>
      </c>
      <c r="S114" s="58">
        <f t="shared" ref="S114" si="205">SUM(S110:S113)</f>
        <v>197.2</v>
      </c>
      <c r="T114" s="58">
        <f t="shared" ref="T114" si="206">SUM(T110:T113)</f>
        <v>197.2</v>
      </c>
      <c r="U114" s="58">
        <f t="shared" ref="U114" si="207">SUM(U110:U113)</f>
        <v>394.4</v>
      </c>
      <c r="V114" s="58">
        <f t="shared" ref="V114" si="208">SUM(V110:V113)</f>
        <v>197.2</v>
      </c>
      <c r="W114" s="58">
        <f t="shared" ref="W114" si="209">SUM(W110:W113)</f>
        <v>197.2</v>
      </c>
      <c r="X114" s="105"/>
      <c r="Y114" s="106"/>
      <c r="Z114" s="107"/>
      <c r="AA114" s="98"/>
      <c r="AB114" s="98"/>
      <c r="AC114" s="239"/>
    </row>
    <row r="115" spans="1:29" ht="13.5" thickTop="1" x14ac:dyDescent="0.2">
      <c r="A115" s="173">
        <v>5</v>
      </c>
      <c r="B115" s="207" t="s">
        <v>70</v>
      </c>
      <c r="C115" s="207"/>
      <c r="D115" s="207"/>
      <c r="E115" s="207"/>
      <c r="F115" s="147"/>
      <c r="G115" s="147"/>
      <c r="H115" s="147"/>
      <c r="I115" s="147"/>
      <c r="J115" s="147"/>
      <c r="K115" s="147"/>
      <c r="L115" s="147"/>
      <c r="M115" s="37">
        <f>N115+O115</f>
        <v>3587.4399999999996</v>
      </c>
      <c r="N115" s="38">
        <f>N120+N125+N130+N135+N140+N150</f>
        <v>3587.4399999999996</v>
      </c>
      <c r="O115" s="38">
        <f>O120+O125+O130+O135+O140+O150</f>
        <v>0</v>
      </c>
      <c r="P115" s="165"/>
      <c r="Q115" s="39" t="s">
        <v>4</v>
      </c>
      <c r="R115" s="38">
        <f>S115+T115</f>
        <v>90405.489999999991</v>
      </c>
      <c r="S115" s="38">
        <f>S120+S125+S130+S135+S140+S150</f>
        <v>90405.489999999991</v>
      </c>
      <c r="T115" s="38">
        <f t="shared" ref="S115:T118" si="210">T120+T125+T130+T135+T140+T150</f>
        <v>0</v>
      </c>
      <c r="U115" s="38">
        <f>V115+W115</f>
        <v>70127.649999999994</v>
      </c>
      <c r="V115" s="38">
        <f>V120+V125+V130+V135+V140+V150+V145</f>
        <v>70127.649999999994</v>
      </c>
      <c r="W115" s="38">
        <f>W120+W125+W130+W135+W140+W150</f>
        <v>0</v>
      </c>
      <c r="X115" s="37">
        <f>M115+R115-U115</f>
        <v>23865.279999999999</v>
      </c>
      <c r="Y115" s="37">
        <f>N115+S115-V115</f>
        <v>23865.279999999999</v>
      </c>
      <c r="Z115" s="37">
        <f>O115+T115-W115</f>
        <v>0</v>
      </c>
      <c r="AA115" s="249"/>
      <c r="AB115" s="249"/>
      <c r="AC115" s="252"/>
    </row>
    <row r="116" spans="1:29" ht="12.75" x14ac:dyDescent="0.2">
      <c r="A116" s="145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2">
        <f t="shared" ref="M116:M118" si="211">X115</f>
        <v>23865.279999999999</v>
      </c>
      <c r="N116" s="13">
        <f t="shared" ref="N116:N118" si="212">Y115</f>
        <v>23865.279999999999</v>
      </c>
      <c r="O116" s="13">
        <f t="shared" ref="O116:O118" si="213">Z115</f>
        <v>0</v>
      </c>
      <c r="P116" s="166"/>
      <c r="Q116" s="18" t="s">
        <v>5</v>
      </c>
      <c r="R116" s="28">
        <f t="shared" ref="R116:R118" si="214">S116+T116</f>
        <v>90269.77</v>
      </c>
      <c r="S116" s="28">
        <f t="shared" si="210"/>
        <v>90269.77</v>
      </c>
      <c r="T116" s="28">
        <f t="shared" si="210"/>
        <v>0</v>
      </c>
      <c r="U116" s="28">
        <f>V116</f>
        <v>90362.18</v>
      </c>
      <c r="V116" s="28">
        <f>V121+V126+V131+V136+V141+V151+V146</f>
        <v>90362.18</v>
      </c>
      <c r="W116" s="28">
        <f>W121+W126+W131+W136+W141+W151</f>
        <v>0</v>
      </c>
      <c r="X116" s="12">
        <f t="shared" ref="X116:X118" si="215">M116+R116-U116</f>
        <v>23772.87000000001</v>
      </c>
      <c r="Y116" s="12">
        <f t="shared" ref="Y116:Y118" si="216">N116+S116-V116</f>
        <v>23772.87000000001</v>
      </c>
      <c r="Z116" s="12">
        <f t="shared" ref="Z116:Z118" si="217">O116+T116-W116</f>
        <v>0</v>
      </c>
      <c r="AA116" s="250"/>
      <c r="AB116" s="250"/>
      <c r="AC116" s="253"/>
    </row>
    <row r="117" spans="1:29" ht="12.75" x14ac:dyDescent="0.2">
      <c r="A117" s="145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2">
        <f t="shared" si="211"/>
        <v>23772.87000000001</v>
      </c>
      <c r="N117" s="13">
        <f t="shared" si="212"/>
        <v>23772.87000000001</v>
      </c>
      <c r="O117" s="13">
        <f t="shared" si="213"/>
        <v>0</v>
      </c>
      <c r="P117" s="166"/>
      <c r="Q117" s="18" t="s">
        <v>6</v>
      </c>
      <c r="R117" s="28">
        <f t="shared" si="214"/>
        <v>90348.33</v>
      </c>
      <c r="S117" s="28">
        <f>S122+S127+S132+S137+S142+S152</f>
        <v>90348.33</v>
      </c>
      <c r="T117" s="28">
        <f t="shared" si="210"/>
        <v>0</v>
      </c>
      <c r="U117" s="28">
        <f t="shared" ref="U117:U118" si="218">V117</f>
        <v>121531.15</v>
      </c>
      <c r="V117" s="28">
        <f>V122+V127+V132+V137+V142+V152+V147</f>
        <v>121531.15</v>
      </c>
      <c r="W117" s="28">
        <f>W122+W127+W132+W137+W142+W152</f>
        <v>0</v>
      </c>
      <c r="X117" s="12">
        <f t="shared" si="215"/>
        <v>-7409.9499999999825</v>
      </c>
      <c r="Y117" s="12">
        <f t="shared" si="216"/>
        <v>-7409.9499999999825</v>
      </c>
      <c r="Z117" s="12">
        <f t="shared" si="217"/>
        <v>0</v>
      </c>
      <c r="AA117" s="250"/>
      <c r="AB117" s="250"/>
      <c r="AC117" s="253"/>
    </row>
    <row r="118" spans="1:29" ht="12.75" x14ac:dyDescent="0.2">
      <c r="A118" s="145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2">
        <f t="shared" si="211"/>
        <v>-7409.9499999999825</v>
      </c>
      <c r="N118" s="13">
        <f t="shared" si="212"/>
        <v>-7409.9499999999825</v>
      </c>
      <c r="O118" s="13">
        <f t="shared" si="213"/>
        <v>0</v>
      </c>
      <c r="P118" s="166"/>
      <c r="Q118" s="18" t="s">
        <v>7</v>
      </c>
      <c r="R118" s="28">
        <f t="shared" si="214"/>
        <v>90348.33</v>
      </c>
      <c r="S118" s="28">
        <f>S123+S128+S133+S138+S143+S153</f>
        <v>90348.33</v>
      </c>
      <c r="T118" s="28">
        <f t="shared" si="210"/>
        <v>0</v>
      </c>
      <c r="U118" s="28">
        <f t="shared" si="218"/>
        <v>113213.5</v>
      </c>
      <c r="V118" s="28">
        <f>V123+V128+V133+V138+V143+V153+V148</f>
        <v>113213.5</v>
      </c>
      <c r="W118" s="28">
        <f>W123+W128+W133+W138+W143+W153</f>
        <v>0</v>
      </c>
      <c r="X118" s="12">
        <f t="shared" si="215"/>
        <v>-30275.119999999981</v>
      </c>
      <c r="Y118" s="12">
        <f t="shared" si="216"/>
        <v>-30275.119999999981</v>
      </c>
      <c r="Z118" s="12">
        <f t="shared" si="217"/>
        <v>0</v>
      </c>
      <c r="AA118" s="250"/>
      <c r="AB118" s="250"/>
      <c r="AC118" s="253"/>
    </row>
    <row r="119" spans="1:29" ht="13.5" thickBot="1" x14ac:dyDescent="0.25">
      <c r="A119" s="146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2"/>
      <c r="N119" s="142"/>
      <c r="O119" s="142"/>
      <c r="P119" s="167"/>
      <c r="Q119" s="40" t="s">
        <v>3</v>
      </c>
      <c r="R119" s="41">
        <f>SUM(R115:R118)</f>
        <v>361371.92000000004</v>
      </c>
      <c r="S119" s="41">
        <f>SUM(S115:S118)</f>
        <v>361371.92000000004</v>
      </c>
      <c r="T119" s="41">
        <f t="shared" ref="T119:W119" si="219">SUM(T115:T118)</f>
        <v>0</v>
      </c>
      <c r="U119" s="41">
        <f>SUM(U115:U118)</f>
        <v>395234.48</v>
      </c>
      <c r="V119" s="41">
        <f>SUM(V115:V118)</f>
        <v>395234.48</v>
      </c>
      <c r="W119" s="41">
        <f t="shared" si="219"/>
        <v>0</v>
      </c>
      <c r="X119" s="143"/>
      <c r="Y119" s="143"/>
      <c r="Z119" s="143"/>
      <c r="AA119" s="251"/>
      <c r="AB119" s="251"/>
      <c r="AC119" s="254"/>
    </row>
    <row r="120" spans="1:29" ht="13.5" thickTop="1" x14ac:dyDescent="0.2">
      <c r="A120" s="134">
        <v>1</v>
      </c>
      <c r="B120" s="174" t="s">
        <v>71</v>
      </c>
      <c r="C120" s="172" t="s">
        <v>72</v>
      </c>
      <c r="D120" s="157" t="s">
        <v>73</v>
      </c>
      <c r="E120" s="116" t="s">
        <v>75</v>
      </c>
      <c r="F120" s="124">
        <v>14341.95</v>
      </c>
      <c r="G120" s="157" t="s">
        <v>76</v>
      </c>
      <c r="H120" s="116" t="s">
        <v>74</v>
      </c>
      <c r="I120" s="124">
        <v>471</v>
      </c>
      <c r="J120" s="157">
        <v>48.55</v>
      </c>
      <c r="K120" s="205" t="s">
        <v>110</v>
      </c>
      <c r="L120" s="205" t="s">
        <v>111</v>
      </c>
      <c r="M120" s="30">
        <f>N120+O120</f>
        <v>0</v>
      </c>
      <c r="N120" s="35">
        <v>0</v>
      </c>
      <c r="O120" s="35">
        <v>0</v>
      </c>
      <c r="P120" s="95" t="s">
        <v>44</v>
      </c>
      <c r="Q120" s="36" t="s">
        <v>4</v>
      </c>
      <c r="R120" s="56">
        <f>S120+T120</f>
        <v>68595.509999999995</v>
      </c>
      <c r="S120" s="56">
        <v>68595.509999999995</v>
      </c>
      <c r="T120" s="56">
        <v>0</v>
      </c>
      <c r="U120" s="56">
        <f>V120+W120</f>
        <v>45730.34</v>
      </c>
      <c r="V120" s="56">
        <v>45730.34</v>
      </c>
      <c r="W120" s="56">
        <v>0</v>
      </c>
      <c r="X120" s="30">
        <f>M120+R120-U120</f>
        <v>22865.17</v>
      </c>
      <c r="Y120" s="30">
        <f>N120+S120-V120</f>
        <v>22865.17</v>
      </c>
      <c r="Z120" s="30">
        <f>O120+T120-W120</f>
        <v>0</v>
      </c>
      <c r="AA120" s="127"/>
      <c r="AB120" s="129"/>
      <c r="AC120" s="168"/>
    </row>
    <row r="121" spans="1:29" ht="12.75" x14ac:dyDescent="0.2">
      <c r="A121" s="135"/>
      <c r="B121" s="153"/>
      <c r="C121" s="154"/>
      <c r="D121" s="158"/>
      <c r="E121" s="123"/>
      <c r="F121" s="125"/>
      <c r="G121" s="158"/>
      <c r="H121" s="123"/>
      <c r="I121" s="125"/>
      <c r="J121" s="158"/>
      <c r="K121" s="158"/>
      <c r="L121" s="158"/>
      <c r="M121" s="12">
        <f t="shared" ref="M121:O123" si="220">X120</f>
        <v>22865.17</v>
      </c>
      <c r="N121" s="13">
        <f t="shared" si="220"/>
        <v>22865.17</v>
      </c>
      <c r="O121" s="13">
        <f t="shared" si="220"/>
        <v>0</v>
      </c>
      <c r="P121" s="126"/>
      <c r="Q121" s="19" t="s">
        <v>5</v>
      </c>
      <c r="R121" s="28">
        <f t="shared" ref="R121:R123" si="221">S121+T121</f>
        <v>68595.509999999995</v>
      </c>
      <c r="S121" s="56">
        <v>68595.509999999995</v>
      </c>
      <c r="T121" s="56">
        <v>0</v>
      </c>
      <c r="U121" s="28">
        <f t="shared" ref="U121:U123" si="222">V121</f>
        <v>68595.509999999995</v>
      </c>
      <c r="V121" s="28">
        <v>68595.509999999995</v>
      </c>
      <c r="W121" s="56">
        <v>0</v>
      </c>
      <c r="X121" s="12">
        <f t="shared" ref="X121:X123" si="223">M121+R121-U121</f>
        <v>22865.17</v>
      </c>
      <c r="Y121" s="12">
        <f t="shared" ref="Y121:Y123" si="224">N121+S121-V121</f>
        <v>22865.17</v>
      </c>
      <c r="Z121" s="12">
        <f t="shared" ref="Z121:Z123" si="225">O121+T121-W121</f>
        <v>0</v>
      </c>
      <c r="AA121" s="128"/>
      <c r="AB121" s="130"/>
      <c r="AC121" s="169"/>
    </row>
    <row r="122" spans="1:29" ht="12.75" x14ac:dyDescent="0.2">
      <c r="A122" s="135"/>
      <c r="B122" s="153"/>
      <c r="C122" s="154"/>
      <c r="D122" s="158"/>
      <c r="E122" s="123"/>
      <c r="F122" s="125"/>
      <c r="G122" s="158"/>
      <c r="H122" s="123"/>
      <c r="I122" s="125"/>
      <c r="J122" s="158"/>
      <c r="K122" s="158"/>
      <c r="L122" s="158"/>
      <c r="M122" s="12">
        <f t="shared" si="220"/>
        <v>22865.17</v>
      </c>
      <c r="N122" s="13">
        <f t="shared" si="220"/>
        <v>22865.17</v>
      </c>
      <c r="O122" s="13">
        <f t="shared" si="220"/>
        <v>0</v>
      </c>
      <c r="P122" s="126"/>
      <c r="Q122" s="19" t="s">
        <v>6</v>
      </c>
      <c r="R122" s="28">
        <f t="shared" si="221"/>
        <v>68595.509999999995</v>
      </c>
      <c r="S122" s="56">
        <v>68595.509999999995</v>
      </c>
      <c r="T122" s="56">
        <v>0</v>
      </c>
      <c r="U122" s="28">
        <f t="shared" si="222"/>
        <v>68595.509999999995</v>
      </c>
      <c r="V122" s="28">
        <v>68595.509999999995</v>
      </c>
      <c r="W122" s="56">
        <v>0</v>
      </c>
      <c r="X122" s="12">
        <f t="shared" si="223"/>
        <v>22865.17</v>
      </c>
      <c r="Y122" s="12">
        <f t="shared" si="224"/>
        <v>22865.17</v>
      </c>
      <c r="Z122" s="12">
        <f t="shared" si="225"/>
        <v>0</v>
      </c>
      <c r="AA122" s="128"/>
      <c r="AB122" s="130"/>
      <c r="AC122" s="169"/>
    </row>
    <row r="123" spans="1:29" ht="12.75" x14ac:dyDescent="0.2">
      <c r="A123" s="135"/>
      <c r="B123" s="153"/>
      <c r="C123" s="154"/>
      <c r="D123" s="158"/>
      <c r="E123" s="123"/>
      <c r="F123" s="125"/>
      <c r="G123" s="158"/>
      <c r="H123" s="123"/>
      <c r="I123" s="125"/>
      <c r="J123" s="158"/>
      <c r="K123" s="158"/>
      <c r="L123" s="158"/>
      <c r="M123" s="12">
        <f t="shared" si="220"/>
        <v>22865.17</v>
      </c>
      <c r="N123" s="13">
        <f t="shared" si="220"/>
        <v>22865.17</v>
      </c>
      <c r="O123" s="13">
        <f t="shared" si="220"/>
        <v>0</v>
      </c>
      <c r="P123" s="126"/>
      <c r="Q123" s="19" t="s">
        <v>7</v>
      </c>
      <c r="R123" s="28">
        <f t="shared" si="221"/>
        <v>68595.509999999995</v>
      </c>
      <c r="S123" s="56">
        <v>68595.509999999995</v>
      </c>
      <c r="T123" s="56">
        <v>0</v>
      </c>
      <c r="U123" s="28">
        <f t="shared" si="222"/>
        <v>91460.68</v>
      </c>
      <c r="V123" s="28">
        <v>91460.68</v>
      </c>
      <c r="W123" s="28"/>
      <c r="X123" s="12">
        <f t="shared" si="223"/>
        <v>0</v>
      </c>
      <c r="Y123" s="12">
        <f t="shared" si="224"/>
        <v>0</v>
      </c>
      <c r="Z123" s="12">
        <f t="shared" si="225"/>
        <v>0</v>
      </c>
      <c r="AA123" s="128"/>
      <c r="AB123" s="130"/>
      <c r="AC123" s="169"/>
    </row>
    <row r="124" spans="1:29" ht="12.75" x14ac:dyDescent="0.2">
      <c r="A124" s="135"/>
      <c r="B124" s="153"/>
      <c r="C124" s="154"/>
      <c r="D124" s="158"/>
      <c r="E124" s="123"/>
      <c r="F124" s="125"/>
      <c r="G124" s="158"/>
      <c r="H124" s="123"/>
      <c r="I124" s="125"/>
      <c r="J124" s="158"/>
      <c r="K124" s="158"/>
      <c r="L124" s="158"/>
      <c r="M124" s="133"/>
      <c r="N124" s="133"/>
      <c r="O124" s="133"/>
      <c r="P124" s="126"/>
      <c r="Q124" s="20" t="s">
        <v>3</v>
      </c>
      <c r="R124" s="57">
        <f>SUM(R120:R123)</f>
        <v>274382.03999999998</v>
      </c>
      <c r="S124" s="57">
        <f>SUM(S120:S123)</f>
        <v>274382.03999999998</v>
      </c>
      <c r="T124" s="57">
        <f t="shared" ref="T124:W124" si="226">SUM(T120:T123)</f>
        <v>0</v>
      </c>
      <c r="U124" s="57">
        <f>SUM(U120:U123)</f>
        <v>274382.03999999998</v>
      </c>
      <c r="V124" s="57">
        <f>SUM(V120:V123)</f>
        <v>274382.03999999998</v>
      </c>
      <c r="W124" s="57">
        <f t="shared" si="226"/>
        <v>0</v>
      </c>
      <c r="X124" s="133"/>
      <c r="Y124" s="133"/>
      <c r="Z124" s="133"/>
      <c r="AA124" s="128"/>
      <c r="AB124" s="130"/>
      <c r="AC124" s="169"/>
    </row>
    <row r="125" spans="1:29" ht="12.75" customHeight="1" x14ac:dyDescent="0.2">
      <c r="A125" s="151">
        <f>1+A120</f>
        <v>2</v>
      </c>
      <c r="B125" s="153" t="s">
        <v>71</v>
      </c>
      <c r="C125" s="154" t="s">
        <v>77</v>
      </c>
      <c r="D125" s="154" t="s">
        <v>78</v>
      </c>
      <c r="E125" s="123" t="s">
        <v>75</v>
      </c>
      <c r="F125" s="155">
        <v>3245.97</v>
      </c>
      <c r="G125" s="154" t="s">
        <v>79</v>
      </c>
      <c r="H125" s="123" t="s">
        <v>74</v>
      </c>
      <c r="I125" s="155">
        <v>86.1</v>
      </c>
      <c r="J125" s="126">
        <v>24.27</v>
      </c>
      <c r="K125" s="170">
        <v>44622</v>
      </c>
      <c r="L125" s="170">
        <v>46419</v>
      </c>
      <c r="M125" s="12">
        <f>N125+O125</f>
        <v>0</v>
      </c>
      <c r="N125" s="13">
        <v>0</v>
      </c>
      <c r="O125" s="13">
        <v>0</v>
      </c>
      <c r="P125" s="126" t="s">
        <v>44</v>
      </c>
      <c r="Q125" s="19" t="s">
        <v>4</v>
      </c>
      <c r="R125" s="28">
        <f>S125+T125</f>
        <v>6269.73</v>
      </c>
      <c r="S125" s="28">
        <v>6269.73</v>
      </c>
      <c r="T125" s="28">
        <v>0</v>
      </c>
      <c r="U125" s="28">
        <f>V125+W125</f>
        <v>6269.73</v>
      </c>
      <c r="V125" s="28">
        <v>6269.73</v>
      </c>
      <c r="W125" s="28">
        <v>0</v>
      </c>
      <c r="X125" s="12">
        <f>M125+R125-U125</f>
        <v>0</v>
      </c>
      <c r="Y125" s="12">
        <f>N125+S125-V125</f>
        <v>0</v>
      </c>
      <c r="Z125" s="12">
        <f>O125+T125-W125</f>
        <v>0</v>
      </c>
      <c r="AA125" s="128"/>
      <c r="AB125" s="130"/>
      <c r="AC125" s="150"/>
    </row>
    <row r="126" spans="1:29" ht="12.75" x14ac:dyDescent="0.2">
      <c r="A126" s="151"/>
      <c r="B126" s="153"/>
      <c r="C126" s="154"/>
      <c r="D126" s="154"/>
      <c r="E126" s="123"/>
      <c r="F126" s="155"/>
      <c r="G126" s="154"/>
      <c r="H126" s="123"/>
      <c r="I126" s="155"/>
      <c r="J126" s="126"/>
      <c r="K126" s="126"/>
      <c r="L126" s="126"/>
      <c r="M126" s="12">
        <f t="shared" ref="M126:M128" si="227">X125</f>
        <v>0</v>
      </c>
      <c r="N126" s="13">
        <f t="shared" ref="N126:N128" si="228">Y125</f>
        <v>0</v>
      </c>
      <c r="O126" s="13">
        <f t="shared" ref="O126:O128" si="229">Z125</f>
        <v>0</v>
      </c>
      <c r="P126" s="126"/>
      <c r="Q126" s="19" t="s">
        <v>5</v>
      </c>
      <c r="R126" s="28">
        <f t="shared" ref="R126:R128" si="230">S126+T126</f>
        <v>6269.73</v>
      </c>
      <c r="S126" s="28">
        <v>6269.73</v>
      </c>
      <c r="T126" s="28">
        <v>0</v>
      </c>
      <c r="U126" s="28">
        <f t="shared" ref="U126:U128" si="231">V126</f>
        <v>6269.73</v>
      </c>
      <c r="V126" s="28">
        <v>6269.73</v>
      </c>
      <c r="W126" s="28">
        <v>0</v>
      </c>
      <c r="X126" s="12">
        <f t="shared" ref="X126:X128" si="232">M126+R126-U126</f>
        <v>0</v>
      </c>
      <c r="Y126" s="12">
        <f t="shared" ref="Y126:Y128" si="233">N126+S126-V126</f>
        <v>0</v>
      </c>
      <c r="Z126" s="12">
        <f t="shared" ref="Z126:Z128" si="234">O126+T126-W126</f>
        <v>0</v>
      </c>
      <c r="AA126" s="128"/>
      <c r="AB126" s="130"/>
      <c r="AC126" s="150"/>
    </row>
    <row r="127" spans="1:29" ht="12.75" x14ac:dyDescent="0.2">
      <c r="A127" s="151"/>
      <c r="B127" s="153"/>
      <c r="C127" s="154"/>
      <c r="D127" s="154"/>
      <c r="E127" s="123"/>
      <c r="F127" s="155"/>
      <c r="G127" s="154"/>
      <c r="H127" s="123"/>
      <c r="I127" s="155"/>
      <c r="J127" s="126"/>
      <c r="K127" s="126"/>
      <c r="L127" s="126"/>
      <c r="M127" s="12">
        <f t="shared" si="227"/>
        <v>0</v>
      </c>
      <c r="N127" s="13">
        <f t="shared" si="228"/>
        <v>0</v>
      </c>
      <c r="O127" s="13">
        <f t="shared" si="229"/>
        <v>0</v>
      </c>
      <c r="P127" s="126"/>
      <c r="Q127" s="19" t="s">
        <v>6</v>
      </c>
      <c r="R127" s="28">
        <f t="shared" si="230"/>
        <v>6269.73</v>
      </c>
      <c r="S127" s="28">
        <v>6269.73</v>
      </c>
      <c r="T127" s="28">
        <v>0</v>
      </c>
      <c r="U127" s="28">
        <f t="shared" si="231"/>
        <v>6269.73</v>
      </c>
      <c r="V127" s="28">
        <v>6269.73</v>
      </c>
      <c r="W127" s="28">
        <v>0</v>
      </c>
      <c r="X127" s="12">
        <f t="shared" si="232"/>
        <v>0</v>
      </c>
      <c r="Y127" s="12">
        <f t="shared" si="233"/>
        <v>0</v>
      </c>
      <c r="Z127" s="12">
        <f t="shared" si="234"/>
        <v>0</v>
      </c>
      <c r="AA127" s="128"/>
      <c r="AB127" s="130"/>
      <c r="AC127" s="150"/>
    </row>
    <row r="128" spans="1:29" ht="12.75" x14ac:dyDescent="0.2">
      <c r="A128" s="151"/>
      <c r="B128" s="153"/>
      <c r="C128" s="154"/>
      <c r="D128" s="154"/>
      <c r="E128" s="123"/>
      <c r="F128" s="155"/>
      <c r="G128" s="154"/>
      <c r="H128" s="123"/>
      <c r="I128" s="155"/>
      <c r="J128" s="126"/>
      <c r="K128" s="126"/>
      <c r="L128" s="126"/>
      <c r="M128" s="12">
        <f t="shared" si="227"/>
        <v>0</v>
      </c>
      <c r="N128" s="13">
        <f t="shared" si="228"/>
        <v>0</v>
      </c>
      <c r="O128" s="13">
        <f t="shared" si="229"/>
        <v>0</v>
      </c>
      <c r="P128" s="126"/>
      <c r="Q128" s="19" t="s">
        <v>7</v>
      </c>
      <c r="R128" s="28">
        <f t="shared" si="230"/>
        <v>6269.73</v>
      </c>
      <c r="S128" s="28">
        <v>6269.73</v>
      </c>
      <c r="T128" s="28">
        <v>0</v>
      </c>
      <c r="U128" s="28">
        <f t="shared" si="231"/>
        <v>6269.73</v>
      </c>
      <c r="V128" s="28">
        <v>6269.73</v>
      </c>
      <c r="W128" s="28">
        <v>0</v>
      </c>
      <c r="X128" s="12">
        <f t="shared" si="232"/>
        <v>0</v>
      </c>
      <c r="Y128" s="12">
        <f t="shared" si="233"/>
        <v>0</v>
      </c>
      <c r="Z128" s="12">
        <f t="shared" si="234"/>
        <v>0</v>
      </c>
      <c r="AA128" s="128"/>
      <c r="AB128" s="130"/>
      <c r="AC128" s="150"/>
    </row>
    <row r="129" spans="1:29" ht="12.75" x14ac:dyDescent="0.2">
      <c r="A129" s="151"/>
      <c r="B129" s="153"/>
      <c r="C129" s="154"/>
      <c r="D129" s="154"/>
      <c r="E129" s="123"/>
      <c r="F129" s="155"/>
      <c r="G129" s="154"/>
      <c r="H129" s="123"/>
      <c r="I129" s="155"/>
      <c r="J129" s="126"/>
      <c r="K129" s="126"/>
      <c r="L129" s="126"/>
      <c r="M129" s="133"/>
      <c r="N129" s="133"/>
      <c r="O129" s="133"/>
      <c r="P129" s="126"/>
      <c r="Q129" s="20" t="s">
        <v>3</v>
      </c>
      <c r="R129" s="57">
        <f>SUM(R125:R128)</f>
        <v>25078.92</v>
      </c>
      <c r="S129" s="57">
        <f t="shared" ref="S129:W129" si="235">SUM(S125:S128)</f>
        <v>25078.92</v>
      </c>
      <c r="T129" s="57">
        <f t="shared" si="235"/>
        <v>0</v>
      </c>
      <c r="U129" s="57">
        <f t="shared" si="235"/>
        <v>25078.92</v>
      </c>
      <c r="V129" s="57">
        <f t="shared" si="235"/>
        <v>25078.92</v>
      </c>
      <c r="W129" s="57">
        <f t="shared" si="235"/>
        <v>0</v>
      </c>
      <c r="X129" s="133"/>
      <c r="Y129" s="133"/>
      <c r="Z129" s="133"/>
      <c r="AA129" s="128"/>
      <c r="AB129" s="130"/>
      <c r="AC129" s="150"/>
    </row>
    <row r="130" spans="1:29" ht="12.75" x14ac:dyDescent="0.2">
      <c r="A130" s="151">
        <f t="shared" ref="A130" si="236">1+A125</f>
        <v>3</v>
      </c>
      <c r="B130" s="153" t="s">
        <v>71</v>
      </c>
      <c r="C130" s="154" t="s">
        <v>80</v>
      </c>
      <c r="D130" s="154" t="s">
        <v>81</v>
      </c>
      <c r="E130" s="123" t="s">
        <v>75</v>
      </c>
      <c r="F130" s="155"/>
      <c r="G130" s="154" t="s">
        <v>82</v>
      </c>
      <c r="H130" s="123" t="s">
        <v>74</v>
      </c>
      <c r="I130" s="155">
        <v>41.4</v>
      </c>
      <c r="J130" s="158">
        <v>64.73</v>
      </c>
      <c r="K130" s="164">
        <v>44504</v>
      </c>
      <c r="L130" s="164">
        <v>46298</v>
      </c>
      <c r="M130" s="12">
        <f>N130+O130</f>
        <v>2679.74</v>
      </c>
      <c r="N130" s="13">
        <v>2679.74</v>
      </c>
      <c r="O130" s="13">
        <v>0</v>
      </c>
      <c r="P130" s="126" t="s">
        <v>44</v>
      </c>
      <c r="Q130" s="19" t="s">
        <v>4</v>
      </c>
      <c r="R130" s="28">
        <f>S130+T130</f>
        <v>8039.22</v>
      </c>
      <c r="S130" s="28">
        <v>8039.22</v>
      </c>
      <c r="T130" s="28">
        <v>0</v>
      </c>
      <c r="U130" s="28">
        <f>V130+W130</f>
        <v>10718.96</v>
      </c>
      <c r="V130" s="28">
        <v>10718.96</v>
      </c>
      <c r="W130" s="28">
        <v>0</v>
      </c>
      <c r="X130" s="12">
        <f>M130+R130-U130</f>
        <v>0</v>
      </c>
      <c r="Y130" s="12">
        <f>N130+S130-V130</f>
        <v>0</v>
      </c>
      <c r="Z130" s="12">
        <f>O130+T130-W130</f>
        <v>0</v>
      </c>
      <c r="AA130" s="128"/>
      <c r="AB130" s="130"/>
      <c r="AC130" s="150"/>
    </row>
    <row r="131" spans="1:29" ht="12.75" x14ac:dyDescent="0.2">
      <c r="A131" s="151"/>
      <c r="B131" s="153"/>
      <c r="C131" s="154"/>
      <c r="D131" s="154"/>
      <c r="E131" s="123"/>
      <c r="F131" s="155"/>
      <c r="G131" s="154"/>
      <c r="H131" s="123"/>
      <c r="I131" s="155"/>
      <c r="J131" s="158"/>
      <c r="K131" s="164"/>
      <c r="L131" s="164"/>
      <c r="M131" s="12">
        <f t="shared" ref="M131:M133" si="237">X130</f>
        <v>0</v>
      </c>
      <c r="N131" s="13">
        <f t="shared" ref="N131:N133" si="238">Y130</f>
        <v>0</v>
      </c>
      <c r="O131" s="13">
        <f t="shared" ref="O131:O133" si="239">Z130</f>
        <v>0</v>
      </c>
      <c r="P131" s="126"/>
      <c r="Q131" s="19" t="s">
        <v>5</v>
      </c>
      <c r="R131" s="28">
        <f t="shared" ref="R131:R133" si="240">S131+T131</f>
        <v>8039.22</v>
      </c>
      <c r="S131" s="28">
        <v>8039.22</v>
      </c>
      <c r="T131" s="28">
        <v>0</v>
      </c>
      <c r="U131" s="28">
        <f t="shared" ref="U131:U133" si="241">V131</f>
        <v>8039.22</v>
      </c>
      <c r="V131" s="28">
        <v>8039.22</v>
      </c>
      <c r="W131" s="28">
        <v>0</v>
      </c>
      <c r="X131" s="12">
        <f t="shared" ref="X131:X133" si="242">M131+R131-U131</f>
        <v>0</v>
      </c>
      <c r="Y131" s="12">
        <f t="shared" ref="Y131:Y133" si="243">N131+S131-V131</f>
        <v>0</v>
      </c>
      <c r="Z131" s="12">
        <f t="shared" ref="Z131:Z133" si="244">O131+T131-W131</f>
        <v>0</v>
      </c>
      <c r="AA131" s="128"/>
      <c r="AB131" s="130"/>
      <c r="AC131" s="150"/>
    </row>
    <row r="132" spans="1:29" ht="12.75" x14ac:dyDescent="0.2">
      <c r="A132" s="151"/>
      <c r="B132" s="153"/>
      <c r="C132" s="154"/>
      <c r="D132" s="154"/>
      <c r="E132" s="123"/>
      <c r="F132" s="155"/>
      <c r="G132" s="154"/>
      <c r="H132" s="123"/>
      <c r="I132" s="155"/>
      <c r="J132" s="158"/>
      <c r="K132" s="164"/>
      <c r="L132" s="164"/>
      <c r="M132" s="12">
        <f t="shared" si="237"/>
        <v>0</v>
      </c>
      <c r="N132" s="13">
        <f t="shared" si="238"/>
        <v>0</v>
      </c>
      <c r="O132" s="13">
        <f t="shared" si="239"/>
        <v>0</v>
      </c>
      <c r="P132" s="126"/>
      <c r="Q132" s="19" t="s">
        <v>6</v>
      </c>
      <c r="R132" s="28">
        <f t="shared" si="240"/>
        <v>8039.22</v>
      </c>
      <c r="S132" s="28">
        <v>8039.22</v>
      </c>
      <c r="T132" s="28">
        <v>0</v>
      </c>
      <c r="U132" s="28">
        <f t="shared" si="241"/>
        <v>8039.22</v>
      </c>
      <c r="V132" s="28">
        <v>8039.22</v>
      </c>
      <c r="W132" s="28">
        <v>0</v>
      </c>
      <c r="X132" s="12">
        <f t="shared" si="242"/>
        <v>0</v>
      </c>
      <c r="Y132" s="12">
        <f t="shared" si="243"/>
        <v>0</v>
      </c>
      <c r="Z132" s="12">
        <f t="shared" si="244"/>
        <v>0</v>
      </c>
      <c r="AA132" s="128"/>
      <c r="AB132" s="130"/>
      <c r="AC132" s="150"/>
    </row>
    <row r="133" spans="1:29" ht="12.75" x14ac:dyDescent="0.2">
      <c r="A133" s="151"/>
      <c r="B133" s="153"/>
      <c r="C133" s="154"/>
      <c r="D133" s="154"/>
      <c r="E133" s="123"/>
      <c r="F133" s="155"/>
      <c r="G133" s="154"/>
      <c r="H133" s="123"/>
      <c r="I133" s="155"/>
      <c r="J133" s="158"/>
      <c r="K133" s="164"/>
      <c r="L133" s="164"/>
      <c r="M133" s="12">
        <f t="shared" si="237"/>
        <v>0</v>
      </c>
      <c r="N133" s="13">
        <f t="shared" si="238"/>
        <v>0</v>
      </c>
      <c r="O133" s="13">
        <f t="shared" si="239"/>
        <v>0</v>
      </c>
      <c r="P133" s="126"/>
      <c r="Q133" s="19" t="s">
        <v>7</v>
      </c>
      <c r="R133" s="28">
        <f t="shared" si="240"/>
        <v>8039.22</v>
      </c>
      <c r="S133" s="28">
        <v>8039.22</v>
      </c>
      <c r="T133" s="28">
        <v>0</v>
      </c>
      <c r="U133" s="28">
        <f t="shared" si="241"/>
        <v>8039.22</v>
      </c>
      <c r="V133" s="28">
        <v>8039.22</v>
      </c>
      <c r="W133" s="28">
        <v>0</v>
      </c>
      <c r="X133" s="12">
        <f t="shared" si="242"/>
        <v>0</v>
      </c>
      <c r="Y133" s="12">
        <f t="shared" si="243"/>
        <v>0</v>
      </c>
      <c r="Z133" s="12">
        <f t="shared" si="244"/>
        <v>0</v>
      </c>
      <c r="AA133" s="128"/>
      <c r="AB133" s="130"/>
      <c r="AC133" s="150"/>
    </row>
    <row r="134" spans="1:29" ht="25.5" customHeight="1" x14ac:dyDescent="0.2">
      <c r="A134" s="152"/>
      <c r="B134" s="153"/>
      <c r="C134" s="154"/>
      <c r="D134" s="153"/>
      <c r="E134" s="123"/>
      <c r="F134" s="153"/>
      <c r="G134" s="153"/>
      <c r="H134" s="123"/>
      <c r="I134" s="153"/>
      <c r="J134" s="153"/>
      <c r="K134" s="153"/>
      <c r="L134" s="153"/>
      <c r="M134" s="133"/>
      <c r="N134" s="133"/>
      <c r="O134" s="133"/>
      <c r="P134" s="153"/>
      <c r="Q134" s="20" t="s">
        <v>3</v>
      </c>
      <c r="R134" s="57">
        <f>SUM(R130:R133)</f>
        <v>32156.880000000001</v>
      </c>
      <c r="S134" s="57">
        <f t="shared" ref="S134:W134" si="245">SUM(S130:S133)</f>
        <v>32156.880000000001</v>
      </c>
      <c r="T134" s="57">
        <f t="shared" si="245"/>
        <v>0</v>
      </c>
      <c r="U134" s="57">
        <f t="shared" si="245"/>
        <v>34836.620000000003</v>
      </c>
      <c r="V134" s="57">
        <f t="shared" si="245"/>
        <v>34836.620000000003</v>
      </c>
      <c r="W134" s="57">
        <f t="shared" si="245"/>
        <v>0</v>
      </c>
      <c r="X134" s="133"/>
      <c r="Y134" s="133"/>
      <c r="Z134" s="133"/>
      <c r="AA134" s="128"/>
      <c r="AB134" s="130"/>
      <c r="AC134" s="150"/>
    </row>
    <row r="135" spans="1:29" ht="12.75" x14ac:dyDescent="0.2">
      <c r="A135" s="151">
        <f t="shared" ref="A135" si="246">1+A130</f>
        <v>4</v>
      </c>
      <c r="B135" s="153" t="s">
        <v>71</v>
      </c>
      <c r="C135" s="154" t="s">
        <v>83</v>
      </c>
      <c r="D135" s="154" t="s">
        <v>84</v>
      </c>
      <c r="E135" s="123" t="s">
        <v>75</v>
      </c>
      <c r="F135" s="155"/>
      <c r="G135" s="154" t="s">
        <v>85</v>
      </c>
      <c r="H135" s="123" t="s">
        <v>86</v>
      </c>
      <c r="I135" s="155">
        <v>31.3</v>
      </c>
      <c r="J135" s="163">
        <v>29</v>
      </c>
      <c r="K135" s="164">
        <v>44504</v>
      </c>
      <c r="L135" s="164">
        <v>46298</v>
      </c>
      <c r="M135" s="12">
        <f>N135+O135</f>
        <v>907.7</v>
      </c>
      <c r="N135" s="13">
        <v>907.7</v>
      </c>
      <c r="O135" s="13">
        <v>0</v>
      </c>
      <c r="P135" s="126" t="s">
        <v>44</v>
      </c>
      <c r="Q135" s="19" t="s">
        <v>4</v>
      </c>
      <c r="R135" s="28">
        <f>S135+T135</f>
        <v>2723.1</v>
      </c>
      <c r="S135" s="28">
        <v>2723.1</v>
      </c>
      <c r="T135" s="28">
        <v>0</v>
      </c>
      <c r="U135" s="28">
        <f>V135+W135</f>
        <v>2723.1</v>
      </c>
      <c r="V135" s="28">
        <v>2723.1</v>
      </c>
      <c r="W135" s="28">
        <v>0</v>
      </c>
      <c r="X135" s="12">
        <f>M135+R135-U135</f>
        <v>907.70000000000027</v>
      </c>
      <c r="Y135" s="12">
        <f>N135+S135-V135</f>
        <v>907.70000000000027</v>
      </c>
      <c r="Z135" s="12">
        <f>O135+T135-W135</f>
        <v>0</v>
      </c>
      <c r="AA135" s="128"/>
      <c r="AB135" s="130"/>
      <c r="AC135" s="150"/>
    </row>
    <row r="136" spans="1:29" ht="12.75" x14ac:dyDescent="0.2">
      <c r="A136" s="151"/>
      <c r="B136" s="153"/>
      <c r="C136" s="154"/>
      <c r="D136" s="154"/>
      <c r="E136" s="123"/>
      <c r="F136" s="155"/>
      <c r="G136" s="154"/>
      <c r="H136" s="123"/>
      <c r="I136" s="155"/>
      <c r="J136" s="163"/>
      <c r="K136" s="164"/>
      <c r="L136" s="158"/>
      <c r="M136" s="12">
        <f t="shared" ref="M136:M138" si="247">X135</f>
        <v>907.70000000000027</v>
      </c>
      <c r="N136" s="13">
        <f t="shared" ref="N136:N138" si="248">Y135</f>
        <v>907.70000000000027</v>
      </c>
      <c r="O136" s="13">
        <f t="shared" ref="O136:O138" si="249">Z135</f>
        <v>0</v>
      </c>
      <c r="P136" s="126"/>
      <c r="Q136" s="19" t="s">
        <v>5</v>
      </c>
      <c r="R136" s="28">
        <f t="shared" ref="R136:R138" si="250">S136+T136</f>
        <v>2723.1</v>
      </c>
      <c r="S136" s="28">
        <v>2723.1</v>
      </c>
      <c r="T136" s="28">
        <v>0</v>
      </c>
      <c r="U136" s="28">
        <f t="shared" ref="U136:U138" si="251">V136</f>
        <v>2723.1</v>
      </c>
      <c r="V136" s="28">
        <v>2723.1</v>
      </c>
      <c r="W136" s="28">
        <v>0</v>
      </c>
      <c r="X136" s="12">
        <f t="shared" ref="X136:X138" si="252">M136+R136-U136</f>
        <v>907.70000000000027</v>
      </c>
      <c r="Y136" s="12">
        <f t="shared" ref="Y136:Y138" si="253">N136+S136-V136</f>
        <v>907.70000000000027</v>
      </c>
      <c r="Z136" s="12">
        <f t="shared" ref="Z136:Z138" si="254">O136+T136-W136</f>
        <v>0</v>
      </c>
      <c r="AA136" s="128"/>
      <c r="AB136" s="130"/>
      <c r="AC136" s="150"/>
    </row>
    <row r="137" spans="1:29" ht="12.75" x14ac:dyDescent="0.2">
      <c r="A137" s="151"/>
      <c r="B137" s="153"/>
      <c r="C137" s="154"/>
      <c r="D137" s="154"/>
      <c r="E137" s="123"/>
      <c r="F137" s="155"/>
      <c r="G137" s="154"/>
      <c r="H137" s="123"/>
      <c r="I137" s="155"/>
      <c r="J137" s="163"/>
      <c r="K137" s="164"/>
      <c r="L137" s="158"/>
      <c r="M137" s="12">
        <f t="shared" si="247"/>
        <v>907.70000000000027</v>
      </c>
      <c r="N137" s="13">
        <f t="shared" si="248"/>
        <v>907.70000000000027</v>
      </c>
      <c r="O137" s="13">
        <f t="shared" si="249"/>
        <v>0</v>
      </c>
      <c r="P137" s="126"/>
      <c r="Q137" s="19" t="s">
        <v>6</v>
      </c>
      <c r="R137" s="28">
        <f t="shared" si="250"/>
        <v>2723.1</v>
      </c>
      <c r="S137" s="28">
        <v>2723.1</v>
      </c>
      <c r="T137" s="28">
        <v>0</v>
      </c>
      <c r="U137" s="28">
        <f t="shared" si="251"/>
        <v>2723.1</v>
      </c>
      <c r="V137" s="28">
        <v>2723.1</v>
      </c>
      <c r="W137" s="28">
        <v>0</v>
      </c>
      <c r="X137" s="12">
        <f t="shared" si="252"/>
        <v>907.70000000000027</v>
      </c>
      <c r="Y137" s="12">
        <f t="shared" si="253"/>
        <v>907.70000000000027</v>
      </c>
      <c r="Z137" s="12">
        <f t="shared" si="254"/>
        <v>0</v>
      </c>
      <c r="AA137" s="128"/>
      <c r="AB137" s="130"/>
      <c r="AC137" s="150"/>
    </row>
    <row r="138" spans="1:29" ht="12.75" x14ac:dyDescent="0.2">
      <c r="A138" s="151"/>
      <c r="B138" s="153"/>
      <c r="C138" s="154"/>
      <c r="D138" s="154"/>
      <c r="E138" s="123"/>
      <c r="F138" s="155"/>
      <c r="G138" s="154"/>
      <c r="H138" s="123"/>
      <c r="I138" s="155"/>
      <c r="J138" s="163"/>
      <c r="K138" s="164"/>
      <c r="L138" s="158"/>
      <c r="M138" s="12">
        <f t="shared" si="247"/>
        <v>907.70000000000027</v>
      </c>
      <c r="N138" s="13">
        <f t="shared" si="248"/>
        <v>907.70000000000027</v>
      </c>
      <c r="O138" s="13">
        <f t="shared" si="249"/>
        <v>0</v>
      </c>
      <c r="P138" s="126"/>
      <c r="Q138" s="19" t="s">
        <v>7</v>
      </c>
      <c r="R138" s="28">
        <f t="shared" si="250"/>
        <v>2723.1</v>
      </c>
      <c r="S138" s="28">
        <v>2723.1</v>
      </c>
      <c r="T138" s="28">
        <v>0</v>
      </c>
      <c r="U138" s="28">
        <f t="shared" si="251"/>
        <v>2723.1</v>
      </c>
      <c r="V138" s="28">
        <v>2723.1</v>
      </c>
      <c r="W138" s="28">
        <v>0</v>
      </c>
      <c r="X138" s="12">
        <f t="shared" si="252"/>
        <v>907.70000000000027</v>
      </c>
      <c r="Y138" s="12">
        <f t="shared" si="253"/>
        <v>907.70000000000027</v>
      </c>
      <c r="Z138" s="12">
        <f t="shared" si="254"/>
        <v>0</v>
      </c>
      <c r="AA138" s="128"/>
      <c r="AB138" s="130"/>
      <c r="AC138" s="150"/>
    </row>
    <row r="139" spans="1:29" ht="12.75" x14ac:dyDescent="0.2">
      <c r="A139" s="152"/>
      <c r="B139" s="153"/>
      <c r="C139" s="154"/>
      <c r="D139" s="154"/>
      <c r="E139" s="123"/>
      <c r="F139" s="155"/>
      <c r="G139" s="154"/>
      <c r="H139" s="123"/>
      <c r="I139" s="155"/>
      <c r="J139" s="163"/>
      <c r="K139" s="164"/>
      <c r="L139" s="158"/>
      <c r="M139" s="133"/>
      <c r="N139" s="133"/>
      <c r="O139" s="133"/>
      <c r="P139" s="126"/>
      <c r="Q139" s="20" t="s">
        <v>3</v>
      </c>
      <c r="R139" s="57">
        <f>SUM(R135:R138)</f>
        <v>10892.4</v>
      </c>
      <c r="S139" s="57">
        <f t="shared" ref="S139:W139" si="255">SUM(S135:S138)</f>
        <v>10892.4</v>
      </c>
      <c r="T139" s="57">
        <f t="shared" si="255"/>
        <v>0</v>
      </c>
      <c r="U139" s="57">
        <f t="shared" si="255"/>
        <v>10892.4</v>
      </c>
      <c r="V139" s="57">
        <f t="shared" si="255"/>
        <v>10892.4</v>
      </c>
      <c r="W139" s="57">
        <f t="shared" si="255"/>
        <v>0</v>
      </c>
      <c r="X139" s="133"/>
      <c r="Y139" s="133"/>
      <c r="Z139" s="133"/>
      <c r="AA139" s="128"/>
      <c r="AB139" s="130"/>
      <c r="AC139" s="150"/>
    </row>
    <row r="140" spans="1:29" ht="12.75" x14ac:dyDescent="0.2">
      <c r="A140" s="151">
        <f t="shared" ref="A140:A150" si="256">1+A135</f>
        <v>5</v>
      </c>
      <c r="B140" s="153" t="s">
        <v>71</v>
      </c>
      <c r="C140" s="154" t="s">
        <v>87</v>
      </c>
      <c r="D140" s="154" t="s">
        <v>90</v>
      </c>
      <c r="E140" s="123" t="s">
        <v>75</v>
      </c>
      <c r="F140" s="155"/>
      <c r="G140" s="154" t="s">
        <v>88</v>
      </c>
      <c r="H140" s="156" t="s">
        <v>89</v>
      </c>
      <c r="I140" s="155">
        <v>19.899999999999999</v>
      </c>
      <c r="J140" s="158">
        <v>56.38</v>
      </c>
      <c r="K140" s="164">
        <v>44384</v>
      </c>
      <c r="L140" s="164">
        <v>44718</v>
      </c>
      <c r="M140" s="12">
        <f>N140+O140</f>
        <v>0</v>
      </c>
      <c r="N140" s="13">
        <v>0</v>
      </c>
      <c r="O140" s="13">
        <v>0</v>
      </c>
      <c r="P140" s="126" t="s">
        <v>44</v>
      </c>
      <c r="Q140" s="19" t="s">
        <v>4</v>
      </c>
      <c r="R140" s="28">
        <f>S140+T140</f>
        <v>3365.64</v>
      </c>
      <c r="S140" s="28">
        <v>3365.64</v>
      </c>
      <c r="T140" s="28">
        <v>0</v>
      </c>
      <c r="U140" s="28">
        <f>V140+W140</f>
        <v>3365.64</v>
      </c>
      <c r="V140" s="28">
        <v>3365.64</v>
      </c>
      <c r="W140" s="28">
        <v>0</v>
      </c>
      <c r="X140" s="12">
        <f>M140+R140-U140</f>
        <v>0</v>
      </c>
      <c r="Y140" s="12">
        <f>N140+S140-V140</f>
        <v>0</v>
      </c>
      <c r="Z140" s="12">
        <f>O140+T140-W140</f>
        <v>0</v>
      </c>
      <c r="AA140" s="128"/>
      <c r="AB140" s="130"/>
      <c r="AC140" s="150"/>
    </row>
    <row r="141" spans="1:29" ht="12.75" x14ac:dyDescent="0.2">
      <c r="A141" s="151"/>
      <c r="B141" s="153"/>
      <c r="C141" s="154"/>
      <c r="D141" s="154"/>
      <c r="E141" s="123"/>
      <c r="F141" s="155"/>
      <c r="G141" s="154"/>
      <c r="H141" s="156"/>
      <c r="I141" s="155"/>
      <c r="J141" s="158"/>
      <c r="K141" s="164"/>
      <c r="L141" s="158"/>
      <c r="M141" s="12">
        <f t="shared" ref="M141:M143" si="257">X140</f>
        <v>0</v>
      </c>
      <c r="N141" s="13">
        <f t="shared" ref="N141:N143" si="258">Y140</f>
        <v>0</v>
      </c>
      <c r="O141" s="13">
        <f t="shared" ref="O141:O143" si="259">Z140</f>
        <v>0</v>
      </c>
      <c r="P141" s="126"/>
      <c r="Q141" s="19" t="s">
        <v>5</v>
      </c>
      <c r="R141" s="28">
        <f t="shared" ref="R141:R143" si="260">S141+T141</f>
        <v>3365.64</v>
      </c>
      <c r="S141" s="28">
        <v>3365.64</v>
      </c>
      <c r="T141" s="28">
        <v>0</v>
      </c>
      <c r="U141" s="28">
        <f t="shared" ref="U141:U143" si="261">V141</f>
        <v>3365.64</v>
      </c>
      <c r="V141" s="28">
        <v>3365.64</v>
      </c>
      <c r="W141" s="28">
        <v>0</v>
      </c>
      <c r="X141" s="12">
        <f t="shared" ref="X141:X143" si="262">M141+R141-U141</f>
        <v>0</v>
      </c>
      <c r="Y141" s="12">
        <f t="shared" ref="Y141:Y143" si="263">N141+S141-V141</f>
        <v>0</v>
      </c>
      <c r="Z141" s="12">
        <f t="shared" ref="Z141:Z143" si="264">O141+T141-W141</f>
        <v>0</v>
      </c>
      <c r="AA141" s="128"/>
      <c r="AB141" s="130"/>
      <c r="AC141" s="150"/>
    </row>
    <row r="142" spans="1:29" ht="12.75" x14ac:dyDescent="0.2">
      <c r="A142" s="151"/>
      <c r="B142" s="153"/>
      <c r="C142" s="154"/>
      <c r="D142" s="154"/>
      <c r="E142" s="123"/>
      <c r="F142" s="155"/>
      <c r="G142" s="154"/>
      <c r="H142" s="156"/>
      <c r="I142" s="155"/>
      <c r="J142" s="158"/>
      <c r="K142" s="164"/>
      <c r="L142" s="158"/>
      <c r="M142" s="12">
        <f t="shared" si="257"/>
        <v>0</v>
      </c>
      <c r="N142" s="13">
        <f t="shared" si="258"/>
        <v>0</v>
      </c>
      <c r="O142" s="13">
        <f t="shared" si="259"/>
        <v>0</v>
      </c>
      <c r="P142" s="126"/>
      <c r="Q142" s="19" t="s">
        <v>6</v>
      </c>
      <c r="R142" s="28">
        <f t="shared" si="260"/>
        <v>3365.64</v>
      </c>
      <c r="S142" s="28">
        <v>3365.64</v>
      </c>
      <c r="T142" s="28">
        <v>0</v>
      </c>
      <c r="U142" s="28">
        <f t="shared" si="261"/>
        <v>3365.64</v>
      </c>
      <c r="V142" s="28">
        <v>3365.64</v>
      </c>
      <c r="W142" s="28">
        <v>0</v>
      </c>
      <c r="X142" s="12">
        <f t="shared" si="262"/>
        <v>0</v>
      </c>
      <c r="Y142" s="12">
        <f t="shared" si="263"/>
        <v>0</v>
      </c>
      <c r="Z142" s="12">
        <f t="shared" si="264"/>
        <v>0</v>
      </c>
      <c r="AA142" s="128"/>
      <c r="AB142" s="130"/>
      <c r="AC142" s="150"/>
    </row>
    <row r="143" spans="1:29" ht="12.75" x14ac:dyDescent="0.2">
      <c r="A143" s="151"/>
      <c r="B143" s="153"/>
      <c r="C143" s="154"/>
      <c r="D143" s="154"/>
      <c r="E143" s="123"/>
      <c r="F143" s="155"/>
      <c r="G143" s="154"/>
      <c r="H143" s="156"/>
      <c r="I143" s="155"/>
      <c r="J143" s="158"/>
      <c r="K143" s="164"/>
      <c r="L143" s="158"/>
      <c r="M143" s="12">
        <f t="shared" si="257"/>
        <v>0</v>
      </c>
      <c r="N143" s="13">
        <f t="shared" si="258"/>
        <v>0</v>
      </c>
      <c r="O143" s="13">
        <f t="shared" si="259"/>
        <v>0</v>
      </c>
      <c r="P143" s="126"/>
      <c r="Q143" s="19" t="s">
        <v>7</v>
      </c>
      <c r="R143" s="28">
        <f t="shared" si="260"/>
        <v>3365.64</v>
      </c>
      <c r="S143" s="28">
        <v>3365.64</v>
      </c>
      <c r="T143" s="28">
        <v>0</v>
      </c>
      <c r="U143" s="28">
        <f t="shared" si="261"/>
        <v>3365.64</v>
      </c>
      <c r="V143" s="28">
        <v>3365.64</v>
      </c>
      <c r="W143" s="28">
        <v>0</v>
      </c>
      <c r="X143" s="12">
        <f t="shared" si="262"/>
        <v>0</v>
      </c>
      <c r="Y143" s="12">
        <f t="shared" si="263"/>
        <v>0</v>
      </c>
      <c r="Z143" s="12">
        <f t="shared" si="264"/>
        <v>0</v>
      </c>
      <c r="AA143" s="128"/>
      <c r="AB143" s="130"/>
      <c r="AC143" s="150"/>
    </row>
    <row r="144" spans="1:29" ht="12.75" x14ac:dyDescent="0.2">
      <c r="A144" s="152"/>
      <c r="B144" s="153"/>
      <c r="C144" s="154"/>
      <c r="D144" s="154"/>
      <c r="E144" s="123"/>
      <c r="F144" s="155"/>
      <c r="G144" s="154"/>
      <c r="H144" s="156"/>
      <c r="I144" s="155"/>
      <c r="J144" s="158"/>
      <c r="K144" s="164"/>
      <c r="L144" s="158"/>
      <c r="M144" s="133"/>
      <c r="N144" s="133"/>
      <c r="O144" s="133"/>
      <c r="P144" s="126"/>
      <c r="Q144" s="20" t="s">
        <v>3</v>
      </c>
      <c r="R144" s="57">
        <f>SUM(R140:R143)</f>
        <v>13462.56</v>
      </c>
      <c r="S144" s="57">
        <f t="shared" ref="S144:W144" si="265">SUM(S140:S143)</f>
        <v>13462.56</v>
      </c>
      <c r="T144" s="57">
        <f t="shared" si="265"/>
        <v>0</v>
      </c>
      <c r="U144" s="57">
        <f t="shared" si="265"/>
        <v>13462.56</v>
      </c>
      <c r="V144" s="57">
        <f t="shared" si="265"/>
        <v>13462.56</v>
      </c>
      <c r="W144" s="57">
        <f t="shared" si="265"/>
        <v>0</v>
      </c>
      <c r="X144" s="133"/>
      <c r="Y144" s="133"/>
      <c r="Z144" s="133"/>
      <c r="AA144" s="128"/>
      <c r="AB144" s="130"/>
      <c r="AC144" s="150"/>
    </row>
    <row r="145" spans="1:29" ht="12.75" x14ac:dyDescent="0.2">
      <c r="A145" s="151">
        <f t="shared" si="256"/>
        <v>6</v>
      </c>
      <c r="B145" s="153" t="s">
        <v>71</v>
      </c>
      <c r="C145" s="87" t="s">
        <v>133</v>
      </c>
      <c r="D145" s="154" t="s">
        <v>90</v>
      </c>
      <c r="E145" s="123" t="s">
        <v>75</v>
      </c>
      <c r="F145" s="155"/>
      <c r="G145" s="87" t="s">
        <v>132</v>
      </c>
      <c r="H145" s="156" t="s">
        <v>89</v>
      </c>
      <c r="I145" s="155">
        <v>51</v>
      </c>
      <c r="J145" s="158">
        <v>56.38</v>
      </c>
      <c r="K145" s="164">
        <v>41464</v>
      </c>
      <c r="L145" s="164">
        <v>44430</v>
      </c>
      <c r="M145" s="12">
        <f>N145+O145</f>
        <v>0</v>
      </c>
      <c r="N145" s="13">
        <v>0</v>
      </c>
      <c r="O145" s="13">
        <v>0</v>
      </c>
      <c r="P145" s="126" t="s">
        <v>44</v>
      </c>
      <c r="Q145" s="19" t="s">
        <v>4</v>
      </c>
      <c r="R145" s="28">
        <f>S145+T145</f>
        <v>0</v>
      </c>
      <c r="S145" s="28">
        <v>0</v>
      </c>
      <c r="T145" s="28">
        <v>0</v>
      </c>
      <c r="U145" s="28">
        <f>V145+W145</f>
        <v>0</v>
      </c>
      <c r="V145" s="28">
        <v>0</v>
      </c>
      <c r="W145" s="28">
        <v>0</v>
      </c>
      <c r="X145" s="12">
        <f>M145+R145-U145</f>
        <v>0</v>
      </c>
      <c r="Y145" s="12">
        <f>N145+S145-V145</f>
        <v>0</v>
      </c>
      <c r="Z145" s="12">
        <f>O145+T145-W145</f>
        <v>0</v>
      </c>
      <c r="AA145" s="128"/>
      <c r="AB145" s="130"/>
      <c r="AC145" s="150"/>
    </row>
    <row r="146" spans="1:29" ht="12.75" x14ac:dyDescent="0.2">
      <c r="A146" s="151"/>
      <c r="B146" s="153"/>
      <c r="C146" s="88"/>
      <c r="D146" s="154"/>
      <c r="E146" s="123"/>
      <c r="F146" s="155"/>
      <c r="G146" s="88"/>
      <c r="H146" s="156"/>
      <c r="I146" s="155"/>
      <c r="J146" s="158"/>
      <c r="K146" s="164"/>
      <c r="L146" s="158"/>
      <c r="M146" s="12">
        <f t="shared" ref="M146:M148" si="266">X145</f>
        <v>0</v>
      </c>
      <c r="N146" s="13">
        <f t="shared" ref="N146:N148" si="267">Y145</f>
        <v>0</v>
      </c>
      <c r="O146" s="13">
        <f t="shared" ref="O146:O148" si="268">Z145</f>
        <v>0</v>
      </c>
      <c r="P146" s="126"/>
      <c r="Q146" s="19" t="s">
        <v>5</v>
      </c>
      <c r="R146" s="28">
        <f t="shared" ref="R146:R148" si="269">S146+T146</f>
        <v>0</v>
      </c>
      <c r="S146" s="28">
        <v>0</v>
      </c>
      <c r="T146" s="28">
        <v>0</v>
      </c>
      <c r="U146" s="28">
        <f t="shared" ref="U146:U148" si="270">V146</f>
        <v>0</v>
      </c>
      <c r="V146" s="28">
        <v>0</v>
      </c>
      <c r="W146" s="28">
        <v>0</v>
      </c>
      <c r="X146" s="12">
        <f t="shared" ref="X146:X148" si="271">M146+R146-U146</f>
        <v>0</v>
      </c>
      <c r="Y146" s="12">
        <f t="shared" ref="Y146:Y148" si="272">N146+S146-V146</f>
        <v>0</v>
      </c>
      <c r="Z146" s="12">
        <f t="shared" ref="Z146:Z148" si="273">O146+T146-W146</f>
        <v>0</v>
      </c>
      <c r="AA146" s="128"/>
      <c r="AB146" s="130"/>
      <c r="AC146" s="150"/>
    </row>
    <row r="147" spans="1:29" ht="12.75" x14ac:dyDescent="0.2">
      <c r="A147" s="151"/>
      <c r="B147" s="153"/>
      <c r="C147" s="88"/>
      <c r="D147" s="154"/>
      <c r="E147" s="123"/>
      <c r="F147" s="155"/>
      <c r="G147" s="88"/>
      <c r="H147" s="156"/>
      <c r="I147" s="155"/>
      <c r="J147" s="158"/>
      <c r="K147" s="164"/>
      <c r="L147" s="158"/>
      <c r="M147" s="12">
        <f t="shared" si="266"/>
        <v>0</v>
      </c>
      <c r="N147" s="13">
        <f t="shared" si="267"/>
        <v>0</v>
      </c>
      <c r="O147" s="13">
        <f t="shared" si="268"/>
        <v>0</v>
      </c>
      <c r="P147" s="126"/>
      <c r="Q147" s="19" t="s">
        <v>6</v>
      </c>
      <c r="R147" s="28">
        <f t="shared" si="269"/>
        <v>0</v>
      </c>
      <c r="S147" s="28">
        <v>0</v>
      </c>
      <c r="T147" s="28">
        <v>0</v>
      </c>
      <c r="U147" s="28">
        <f t="shared" si="270"/>
        <v>31182.82</v>
      </c>
      <c r="V147" s="28">
        <v>31182.82</v>
      </c>
      <c r="W147" s="28">
        <v>0</v>
      </c>
      <c r="X147" s="12">
        <f t="shared" si="271"/>
        <v>-31182.82</v>
      </c>
      <c r="Y147" s="12">
        <f t="shared" si="272"/>
        <v>-31182.82</v>
      </c>
      <c r="Z147" s="12">
        <f t="shared" si="273"/>
        <v>0</v>
      </c>
      <c r="AA147" s="128"/>
      <c r="AB147" s="130"/>
      <c r="AC147" s="150"/>
    </row>
    <row r="148" spans="1:29" ht="12.75" x14ac:dyDescent="0.2">
      <c r="A148" s="151"/>
      <c r="B148" s="153"/>
      <c r="C148" s="88"/>
      <c r="D148" s="154"/>
      <c r="E148" s="123"/>
      <c r="F148" s="155"/>
      <c r="G148" s="88"/>
      <c r="H148" s="156"/>
      <c r="I148" s="155"/>
      <c r="J148" s="158"/>
      <c r="K148" s="164"/>
      <c r="L148" s="158"/>
      <c r="M148" s="12">
        <f t="shared" si="266"/>
        <v>-31182.82</v>
      </c>
      <c r="N148" s="13">
        <f t="shared" si="267"/>
        <v>-31182.82</v>
      </c>
      <c r="O148" s="13">
        <f t="shared" si="268"/>
        <v>0</v>
      </c>
      <c r="P148" s="126"/>
      <c r="Q148" s="19" t="s">
        <v>7</v>
      </c>
      <c r="R148" s="28">
        <f t="shared" si="269"/>
        <v>0</v>
      </c>
      <c r="S148" s="28">
        <v>0</v>
      </c>
      <c r="T148" s="28">
        <v>0</v>
      </c>
      <c r="U148" s="28">
        <f t="shared" si="270"/>
        <v>0</v>
      </c>
      <c r="V148" s="28">
        <v>0</v>
      </c>
      <c r="W148" s="28">
        <v>0</v>
      </c>
      <c r="X148" s="12">
        <f t="shared" si="271"/>
        <v>-31182.82</v>
      </c>
      <c r="Y148" s="12">
        <f t="shared" si="272"/>
        <v>-31182.82</v>
      </c>
      <c r="Z148" s="12">
        <f t="shared" si="273"/>
        <v>0</v>
      </c>
      <c r="AA148" s="128"/>
      <c r="AB148" s="130"/>
      <c r="AC148" s="150"/>
    </row>
    <row r="149" spans="1:29" ht="12.75" x14ac:dyDescent="0.2">
      <c r="A149" s="152"/>
      <c r="B149" s="153"/>
      <c r="C149" s="89"/>
      <c r="D149" s="154"/>
      <c r="E149" s="123"/>
      <c r="F149" s="155"/>
      <c r="G149" s="89"/>
      <c r="H149" s="156"/>
      <c r="I149" s="155"/>
      <c r="J149" s="158"/>
      <c r="K149" s="164"/>
      <c r="L149" s="158"/>
      <c r="M149" s="133"/>
      <c r="N149" s="133"/>
      <c r="O149" s="133"/>
      <c r="P149" s="126"/>
      <c r="Q149" s="20" t="s">
        <v>3</v>
      </c>
      <c r="R149" s="57">
        <f>SUM(R145:R148)</f>
        <v>0</v>
      </c>
      <c r="S149" s="57">
        <f t="shared" ref="S149:W149" si="274">SUM(S145:S148)</f>
        <v>0</v>
      </c>
      <c r="T149" s="57">
        <f t="shared" si="274"/>
        <v>0</v>
      </c>
      <c r="U149" s="57">
        <f>SUM(U145:U148)</f>
        <v>31182.82</v>
      </c>
      <c r="V149" s="57">
        <f>SUM(V145:V148)</f>
        <v>31182.82</v>
      </c>
      <c r="W149" s="57">
        <f t="shared" si="274"/>
        <v>0</v>
      </c>
      <c r="X149" s="133"/>
      <c r="Y149" s="133"/>
      <c r="Z149" s="133"/>
      <c r="AA149" s="128"/>
      <c r="AB149" s="130"/>
      <c r="AC149" s="150"/>
    </row>
    <row r="150" spans="1:29" ht="12.75" x14ac:dyDescent="0.2">
      <c r="A150" s="151">
        <f t="shared" si="256"/>
        <v>7</v>
      </c>
      <c r="B150" s="153" t="s">
        <v>71</v>
      </c>
      <c r="C150" s="154" t="s">
        <v>77</v>
      </c>
      <c r="D150" s="154" t="s">
        <v>91</v>
      </c>
      <c r="E150" s="123" t="s">
        <v>100</v>
      </c>
      <c r="F150" s="155"/>
      <c r="G150" s="156" t="s">
        <v>112</v>
      </c>
      <c r="H150" s="156" t="s">
        <v>92</v>
      </c>
      <c r="I150" s="155">
        <v>196.8</v>
      </c>
      <c r="J150" s="158"/>
      <c r="K150" s="164">
        <v>44616</v>
      </c>
      <c r="L150" s="164">
        <v>44949</v>
      </c>
      <c r="M150" s="12">
        <f>N150+O150</f>
        <v>0</v>
      </c>
      <c r="N150" s="13">
        <v>0</v>
      </c>
      <c r="O150" s="13">
        <v>0</v>
      </c>
      <c r="P150" s="126" t="s">
        <v>44</v>
      </c>
      <c r="Q150" s="19" t="s">
        <v>4</v>
      </c>
      <c r="R150" s="28">
        <f>S150+T150</f>
        <v>1412.29</v>
      </c>
      <c r="S150" s="28">
        <v>1412.29</v>
      </c>
      <c r="T150" s="28">
        <v>0</v>
      </c>
      <c r="U150" s="28">
        <f>V150+W150</f>
        <v>1319.88</v>
      </c>
      <c r="V150" s="28">
        <v>1319.88</v>
      </c>
      <c r="W150" s="28">
        <v>0</v>
      </c>
      <c r="X150" s="12">
        <f>M150+R150-U150</f>
        <v>92.409999999999854</v>
      </c>
      <c r="Y150" s="12">
        <f>N150+S150-V150</f>
        <v>92.409999999999854</v>
      </c>
      <c r="Z150" s="12">
        <f>O150+T150-W150</f>
        <v>0</v>
      </c>
      <c r="AA150" s="128"/>
      <c r="AB150" s="130"/>
      <c r="AC150" s="150"/>
    </row>
    <row r="151" spans="1:29" ht="12.75" x14ac:dyDescent="0.2">
      <c r="A151" s="151"/>
      <c r="B151" s="153"/>
      <c r="C151" s="154"/>
      <c r="D151" s="154"/>
      <c r="E151" s="123"/>
      <c r="F151" s="155"/>
      <c r="G151" s="156"/>
      <c r="H151" s="156"/>
      <c r="I151" s="155"/>
      <c r="J151" s="158"/>
      <c r="K151" s="164"/>
      <c r="L151" s="158"/>
      <c r="M151" s="12">
        <f t="shared" ref="M151:M153" si="275">X150</f>
        <v>92.409999999999854</v>
      </c>
      <c r="N151" s="13">
        <f t="shared" ref="N151:N153" si="276">Y150</f>
        <v>92.409999999999854</v>
      </c>
      <c r="O151" s="13">
        <f t="shared" ref="O151:O153" si="277">Z150</f>
        <v>0</v>
      </c>
      <c r="P151" s="126"/>
      <c r="Q151" s="19" t="s">
        <v>5</v>
      </c>
      <c r="R151" s="28">
        <f t="shared" ref="R151:R153" si="278">S151+T151</f>
        <v>1276.57</v>
      </c>
      <c r="S151" s="28">
        <v>1276.57</v>
      </c>
      <c r="T151" s="28">
        <v>0</v>
      </c>
      <c r="U151" s="28">
        <f t="shared" ref="U151:U153" si="279">V151</f>
        <v>1368.98</v>
      </c>
      <c r="V151" s="28">
        <v>1368.98</v>
      </c>
      <c r="W151" s="28">
        <v>0</v>
      </c>
      <c r="X151" s="12">
        <f t="shared" ref="X151:X153" si="280">M151+R151-U151</f>
        <v>0</v>
      </c>
      <c r="Y151" s="12">
        <f t="shared" ref="Y151:Y153" si="281">N151+S151-V151</f>
        <v>0</v>
      </c>
      <c r="Z151" s="12">
        <f t="shared" ref="Z151:Z153" si="282">O151+T151-W151</f>
        <v>0</v>
      </c>
      <c r="AA151" s="128"/>
      <c r="AB151" s="130"/>
      <c r="AC151" s="150"/>
    </row>
    <row r="152" spans="1:29" ht="12.75" x14ac:dyDescent="0.2">
      <c r="A152" s="151"/>
      <c r="B152" s="153"/>
      <c r="C152" s="154"/>
      <c r="D152" s="154"/>
      <c r="E152" s="123"/>
      <c r="F152" s="155"/>
      <c r="G152" s="156"/>
      <c r="H152" s="156"/>
      <c r="I152" s="155"/>
      <c r="J152" s="158"/>
      <c r="K152" s="164"/>
      <c r="L152" s="158"/>
      <c r="M152" s="12">
        <f t="shared" si="275"/>
        <v>0</v>
      </c>
      <c r="N152" s="13">
        <f t="shared" si="276"/>
        <v>0</v>
      </c>
      <c r="O152" s="13">
        <f t="shared" si="277"/>
        <v>0</v>
      </c>
      <c r="P152" s="126"/>
      <c r="Q152" s="19" t="s">
        <v>6</v>
      </c>
      <c r="R152" s="28">
        <f t="shared" si="278"/>
        <v>1355.13</v>
      </c>
      <c r="S152" s="28">
        <v>1355.13</v>
      </c>
      <c r="T152" s="28">
        <v>0</v>
      </c>
      <c r="U152" s="28">
        <f t="shared" si="279"/>
        <v>1355.13</v>
      </c>
      <c r="V152" s="28">
        <v>1355.13</v>
      </c>
      <c r="W152" s="28">
        <v>0</v>
      </c>
      <c r="X152" s="12">
        <f t="shared" si="280"/>
        <v>0</v>
      </c>
      <c r="Y152" s="12">
        <f t="shared" si="281"/>
        <v>0</v>
      </c>
      <c r="Z152" s="12">
        <f t="shared" si="282"/>
        <v>0</v>
      </c>
      <c r="AA152" s="128"/>
      <c r="AB152" s="130"/>
      <c r="AC152" s="150"/>
    </row>
    <row r="153" spans="1:29" ht="12.75" x14ac:dyDescent="0.2">
      <c r="A153" s="151"/>
      <c r="B153" s="153"/>
      <c r="C153" s="154"/>
      <c r="D153" s="154"/>
      <c r="E153" s="123"/>
      <c r="F153" s="155"/>
      <c r="G153" s="156"/>
      <c r="H153" s="156"/>
      <c r="I153" s="155"/>
      <c r="J153" s="158"/>
      <c r="K153" s="164"/>
      <c r="L153" s="158"/>
      <c r="M153" s="12">
        <f t="shared" si="275"/>
        <v>0</v>
      </c>
      <c r="N153" s="13">
        <f t="shared" si="276"/>
        <v>0</v>
      </c>
      <c r="O153" s="13">
        <f t="shared" si="277"/>
        <v>0</v>
      </c>
      <c r="P153" s="126"/>
      <c r="Q153" s="19" t="s">
        <v>7</v>
      </c>
      <c r="R153" s="28">
        <f t="shared" si="278"/>
        <v>1355.13</v>
      </c>
      <c r="S153" s="28">
        <v>1355.13</v>
      </c>
      <c r="T153" s="28">
        <v>0</v>
      </c>
      <c r="U153" s="28">
        <f t="shared" si="279"/>
        <v>1355.13</v>
      </c>
      <c r="V153" s="28">
        <v>1355.13</v>
      </c>
      <c r="W153" s="28">
        <v>0</v>
      </c>
      <c r="X153" s="12">
        <f t="shared" si="280"/>
        <v>0</v>
      </c>
      <c r="Y153" s="12">
        <f t="shared" si="281"/>
        <v>0</v>
      </c>
      <c r="Z153" s="12">
        <f t="shared" si="282"/>
        <v>0</v>
      </c>
      <c r="AA153" s="128"/>
      <c r="AB153" s="130"/>
      <c r="AC153" s="150"/>
    </row>
    <row r="154" spans="1:29" ht="13.5" thickBot="1" x14ac:dyDescent="0.25">
      <c r="A154" s="152"/>
      <c r="B154" s="224"/>
      <c r="C154" s="225"/>
      <c r="D154" s="225"/>
      <c r="E154" s="226"/>
      <c r="F154" s="227"/>
      <c r="G154" s="228"/>
      <c r="H154" s="228"/>
      <c r="I154" s="227"/>
      <c r="J154" s="235"/>
      <c r="K154" s="236"/>
      <c r="L154" s="235"/>
      <c r="M154" s="234"/>
      <c r="N154" s="234"/>
      <c r="O154" s="234"/>
      <c r="P154" s="269"/>
      <c r="Q154" s="33" t="s">
        <v>3</v>
      </c>
      <c r="R154" s="41">
        <f>SUM(R150:R153)</f>
        <v>5399.12</v>
      </c>
      <c r="S154" s="41">
        <f t="shared" ref="S154:W154" si="283">SUM(S150:S153)</f>
        <v>5399.12</v>
      </c>
      <c r="T154" s="41">
        <f t="shared" si="283"/>
        <v>0</v>
      </c>
      <c r="U154" s="41">
        <f t="shared" si="283"/>
        <v>5399.1200000000008</v>
      </c>
      <c r="V154" s="41">
        <f t="shared" si="283"/>
        <v>5399.1200000000008</v>
      </c>
      <c r="W154" s="41">
        <f t="shared" si="283"/>
        <v>0</v>
      </c>
      <c r="X154" s="234"/>
      <c r="Y154" s="234"/>
      <c r="Z154" s="234"/>
      <c r="AA154" s="265"/>
      <c r="AB154" s="266"/>
      <c r="AC154" s="268"/>
    </row>
    <row r="155" spans="1:29" ht="16.5" thickTop="1" x14ac:dyDescent="0.25">
      <c r="R155" s="59"/>
      <c r="S155" s="59"/>
      <c r="T155" s="59"/>
      <c r="U155" s="59"/>
      <c r="V155" s="59"/>
      <c r="W155" s="59"/>
    </row>
    <row r="156" spans="1:29" x14ac:dyDescent="0.25">
      <c r="R156" s="59"/>
      <c r="S156" s="59"/>
      <c r="T156" s="59"/>
      <c r="U156" s="59"/>
      <c r="V156" s="59"/>
      <c r="W156" s="59"/>
    </row>
  </sheetData>
  <mergeCells count="481">
    <mergeCell ref="A85:A89"/>
    <mergeCell ref="B85:B89"/>
    <mergeCell ref="C85:C89"/>
    <mergeCell ref="D85:D89"/>
    <mergeCell ref="E85:E89"/>
    <mergeCell ref="F85:F89"/>
    <mergeCell ref="G85:G89"/>
    <mergeCell ref="H85:H89"/>
    <mergeCell ref="I85:I89"/>
    <mergeCell ref="A50:A54"/>
    <mergeCell ref="B50:B54"/>
    <mergeCell ref="C50:C54"/>
    <mergeCell ref="P50:P54"/>
    <mergeCell ref="AA50:AA54"/>
    <mergeCell ref="AB50:AB54"/>
    <mergeCell ref="AC50:AC54"/>
    <mergeCell ref="M54:O54"/>
    <mergeCell ref="X54:Z54"/>
    <mergeCell ref="D50:D54"/>
    <mergeCell ref="E50:E54"/>
    <mergeCell ref="F50:F54"/>
    <mergeCell ref="G50:G54"/>
    <mergeCell ref="H50:H54"/>
    <mergeCell ref="I50:I54"/>
    <mergeCell ref="J50:J54"/>
    <mergeCell ref="K50:K54"/>
    <mergeCell ref="L50:L54"/>
    <mergeCell ref="A25:A29"/>
    <mergeCell ref="P25:P29"/>
    <mergeCell ref="AA25:AA29"/>
    <mergeCell ref="M29:O29"/>
    <mergeCell ref="X29:Z29"/>
    <mergeCell ref="A45:A49"/>
    <mergeCell ref="B45:B49"/>
    <mergeCell ref="C45:C49"/>
    <mergeCell ref="D45:D49"/>
    <mergeCell ref="E45:E49"/>
    <mergeCell ref="F45:F49"/>
    <mergeCell ref="G45:G49"/>
    <mergeCell ref="H45:H49"/>
    <mergeCell ref="I45:I49"/>
    <mergeCell ref="J45:J49"/>
    <mergeCell ref="K45:K49"/>
    <mergeCell ref="L45:L49"/>
    <mergeCell ref="P45:P49"/>
    <mergeCell ref="AA45:AA49"/>
    <mergeCell ref="F35:F39"/>
    <mergeCell ref="G35:G39"/>
    <mergeCell ref="A40:A44"/>
    <mergeCell ref="B40:B44"/>
    <mergeCell ref="C40:C44"/>
    <mergeCell ref="AB45:AB49"/>
    <mergeCell ref="AC45:AC49"/>
    <mergeCell ref="H25:H29"/>
    <mergeCell ref="I25:I29"/>
    <mergeCell ref="J25:J29"/>
    <mergeCell ref="K25:K29"/>
    <mergeCell ref="L25:L29"/>
    <mergeCell ref="AB25:AB29"/>
    <mergeCell ref="AC25:AC29"/>
    <mergeCell ref="H35:H39"/>
    <mergeCell ref="I35:I39"/>
    <mergeCell ref="J35:J39"/>
    <mergeCell ref="K35:K39"/>
    <mergeCell ref="L35:L39"/>
    <mergeCell ref="K30:K34"/>
    <mergeCell ref="L30:L34"/>
    <mergeCell ref="AB10:AB14"/>
    <mergeCell ref="AC10:AC14"/>
    <mergeCell ref="AA150:AA154"/>
    <mergeCell ref="AB150:AB154"/>
    <mergeCell ref="P110:P114"/>
    <mergeCell ref="A110:A114"/>
    <mergeCell ref="A80:A84"/>
    <mergeCell ref="P80:P84"/>
    <mergeCell ref="X14:Z14"/>
    <mergeCell ref="AC150:AC154"/>
    <mergeCell ref="AC140:AC144"/>
    <mergeCell ref="AC135:AC139"/>
    <mergeCell ref="AC130:AC134"/>
    <mergeCell ref="AC125:AC129"/>
    <mergeCell ref="P135:P139"/>
    <mergeCell ref="P140:P144"/>
    <mergeCell ref="P150:P154"/>
    <mergeCell ref="P115:P119"/>
    <mergeCell ref="AA115:AA119"/>
    <mergeCell ref="AB115:AB119"/>
    <mergeCell ref="AC115:AC119"/>
    <mergeCell ref="AA75:AA79"/>
    <mergeCell ref="AB75:AB79"/>
    <mergeCell ref="AC75:AC79"/>
    <mergeCell ref="AA10:AA14"/>
    <mergeCell ref="M59:O59"/>
    <mergeCell ref="X24:Z24"/>
    <mergeCell ref="X34:Z34"/>
    <mergeCell ref="X39:Z39"/>
    <mergeCell ref="X44:Z44"/>
    <mergeCell ref="X59:Z59"/>
    <mergeCell ref="P55:P59"/>
    <mergeCell ref="P40:P44"/>
    <mergeCell ref="AA55:AA59"/>
    <mergeCell ref="AA40:AA44"/>
    <mergeCell ref="P30:P34"/>
    <mergeCell ref="AA30:AA34"/>
    <mergeCell ref="AA35:AA39"/>
    <mergeCell ref="M24:O24"/>
    <mergeCell ref="M49:O49"/>
    <mergeCell ref="X49:Z49"/>
    <mergeCell ref="P35:P39"/>
    <mergeCell ref="AA15:AA19"/>
    <mergeCell ref="A75:A79"/>
    <mergeCell ref="B75:L79"/>
    <mergeCell ref="P75:P79"/>
    <mergeCell ref="M79:O79"/>
    <mergeCell ref="X79:Z79"/>
    <mergeCell ref="A60:A64"/>
    <mergeCell ref="B60:L64"/>
    <mergeCell ref="M64:O64"/>
    <mergeCell ref="X64:Z64"/>
    <mergeCell ref="P60:P64"/>
    <mergeCell ref="J70:J74"/>
    <mergeCell ref="P65:P69"/>
    <mergeCell ref="X69:Z69"/>
    <mergeCell ref="X74:Z74"/>
    <mergeCell ref="M69:O69"/>
    <mergeCell ref="M74:O74"/>
    <mergeCell ref="G65:G69"/>
    <mergeCell ref="H65:H69"/>
    <mergeCell ref="I65:I69"/>
    <mergeCell ref="J65:J69"/>
    <mergeCell ref="K65:K69"/>
    <mergeCell ref="L65:L69"/>
    <mergeCell ref="X119:Z119"/>
    <mergeCell ref="AA65:AA69"/>
    <mergeCell ref="AB65:AB69"/>
    <mergeCell ref="AC65:AC69"/>
    <mergeCell ref="AC110:AC114"/>
    <mergeCell ref="AB80:AB84"/>
    <mergeCell ref="AB110:AB114"/>
    <mergeCell ref="AA80:AA84"/>
    <mergeCell ref="AC80:AC84"/>
    <mergeCell ref="X114:Z114"/>
    <mergeCell ref="X84:Z84"/>
    <mergeCell ref="AB70:AB74"/>
    <mergeCell ref="AC70:AC74"/>
    <mergeCell ref="AA110:AA114"/>
    <mergeCell ref="AA85:AA89"/>
    <mergeCell ref="AB85:AB89"/>
    <mergeCell ref="AC85:AC89"/>
    <mergeCell ref="X89:Z89"/>
    <mergeCell ref="AB90:AB94"/>
    <mergeCell ref="AC90:AC94"/>
    <mergeCell ref="AA95:AA99"/>
    <mergeCell ref="AB95:AB99"/>
    <mergeCell ref="AC95:AC99"/>
    <mergeCell ref="X134:Z134"/>
    <mergeCell ref="X139:Z139"/>
    <mergeCell ref="X144:Z144"/>
    <mergeCell ref="X154:Z154"/>
    <mergeCell ref="J150:J154"/>
    <mergeCell ref="K150:K154"/>
    <mergeCell ref="L150:L154"/>
    <mergeCell ref="M144:O144"/>
    <mergeCell ref="M154:O154"/>
    <mergeCell ref="J140:J144"/>
    <mergeCell ref="K140:K144"/>
    <mergeCell ref="L140:L144"/>
    <mergeCell ref="P130:P134"/>
    <mergeCell ref="J145:J149"/>
    <mergeCell ref="K145:K149"/>
    <mergeCell ref="L145:L149"/>
    <mergeCell ref="P145:P149"/>
    <mergeCell ref="M119:O119"/>
    <mergeCell ref="M124:O124"/>
    <mergeCell ref="M129:O129"/>
    <mergeCell ref="M134:O134"/>
    <mergeCell ref="M139:O139"/>
    <mergeCell ref="E70:E74"/>
    <mergeCell ref="F70:F74"/>
    <mergeCell ref="G70:G74"/>
    <mergeCell ref="H70:H74"/>
    <mergeCell ref="I70:I74"/>
    <mergeCell ref="L80:L84"/>
    <mergeCell ref="K110:K114"/>
    <mergeCell ref="L110:L114"/>
    <mergeCell ref="J120:J124"/>
    <mergeCell ref="K120:K124"/>
    <mergeCell ref="L120:L124"/>
    <mergeCell ref="J130:J134"/>
    <mergeCell ref="K130:K134"/>
    <mergeCell ref="L130:L134"/>
    <mergeCell ref="J80:J84"/>
    <mergeCell ref="K80:K84"/>
    <mergeCell ref="M114:O114"/>
    <mergeCell ref="J85:J89"/>
    <mergeCell ref="K85:K89"/>
    <mergeCell ref="AA60:AA64"/>
    <mergeCell ref="AB60:AB64"/>
    <mergeCell ref="AC60:AC64"/>
    <mergeCell ref="AB55:AB59"/>
    <mergeCell ref="AC55:AC59"/>
    <mergeCell ref="AB35:AB39"/>
    <mergeCell ref="A150:A154"/>
    <mergeCell ref="B150:B154"/>
    <mergeCell ref="C150:C154"/>
    <mergeCell ref="D150:D154"/>
    <mergeCell ref="E150:E154"/>
    <mergeCell ref="F150:F154"/>
    <mergeCell ref="G150:G154"/>
    <mergeCell ref="H150:H154"/>
    <mergeCell ref="I150:I154"/>
    <mergeCell ref="AA140:AA144"/>
    <mergeCell ref="AB140:AB144"/>
    <mergeCell ref="A140:A144"/>
    <mergeCell ref="B140:B144"/>
    <mergeCell ref="C140:C144"/>
    <mergeCell ref="A70:A74"/>
    <mergeCell ref="B70:B74"/>
    <mergeCell ref="C70:C74"/>
    <mergeCell ref="D70:D74"/>
    <mergeCell ref="H80:H84"/>
    <mergeCell ref="I80:I84"/>
    <mergeCell ref="K70:K74"/>
    <mergeCell ref="L70:L74"/>
    <mergeCell ref="P70:P74"/>
    <mergeCell ref="AA70:AA74"/>
    <mergeCell ref="E110:E114"/>
    <mergeCell ref="J110:J114"/>
    <mergeCell ref="F110:F114"/>
    <mergeCell ref="G110:G114"/>
    <mergeCell ref="H110:H114"/>
    <mergeCell ref="I110:I114"/>
    <mergeCell ref="P85:P89"/>
    <mergeCell ref="M89:O89"/>
    <mergeCell ref="J90:J94"/>
    <mergeCell ref="K90:K94"/>
    <mergeCell ref="L90:L94"/>
    <mergeCell ref="P90:P94"/>
    <mergeCell ref="AA90:AA94"/>
    <mergeCell ref="M94:O94"/>
    <mergeCell ref="X94:Z94"/>
    <mergeCell ref="J100:J104"/>
    <mergeCell ref="K100:K104"/>
    <mergeCell ref="L100:L104"/>
    <mergeCell ref="D140:D144"/>
    <mergeCell ref="E140:E144"/>
    <mergeCell ref="F140:F144"/>
    <mergeCell ref="G140:G144"/>
    <mergeCell ref="H140:H144"/>
    <mergeCell ref="I140:I144"/>
    <mergeCell ref="B80:B84"/>
    <mergeCell ref="C80:C84"/>
    <mergeCell ref="D80:D84"/>
    <mergeCell ref="E80:E84"/>
    <mergeCell ref="I125:I129"/>
    <mergeCell ref="G130:G134"/>
    <mergeCell ref="H130:H134"/>
    <mergeCell ref="I130:I134"/>
    <mergeCell ref="F130:F134"/>
    <mergeCell ref="B115:L119"/>
    <mergeCell ref="G125:G129"/>
    <mergeCell ref="H125:H129"/>
    <mergeCell ref="G120:G124"/>
    <mergeCell ref="H120:H124"/>
    <mergeCell ref="I120:I124"/>
    <mergeCell ref="L85:L89"/>
    <mergeCell ref="F80:F84"/>
    <mergeCell ref="G80:G84"/>
    <mergeCell ref="A10:A14"/>
    <mergeCell ref="B10:L14"/>
    <mergeCell ref="M14:O14"/>
    <mergeCell ref="AA20:AA24"/>
    <mergeCell ref="AB20:AB24"/>
    <mergeCell ref="A35:A39"/>
    <mergeCell ref="B35:B39"/>
    <mergeCell ref="C35:C39"/>
    <mergeCell ref="D35:D39"/>
    <mergeCell ref="E35:E39"/>
    <mergeCell ref="A30:A34"/>
    <mergeCell ref="B30:B34"/>
    <mergeCell ref="C30:C34"/>
    <mergeCell ref="D30:D34"/>
    <mergeCell ref="F20:F24"/>
    <mergeCell ref="G20:G24"/>
    <mergeCell ref="H20:H24"/>
    <mergeCell ref="I20:I24"/>
    <mergeCell ref="J20:J24"/>
    <mergeCell ref="K20:K24"/>
    <mergeCell ref="L20:L24"/>
    <mergeCell ref="P20:P24"/>
    <mergeCell ref="A15:A19"/>
    <mergeCell ref="A20:A24"/>
    <mergeCell ref="A6:A8"/>
    <mergeCell ref="AB6:AB8"/>
    <mergeCell ref="N7:O7"/>
    <mergeCell ref="R7:R8"/>
    <mergeCell ref="S7:T7"/>
    <mergeCell ref="U7:U8"/>
    <mergeCell ref="V7:W7"/>
    <mergeCell ref="X7:X8"/>
    <mergeCell ref="Y7:Z7"/>
    <mergeCell ref="M7:M8"/>
    <mergeCell ref="J6:J8"/>
    <mergeCell ref="K6:L7"/>
    <mergeCell ref="M6:O6"/>
    <mergeCell ref="P6:P8"/>
    <mergeCell ref="Q6:Q8"/>
    <mergeCell ref="R6:T6"/>
    <mergeCell ref="U6:W6"/>
    <mergeCell ref="X6:Z6"/>
    <mergeCell ref="AA6:AA8"/>
    <mergeCell ref="B6:B8"/>
    <mergeCell ref="C6:C8"/>
    <mergeCell ref="D6:D8"/>
    <mergeCell ref="E6:E8"/>
    <mergeCell ref="F6:F8"/>
    <mergeCell ref="D40:D44"/>
    <mergeCell ref="E40:E44"/>
    <mergeCell ref="F40:F44"/>
    <mergeCell ref="J30:J34"/>
    <mergeCell ref="K40:K44"/>
    <mergeCell ref="J40:J44"/>
    <mergeCell ref="L40:L44"/>
    <mergeCell ref="M34:O34"/>
    <mergeCell ref="M39:O39"/>
    <mergeCell ref="M44:O44"/>
    <mergeCell ref="AB15:AB19"/>
    <mergeCell ref="AC15:AC19"/>
    <mergeCell ref="AC30:AC34"/>
    <mergeCell ref="AC35:AC39"/>
    <mergeCell ref="AC40:AC44"/>
    <mergeCell ref="P15:P19"/>
    <mergeCell ref="M19:O19"/>
    <mergeCell ref="X19:Z19"/>
    <mergeCell ref="AC20:AC24"/>
    <mergeCell ref="AB30:AB34"/>
    <mergeCell ref="AB40:AB44"/>
    <mergeCell ref="G6:G8"/>
    <mergeCell ref="H6:H8"/>
    <mergeCell ref="I6:I8"/>
    <mergeCell ref="F30:F34"/>
    <mergeCell ref="G40:G44"/>
    <mergeCell ref="H40:H44"/>
    <mergeCell ref="I40:I44"/>
    <mergeCell ref="B110:B114"/>
    <mergeCell ref="C110:C114"/>
    <mergeCell ref="D110:D114"/>
    <mergeCell ref="B20:B24"/>
    <mergeCell ref="F65:F69"/>
    <mergeCell ref="G30:G34"/>
    <mergeCell ref="H30:H34"/>
    <mergeCell ref="I30:I34"/>
    <mergeCell ref="B15:L19"/>
    <mergeCell ref="B55:B59"/>
    <mergeCell ref="C55:C59"/>
    <mergeCell ref="B25:B29"/>
    <mergeCell ref="C25:C29"/>
    <mergeCell ref="D25:D29"/>
    <mergeCell ref="E25:E29"/>
    <mergeCell ref="F25:F29"/>
    <mergeCell ref="G25:G29"/>
    <mergeCell ref="AC6:AC8"/>
    <mergeCell ref="C20:C24"/>
    <mergeCell ref="D20:D24"/>
    <mergeCell ref="A115:A119"/>
    <mergeCell ref="A125:A129"/>
    <mergeCell ref="B125:B129"/>
    <mergeCell ref="C125:C129"/>
    <mergeCell ref="D125:D129"/>
    <mergeCell ref="E125:E129"/>
    <mergeCell ref="F125:F129"/>
    <mergeCell ref="A120:A124"/>
    <mergeCell ref="B120:B124"/>
    <mergeCell ref="C120:C124"/>
    <mergeCell ref="D120:D124"/>
    <mergeCell ref="E120:E124"/>
    <mergeCell ref="F120:F124"/>
    <mergeCell ref="E20:E24"/>
    <mergeCell ref="A55:A59"/>
    <mergeCell ref="E30:E34"/>
    <mergeCell ref="A65:A69"/>
    <mergeCell ref="B65:B69"/>
    <mergeCell ref="C65:C69"/>
    <mergeCell ref="D65:D69"/>
    <mergeCell ref="E65:E69"/>
    <mergeCell ref="AC120:AC124"/>
    <mergeCell ref="J125:J129"/>
    <mergeCell ref="K125:K129"/>
    <mergeCell ref="L125:L129"/>
    <mergeCell ref="P125:P129"/>
    <mergeCell ref="AA125:AA129"/>
    <mergeCell ref="AB125:AB129"/>
    <mergeCell ref="X124:Z124"/>
    <mergeCell ref="X129:Z129"/>
    <mergeCell ref="P120:P124"/>
    <mergeCell ref="A5:AA5"/>
    <mergeCell ref="AB5:AC5"/>
    <mergeCell ref="J135:J139"/>
    <mergeCell ref="K135:K139"/>
    <mergeCell ref="L135:L139"/>
    <mergeCell ref="AA135:AA139"/>
    <mergeCell ref="AB135:AB139"/>
    <mergeCell ref="A130:A134"/>
    <mergeCell ref="B130:B134"/>
    <mergeCell ref="C130:C134"/>
    <mergeCell ref="A135:A139"/>
    <mergeCell ref="B135:B139"/>
    <mergeCell ref="C135:C139"/>
    <mergeCell ref="D135:D139"/>
    <mergeCell ref="E135:E139"/>
    <mergeCell ref="F135:F139"/>
    <mergeCell ref="G135:G139"/>
    <mergeCell ref="H135:H139"/>
    <mergeCell ref="I135:I139"/>
    <mergeCell ref="D130:D134"/>
    <mergeCell ref="E130:E134"/>
    <mergeCell ref="AA120:AA124"/>
    <mergeCell ref="AB120:AB124"/>
    <mergeCell ref="P95:P99"/>
    <mergeCell ref="M99:O99"/>
    <mergeCell ref="X99:Z99"/>
    <mergeCell ref="A95:A99"/>
    <mergeCell ref="B95:L99"/>
    <mergeCell ref="AA145:AA149"/>
    <mergeCell ref="AB145:AB149"/>
    <mergeCell ref="AC145:AC149"/>
    <mergeCell ref="M149:O149"/>
    <mergeCell ref="X149:Z149"/>
    <mergeCell ref="A145:A149"/>
    <mergeCell ref="B145:B149"/>
    <mergeCell ref="C145:C149"/>
    <mergeCell ref="D145:D149"/>
    <mergeCell ref="E145:E149"/>
    <mergeCell ref="F145:F149"/>
    <mergeCell ref="G145:G149"/>
    <mergeCell ref="H145:H149"/>
    <mergeCell ref="I145:I149"/>
    <mergeCell ref="AA130:AA134"/>
    <mergeCell ref="AB130:AB134"/>
    <mergeCell ref="A100:A104"/>
    <mergeCell ref="B100:B104"/>
    <mergeCell ref="C100:C104"/>
    <mergeCell ref="D100:D104"/>
    <mergeCell ref="A90:A94"/>
    <mergeCell ref="B90:B94"/>
    <mergeCell ref="C90:C94"/>
    <mergeCell ref="D90:D94"/>
    <mergeCell ref="E90:E94"/>
    <mergeCell ref="F90:F94"/>
    <mergeCell ref="G90:G94"/>
    <mergeCell ref="H90:H94"/>
    <mergeCell ref="I90:I94"/>
    <mergeCell ref="E100:E104"/>
    <mergeCell ref="F100:F104"/>
    <mergeCell ref="G100:G104"/>
    <mergeCell ref="H100:H104"/>
    <mergeCell ref="I100:I104"/>
    <mergeCell ref="P100:P104"/>
    <mergeCell ref="AA100:AA104"/>
    <mergeCell ref="AB100:AB104"/>
    <mergeCell ref="AC100:AC104"/>
    <mergeCell ref="M104:O104"/>
    <mergeCell ref="X104:Z104"/>
    <mergeCell ref="A105:A109"/>
    <mergeCell ref="B105:B109"/>
    <mergeCell ref="C105:C109"/>
    <mergeCell ref="D105:D109"/>
    <mergeCell ref="E105:E109"/>
    <mergeCell ref="F105:F109"/>
    <mergeCell ref="G105:G109"/>
    <mergeCell ref="H105:H109"/>
    <mergeCell ref="I105:I109"/>
    <mergeCell ref="J105:J109"/>
    <mergeCell ref="K105:K109"/>
    <mergeCell ref="L105:L109"/>
    <mergeCell ref="P105:P109"/>
    <mergeCell ref="AA105:AA109"/>
    <mergeCell ref="AB105:AB109"/>
    <mergeCell ref="AC105:AC109"/>
    <mergeCell ref="M109:O109"/>
    <mergeCell ref="X109:Z109"/>
  </mergeCells>
  <pageMargins left="0.19685039370078741" right="0.19685039370078741" top="0.78740157480314965" bottom="0.39370078740157483" header="0" footer="0"/>
  <pageSetup paperSize="9" scale="5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 2022</vt:lpstr>
      <vt:lpstr>' 2022'!Заголовки_для_печати</vt:lpstr>
      <vt:lpstr>'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2023-02-10T08:51:45Z</cp:lastPrinted>
  <dcterms:created xsi:type="dcterms:W3CDTF">1996-10-08T23:32:33Z</dcterms:created>
  <dcterms:modified xsi:type="dcterms:W3CDTF">2023-02-10T08:51:48Z</dcterms:modified>
</cp:coreProperties>
</file>