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9932" windowHeight="9660" firstSheet="2" activeTab="2"/>
  </bookViews>
  <sheets>
    <sheet name="Лист1" sheetId="1" r:id="rId1"/>
    <sheet name="Лист2" sheetId="10" state="hidden" r:id="rId2"/>
    <sheet name=" 2023" sheetId="31" r:id="rId3"/>
  </sheets>
  <definedNames>
    <definedName name="_xlnm.Print_Area" localSheetId="2">' 2023'!$A$1:$AC$161</definedName>
  </definedNames>
  <calcPr calcId="152511"/>
</workbook>
</file>

<file path=xl/calcChain.xml><?xml version="1.0" encoding="utf-8"?>
<calcChain xmlns="http://schemas.openxmlformats.org/spreadsheetml/2006/main">
  <c r="T8" i="31" l="1"/>
  <c r="T9" i="31"/>
  <c r="T10" i="31"/>
  <c r="S8" i="31"/>
  <c r="S9" i="31"/>
  <c r="T7" i="31"/>
  <c r="S10" i="31"/>
  <c r="S7" i="31"/>
  <c r="V11" i="31"/>
  <c r="W8" i="31"/>
  <c r="W9" i="31"/>
  <c r="W10" i="31"/>
  <c r="W7" i="31"/>
  <c r="V8" i="31"/>
  <c r="V9" i="31"/>
  <c r="V10" i="31"/>
  <c r="V7" i="31"/>
  <c r="V98" i="31"/>
  <c r="V99" i="31"/>
  <c r="V100" i="31"/>
  <c r="W97" i="31"/>
  <c r="V97" i="31"/>
  <c r="T73" i="31"/>
  <c r="T74" i="31"/>
  <c r="T75" i="31"/>
  <c r="T72" i="31"/>
  <c r="S73" i="31"/>
  <c r="S74" i="31"/>
  <c r="S75" i="31"/>
  <c r="S72" i="31"/>
  <c r="W73" i="31"/>
  <c r="W72" i="31"/>
  <c r="V73" i="31"/>
  <c r="V76" i="31" s="1"/>
  <c r="V72" i="31"/>
  <c r="W76" i="31"/>
  <c r="T97" i="31"/>
  <c r="S121" i="31"/>
  <c r="S118" i="31"/>
  <c r="V118" i="31"/>
  <c r="S119" i="31"/>
  <c r="S120" i="31"/>
  <c r="S117" i="31"/>
  <c r="R117" i="31" s="1"/>
  <c r="W161" i="31"/>
  <c r="V161" i="31"/>
  <c r="T161" i="31"/>
  <c r="S161" i="31"/>
  <c r="U160" i="31"/>
  <c r="R160" i="31"/>
  <c r="U159" i="31"/>
  <c r="R159" i="31"/>
  <c r="U158" i="31"/>
  <c r="R158" i="31"/>
  <c r="O158" i="31"/>
  <c r="Z158" i="31" s="1"/>
  <c r="O159" i="31" s="1"/>
  <c r="Z159" i="31" s="1"/>
  <c r="O160" i="31" s="1"/>
  <c r="Z160" i="31" s="1"/>
  <c r="Z157" i="31"/>
  <c r="Y157" i="31"/>
  <c r="N158" i="31" s="1"/>
  <c r="Y158" i="31" s="1"/>
  <c r="N159" i="31" s="1"/>
  <c r="Y159" i="31" s="1"/>
  <c r="N160" i="31" s="1"/>
  <c r="Y160" i="31" s="1"/>
  <c r="U157" i="31"/>
  <c r="U161" i="31" s="1"/>
  <c r="R157" i="31"/>
  <c r="R161" i="31" s="1"/>
  <c r="M157" i="31"/>
  <c r="A157" i="31"/>
  <c r="V12" i="31"/>
  <c r="U52" i="31"/>
  <c r="T21" i="31"/>
  <c r="S21" i="31"/>
  <c r="R21" i="31"/>
  <c r="U61" i="31"/>
  <c r="R61" i="31"/>
  <c r="X157" i="31" l="1"/>
  <c r="M158" i="31" s="1"/>
  <c r="X158" i="31" s="1"/>
  <c r="M159" i="31" s="1"/>
  <c r="X159" i="31" s="1"/>
  <c r="M160" i="31" s="1"/>
  <c r="X160" i="31" s="1"/>
  <c r="R25" i="31"/>
  <c r="V117" i="31"/>
  <c r="U149" i="31"/>
  <c r="M147" i="31"/>
  <c r="R147" i="31"/>
  <c r="U147" i="31"/>
  <c r="Y147" i="31"/>
  <c r="N148" i="31" s="1"/>
  <c r="Y148" i="31" s="1"/>
  <c r="N149" i="31" s="1"/>
  <c r="Y149" i="31" s="1"/>
  <c r="N150" i="31" s="1"/>
  <c r="Y150" i="31" s="1"/>
  <c r="Z147" i="31"/>
  <c r="O148" i="31"/>
  <c r="Z148" i="31" s="1"/>
  <c r="O149" i="31" s="1"/>
  <c r="Z149" i="31" s="1"/>
  <c r="O150" i="31" s="1"/>
  <c r="Z150" i="31" s="1"/>
  <c r="R148" i="31"/>
  <c r="U148" i="31"/>
  <c r="R149" i="31"/>
  <c r="R150" i="31"/>
  <c r="U150" i="31"/>
  <c r="S151" i="31"/>
  <c r="T151" i="31"/>
  <c r="V151" i="31"/>
  <c r="W151" i="31"/>
  <c r="U115" i="31"/>
  <c r="U108" i="31"/>
  <c r="U109" i="31"/>
  <c r="U110" i="31"/>
  <c r="U103" i="31"/>
  <c r="U104" i="31"/>
  <c r="U105" i="31"/>
  <c r="U102" i="31"/>
  <c r="S97" i="31"/>
  <c r="W74" i="31"/>
  <c r="V74" i="31"/>
  <c r="O72" i="31"/>
  <c r="N72" i="31"/>
  <c r="W96" i="31"/>
  <c r="V96" i="31"/>
  <c r="T96" i="31"/>
  <c r="S96" i="31"/>
  <c r="U95" i="31"/>
  <c r="R95" i="31"/>
  <c r="U94" i="31"/>
  <c r="R94" i="31"/>
  <c r="U93" i="31"/>
  <c r="R93" i="31"/>
  <c r="Z92" i="31"/>
  <c r="O93" i="31" s="1"/>
  <c r="Z93" i="31" s="1"/>
  <c r="O94" i="31" s="1"/>
  <c r="Z94" i="31" s="1"/>
  <c r="O95" i="31" s="1"/>
  <c r="Z95" i="31" s="1"/>
  <c r="Y92" i="31"/>
  <c r="N93" i="31" s="1"/>
  <c r="Y93" i="31" s="1"/>
  <c r="N94" i="31" s="1"/>
  <c r="Y94" i="31" s="1"/>
  <c r="N95" i="31" s="1"/>
  <c r="Y95" i="31" s="1"/>
  <c r="U92" i="31"/>
  <c r="U96" i="31" s="1"/>
  <c r="R92" i="31"/>
  <c r="R96" i="31" s="1"/>
  <c r="M92" i="31"/>
  <c r="S98" i="31"/>
  <c r="T98" i="31"/>
  <c r="W98" i="31"/>
  <c r="S99" i="31"/>
  <c r="R99" i="31" s="1"/>
  <c r="T99" i="31"/>
  <c r="W99" i="31"/>
  <c r="S100" i="31"/>
  <c r="T100" i="31"/>
  <c r="W100" i="31"/>
  <c r="U89" i="31"/>
  <c r="U90" i="31"/>
  <c r="Y67" i="31"/>
  <c r="R151" i="31" l="1"/>
  <c r="U151" i="31"/>
  <c r="X147" i="31"/>
  <c r="M148" i="31" s="1"/>
  <c r="X148" i="31" s="1"/>
  <c r="M149" i="31" s="1"/>
  <c r="X149" i="31" s="1"/>
  <c r="R98" i="31"/>
  <c r="U98" i="31"/>
  <c r="U100" i="31"/>
  <c r="W101" i="31"/>
  <c r="R97" i="31"/>
  <c r="V101" i="31"/>
  <c r="R100" i="31"/>
  <c r="S101" i="31"/>
  <c r="T101" i="31"/>
  <c r="U97" i="31"/>
  <c r="M72" i="31"/>
  <c r="X92" i="31"/>
  <c r="M93" i="31" s="1"/>
  <c r="X93" i="31" s="1"/>
  <c r="M94" i="31" s="1"/>
  <c r="X94" i="31" s="1"/>
  <c r="M95" i="31" s="1"/>
  <c r="X95" i="31" s="1"/>
  <c r="U99" i="31"/>
  <c r="M150" i="31" l="1"/>
  <c r="X150" i="31" s="1"/>
  <c r="R101" i="31"/>
  <c r="U101" i="31"/>
  <c r="S14" i="31" l="1"/>
  <c r="W13" i="31"/>
  <c r="W14" i="31"/>
  <c r="W15" i="31"/>
  <c r="V13" i="31"/>
  <c r="V16" i="31" s="1"/>
  <c r="V14" i="31"/>
  <c r="V15" i="31"/>
  <c r="T13" i="31"/>
  <c r="T14" i="31"/>
  <c r="T15" i="31"/>
  <c r="S13" i="31"/>
  <c r="S15" i="31"/>
  <c r="W12" i="31"/>
  <c r="T12" i="31"/>
  <c r="S12" i="31"/>
  <c r="T16" i="31" l="1"/>
  <c r="U13" i="31"/>
  <c r="U15" i="31"/>
  <c r="U14" i="31"/>
  <c r="R14" i="31"/>
  <c r="W56" i="31" l="1"/>
  <c r="V56" i="31"/>
  <c r="T56" i="31"/>
  <c r="S56" i="31"/>
  <c r="U55" i="31"/>
  <c r="R55" i="31"/>
  <c r="U54" i="31"/>
  <c r="R54" i="31"/>
  <c r="U53" i="31"/>
  <c r="R53" i="31"/>
  <c r="Z53" i="31"/>
  <c r="Z54" i="31" s="1"/>
  <c r="Z55" i="31" s="1"/>
  <c r="Y53" i="31"/>
  <c r="N54" i="31" s="1"/>
  <c r="Y54" i="31" s="1"/>
  <c r="N55" i="31" s="1"/>
  <c r="Y55" i="31" s="1"/>
  <c r="Z52" i="31"/>
  <c r="Y52" i="31"/>
  <c r="R52" i="31"/>
  <c r="R56" i="31" s="1"/>
  <c r="M52" i="31"/>
  <c r="U56" i="31" l="1"/>
  <c r="X52" i="31"/>
  <c r="M53" i="31" s="1"/>
  <c r="X53" i="31" s="1"/>
  <c r="M54" i="31" s="1"/>
  <c r="X54" i="31" s="1"/>
  <c r="M55" i="31" s="1"/>
  <c r="X55" i="31" s="1"/>
  <c r="O12" i="31" l="1"/>
  <c r="N12" i="31"/>
  <c r="U22" i="31" l="1"/>
  <c r="M22" i="31"/>
  <c r="R22" i="31"/>
  <c r="Y22" i="31"/>
  <c r="Y23" i="31" s="1"/>
  <c r="N24" i="31" s="1"/>
  <c r="Y24" i="31" s="1"/>
  <c r="N25" i="31" s="1"/>
  <c r="Y25" i="31" s="1"/>
  <c r="Z22" i="31"/>
  <c r="Z23" i="31" s="1"/>
  <c r="O24" i="31" s="1"/>
  <c r="Z24" i="31" s="1"/>
  <c r="O25" i="31" s="1"/>
  <c r="Z25" i="31" s="1"/>
  <c r="R23" i="31"/>
  <c r="R24" i="31"/>
  <c r="U24" i="31"/>
  <c r="U26" i="31" s="1"/>
  <c r="U25" i="31"/>
  <c r="S26" i="31"/>
  <c r="T26" i="31"/>
  <c r="V26" i="31"/>
  <c r="W26" i="31"/>
  <c r="R26" i="31" l="1"/>
  <c r="X22" i="31"/>
  <c r="M23" i="31" s="1"/>
  <c r="X23" i="31" s="1"/>
  <c r="M24" i="31" s="1"/>
  <c r="X24" i="31" s="1"/>
  <c r="M25" i="31" s="1"/>
  <c r="X25" i="31" s="1"/>
  <c r="V119" i="31" l="1"/>
  <c r="U119" i="31" s="1"/>
  <c r="V120" i="31"/>
  <c r="U120" i="31" s="1"/>
  <c r="U118" i="31"/>
  <c r="W111" i="31"/>
  <c r="V111" i="31"/>
  <c r="T111" i="31"/>
  <c r="S111" i="31"/>
  <c r="R110" i="31"/>
  <c r="R109" i="31"/>
  <c r="R108" i="31"/>
  <c r="Z107" i="31"/>
  <c r="O108" i="31" s="1"/>
  <c r="Z108" i="31" s="1"/>
  <c r="O109" i="31" s="1"/>
  <c r="Z109" i="31" s="1"/>
  <c r="O110" i="31" s="1"/>
  <c r="Z110" i="31" s="1"/>
  <c r="Y107" i="31"/>
  <c r="N108" i="31" s="1"/>
  <c r="Y108" i="31" s="1"/>
  <c r="N109" i="31" s="1"/>
  <c r="Y109" i="31" s="1"/>
  <c r="N110" i="31" s="1"/>
  <c r="Y110" i="31" s="1"/>
  <c r="U107" i="31"/>
  <c r="U111" i="31" s="1"/>
  <c r="R107" i="31"/>
  <c r="M107" i="31"/>
  <c r="R111" i="31" l="1"/>
  <c r="X107" i="31"/>
  <c r="M108" i="31" s="1"/>
  <c r="X108" i="31" s="1"/>
  <c r="M109" i="31" s="1"/>
  <c r="X109" i="31" s="1"/>
  <c r="M110" i="31" s="1"/>
  <c r="X110" i="31" s="1"/>
  <c r="W106" i="31" l="1"/>
  <c r="V106" i="31"/>
  <c r="T106" i="31"/>
  <c r="S106" i="31"/>
  <c r="R105" i="31"/>
  <c r="U106" i="31"/>
  <c r="R104" i="31"/>
  <c r="R103" i="31"/>
  <c r="Z102" i="31"/>
  <c r="O103" i="31" s="1"/>
  <c r="Z103" i="31" s="1"/>
  <c r="O104" i="31" s="1"/>
  <c r="Z104" i="31" s="1"/>
  <c r="O105" i="31" s="1"/>
  <c r="Z105" i="31" s="1"/>
  <c r="Y102" i="31"/>
  <c r="N103" i="31" s="1"/>
  <c r="Y103" i="31" s="1"/>
  <c r="N104" i="31" s="1"/>
  <c r="Y104" i="31" s="1"/>
  <c r="N105" i="31" s="1"/>
  <c r="Y105" i="31" s="1"/>
  <c r="R102" i="31"/>
  <c r="M102" i="31"/>
  <c r="W91" i="31"/>
  <c r="V91" i="31"/>
  <c r="T91" i="31"/>
  <c r="S91" i="31"/>
  <c r="R90" i="31"/>
  <c r="R89" i="31"/>
  <c r="U88" i="31"/>
  <c r="R88" i="31"/>
  <c r="Z87" i="31"/>
  <c r="O88" i="31" s="1"/>
  <c r="Z88" i="31" s="1"/>
  <c r="O89" i="31" s="1"/>
  <c r="Z89" i="31" s="1"/>
  <c r="O90" i="31" s="1"/>
  <c r="Z90" i="31" s="1"/>
  <c r="Y87" i="31"/>
  <c r="N88" i="31" s="1"/>
  <c r="Y88" i="31" s="1"/>
  <c r="N89" i="31" s="1"/>
  <c r="Y89" i="31" s="1"/>
  <c r="N90" i="31" s="1"/>
  <c r="Y90" i="31" s="1"/>
  <c r="U87" i="31"/>
  <c r="R87" i="31"/>
  <c r="M87" i="31"/>
  <c r="U91" i="31" l="1"/>
  <c r="R73" i="31"/>
  <c r="R91" i="31"/>
  <c r="X87" i="31"/>
  <c r="M88" i="31" s="1"/>
  <c r="X88" i="31" s="1"/>
  <c r="M89" i="31" s="1"/>
  <c r="X89" i="31" s="1"/>
  <c r="M90" i="31" s="1"/>
  <c r="X90" i="31" s="1"/>
  <c r="X102" i="31"/>
  <c r="M103" i="31" s="1"/>
  <c r="X103" i="31" s="1"/>
  <c r="M104" i="31" s="1"/>
  <c r="X104" i="31" s="1"/>
  <c r="M105" i="31" s="1"/>
  <c r="X105" i="31" s="1"/>
  <c r="R75" i="31"/>
  <c r="R74" i="31"/>
  <c r="R106" i="31"/>
  <c r="U74" i="31"/>
  <c r="U73" i="31"/>
  <c r="R115" i="31" l="1"/>
  <c r="V58" i="31"/>
  <c r="V59" i="31"/>
  <c r="V60" i="31"/>
  <c r="V57" i="31"/>
  <c r="U70" i="31"/>
  <c r="U69" i="31"/>
  <c r="M62" i="31"/>
  <c r="U45" i="31"/>
  <c r="R45" i="31"/>
  <c r="Y39" i="31"/>
  <c r="Y38" i="31"/>
  <c r="U28" i="31"/>
  <c r="U29" i="31"/>
  <c r="R35" i="31"/>
  <c r="V61" i="31" l="1"/>
  <c r="S126" i="31"/>
  <c r="V126" i="31"/>
  <c r="U144" i="31" l="1"/>
  <c r="W59" i="31"/>
  <c r="U59" i="31" s="1"/>
  <c r="W58" i="31"/>
  <c r="U58" i="31" s="1"/>
  <c r="W57" i="31"/>
  <c r="U57" i="31" s="1"/>
  <c r="T59" i="31"/>
  <c r="T58" i="31"/>
  <c r="T57" i="31"/>
  <c r="S59" i="31"/>
  <c r="S58" i="31"/>
  <c r="S57" i="31"/>
  <c r="U72" i="31" l="1"/>
  <c r="U76" i="31" s="1"/>
  <c r="R57" i="31"/>
  <c r="R59" i="31"/>
  <c r="U12" i="31"/>
  <c r="R58" i="31"/>
  <c r="R72" i="31"/>
  <c r="W86" i="31" l="1"/>
  <c r="V86" i="31"/>
  <c r="T86" i="31"/>
  <c r="S86" i="31"/>
  <c r="U85" i="31"/>
  <c r="R85" i="31"/>
  <c r="U84" i="31"/>
  <c r="R84" i="31"/>
  <c r="U83" i="31"/>
  <c r="R83" i="31"/>
  <c r="Z82" i="31"/>
  <c r="O83" i="31" s="1"/>
  <c r="Y82" i="31"/>
  <c r="N83" i="31" s="1"/>
  <c r="U82" i="31"/>
  <c r="R82" i="31"/>
  <c r="M82" i="31"/>
  <c r="Z83" i="31" l="1"/>
  <c r="O84" i="31" s="1"/>
  <c r="Y83" i="31"/>
  <c r="N84" i="31" s="1"/>
  <c r="S16" i="31"/>
  <c r="R16" i="31" s="1"/>
  <c r="R12" i="31"/>
  <c r="R13" i="31"/>
  <c r="X82" i="31"/>
  <c r="M83" i="31" s="1"/>
  <c r="X83" i="31" s="1"/>
  <c r="M84" i="31" s="1"/>
  <c r="X84" i="31" s="1"/>
  <c r="M85" i="31" s="1"/>
  <c r="X85" i="31" s="1"/>
  <c r="U86" i="31"/>
  <c r="R86" i="31"/>
  <c r="Z84" i="31" l="1"/>
  <c r="O85" i="31" s="1"/>
  <c r="Y84" i="31"/>
  <c r="N85" i="31" s="1"/>
  <c r="W51" i="31"/>
  <c r="V51" i="31"/>
  <c r="T51" i="31"/>
  <c r="S51" i="31"/>
  <c r="U50" i="31"/>
  <c r="R50" i="31"/>
  <c r="U49" i="31"/>
  <c r="R49" i="31"/>
  <c r="U48" i="31"/>
  <c r="R48" i="31"/>
  <c r="Z47" i="31"/>
  <c r="Z48" i="31" s="1"/>
  <c r="Z49" i="31" s="1"/>
  <c r="Z50" i="31" s="1"/>
  <c r="Y47" i="31"/>
  <c r="Y48" i="31" s="1"/>
  <c r="Y49" i="31" s="1"/>
  <c r="Y50" i="31" s="1"/>
  <c r="U47" i="31"/>
  <c r="R47" i="31"/>
  <c r="M47" i="31"/>
  <c r="W46" i="31"/>
  <c r="V46" i="31"/>
  <c r="T46" i="31"/>
  <c r="S46" i="31"/>
  <c r="U44" i="31"/>
  <c r="R44" i="31"/>
  <c r="U43" i="31"/>
  <c r="R43" i="31"/>
  <c r="Z42" i="31"/>
  <c r="O43" i="31" s="1"/>
  <c r="Z43" i="31" s="1"/>
  <c r="Z44" i="31" s="1"/>
  <c r="O45" i="31" s="1"/>
  <c r="Z45" i="31" s="1"/>
  <c r="Y42" i="31"/>
  <c r="N43" i="31" s="1"/>
  <c r="Y43" i="31" s="1"/>
  <c r="Y44" i="31" s="1"/>
  <c r="U42" i="31"/>
  <c r="R42" i="31"/>
  <c r="M42" i="31"/>
  <c r="R20" i="31"/>
  <c r="R19" i="31"/>
  <c r="Z85" i="31" l="1"/>
  <c r="Y85" i="31"/>
  <c r="N45" i="31"/>
  <c r="Y45" i="31" s="1"/>
  <c r="R51" i="31"/>
  <c r="U51" i="31"/>
  <c r="X47" i="31"/>
  <c r="M48" i="31" s="1"/>
  <c r="X48" i="31" s="1"/>
  <c r="M49" i="31" s="1"/>
  <c r="X49" i="31" s="1"/>
  <c r="M50" i="31" s="1"/>
  <c r="X50" i="31" s="1"/>
  <c r="U46" i="31"/>
  <c r="X42" i="31"/>
  <c r="M43" i="31" s="1"/>
  <c r="X43" i="31" s="1"/>
  <c r="M44" i="31" s="1"/>
  <c r="X44" i="31" s="1"/>
  <c r="R46" i="31"/>
  <c r="M45" i="31" l="1"/>
  <c r="X45" i="31" s="1"/>
  <c r="W156" i="31"/>
  <c r="V156" i="31"/>
  <c r="T156" i="31"/>
  <c r="S156" i="31"/>
  <c r="U155" i="31"/>
  <c r="R155" i="31"/>
  <c r="U154" i="31"/>
  <c r="R154" i="31"/>
  <c r="U153" i="31"/>
  <c r="R153" i="31"/>
  <c r="Z152" i="31"/>
  <c r="Y152" i="31"/>
  <c r="U152" i="31"/>
  <c r="R152" i="31"/>
  <c r="W146" i="31"/>
  <c r="V146" i="31"/>
  <c r="T146" i="31"/>
  <c r="S146" i="31"/>
  <c r="U145" i="31"/>
  <c r="R145" i="31"/>
  <c r="R144" i="31"/>
  <c r="U143" i="31"/>
  <c r="R143" i="31"/>
  <c r="Z142" i="31"/>
  <c r="Y142" i="31"/>
  <c r="U142" i="31"/>
  <c r="R142" i="31"/>
  <c r="W141" i="31"/>
  <c r="V141" i="31"/>
  <c r="T141" i="31"/>
  <c r="S141" i="31"/>
  <c r="U140" i="31"/>
  <c r="R140" i="31"/>
  <c r="U139" i="31"/>
  <c r="R139" i="31"/>
  <c r="U138" i="31"/>
  <c r="R138" i="31"/>
  <c r="Z137" i="31"/>
  <c r="Y137" i="31"/>
  <c r="U137" i="31"/>
  <c r="R137" i="31"/>
  <c r="W136" i="31"/>
  <c r="V136" i="31"/>
  <c r="T136" i="31"/>
  <c r="S136" i="31"/>
  <c r="U135" i="31"/>
  <c r="R135" i="31"/>
  <c r="U134" i="31"/>
  <c r="R134" i="31"/>
  <c r="U133" i="31"/>
  <c r="R133" i="31"/>
  <c r="Z132" i="31"/>
  <c r="Y132" i="31"/>
  <c r="U132" i="31"/>
  <c r="R132" i="31"/>
  <c r="W131" i="31"/>
  <c r="V131" i="31"/>
  <c r="T131" i="31"/>
  <c r="S131" i="31"/>
  <c r="U130" i="31"/>
  <c r="R130" i="31"/>
  <c r="U129" i="31"/>
  <c r="R129" i="31"/>
  <c r="U128" i="31"/>
  <c r="R128" i="31"/>
  <c r="Z127" i="31"/>
  <c r="Y127" i="31"/>
  <c r="U127" i="31"/>
  <c r="R127" i="31"/>
  <c r="M152" i="31"/>
  <c r="M142" i="31"/>
  <c r="M137" i="31"/>
  <c r="M132" i="31"/>
  <c r="M127" i="31"/>
  <c r="W120" i="31"/>
  <c r="W119" i="31"/>
  <c r="U9" i="31" s="1"/>
  <c r="W118" i="31"/>
  <c r="U8" i="31" s="1"/>
  <c r="W117" i="31"/>
  <c r="T120" i="31"/>
  <c r="T119" i="31"/>
  <c r="T118" i="31"/>
  <c r="O117" i="31"/>
  <c r="O97" i="31" s="1"/>
  <c r="Z97" i="31" s="1"/>
  <c r="O98" i="31" s="1"/>
  <c r="Z98" i="31" s="1"/>
  <c r="O99" i="31" s="1"/>
  <c r="Z99" i="31" s="1"/>
  <c r="O100" i="31" s="1"/>
  <c r="Z100" i="31" s="1"/>
  <c r="N117" i="31"/>
  <c r="N97" i="31" s="1"/>
  <c r="R123" i="31"/>
  <c r="R124" i="31"/>
  <c r="R125" i="31"/>
  <c r="U122" i="31"/>
  <c r="U125" i="31"/>
  <c r="U124" i="31"/>
  <c r="U123" i="31"/>
  <c r="T76" i="31"/>
  <c r="S76" i="31"/>
  <c r="R113" i="31"/>
  <c r="R114" i="31"/>
  <c r="U113" i="31"/>
  <c r="U114" i="31"/>
  <c r="U78" i="31"/>
  <c r="U79" i="31"/>
  <c r="U80" i="31"/>
  <c r="R78" i="31"/>
  <c r="R79" i="31"/>
  <c r="R80" i="31"/>
  <c r="M112" i="31"/>
  <c r="M77" i="31"/>
  <c r="U68" i="31"/>
  <c r="R68" i="31"/>
  <c r="R69" i="31"/>
  <c r="R70" i="31"/>
  <c r="Z67" i="31"/>
  <c r="O68" i="31" s="1"/>
  <c r="Z68" i="31" s="1"/>
  <c r="O69" i="31" s="1"/>
  <c r="Z69" i="31" s="1"/>
  <c r="O70" i="31" s="1"/>
  <c r="Z70" i="31" s="1"/>
  <c r="N68" i="31"/>
  <c r="Y68" i="31" s="1"/>
  <c r="N69" i="31" s="1"/>
  <c r="Y69" i="31" s="1"/>
  <c r="N70" i="31" s="1"/>
  <c r="Y70" i="31" s="1"/>
  <c r="O57" i="31"/>
  <c r="N57" i="31"/>
  <c r="W60" i="31"/>
  <c r="T60" i="31"/>
  <c r="S60" i="31"/>
  <c r="U63" i="31"/>
  <c r="U64" i="31"/>
  <c r="U65" i="31"/>
  <c r="R63" i="31"/>
  <c r="R64" i="31"/>
  <c r="R65" i="31"/>
  <c r="W41" i="31"/>
  <c r="V41" i="31"/>
  <c r="T41" i="31"/>
  <c r="S41" i="31"/>
  <c r="U38" i="31"/>
  <c r="U39" i="31"/>
  <c r="U40" i="31"/>
  <c r="R38" i="31"/>
  <c r="R39" i="31"/>
  <c r="R40" i="31"/>
  <c r="Z37" i="31"/>
  <c r="Z38" i="31" s="1"/>
  <c r="Z39" i="31" s="1"/>
  <c r="O40" i="31" s="1"/>
  <c r="Z40" i="31" s="1"/>
  <c r="Y37" i="31"/>
  <c r="N40" i="31" s="1"/>
  <c r="Y40" i="31" s="1"/>
  <c r="Z32" i="31"/>
  <c r="O33" i="31" s="1"/>
  <c r="Z33" i="31" s="1"/>
  <c r="O34" i="31" s="1"/>
  <c r="Z34" i="31" s="1"/>
  <c r="O35" i="31" s="1"/>
  <c r="Z35" i="31" s="1"/>
  <c r="Y32" i="31"/>
  <c r="N33" i="31" s="1"/>
  <c r="Y33" i="31" s="1"/>
  <c r="N34" i="31" s="1"/>
  <c r="Y34" i="31" s="1"/>
  <c r="N35" i="31" s="1"/>
  <c r="Y35" i="31" s="1"/>
  <c r="U33" i="31"/>
  <c r="U34" i="31"/>
  <c r="U35" i="31"/>
  <c r="R33" i="31"/>
  <c r="R34" i="31"/>
  <c r="U30" i="31"/>
  <c r="R28" i="31"/>
  <c r="R29" i="31"/>
  <c r="R30" i="31"/>
  <c r="Z27" i="31"/>
  <c r="O28" i="31" s="1"/>
  <c r="Z28" i="31" s="1"/>
  <c r="O29" i="31" s="1"/>
  <c r="Z29" i="31" s="1"/>
  <c r="O30" i="31" s="1"/>
  <c r="Z30" i="31" s="1"/>
  <c r="Y27" i="31"/>
  <c r="N28" i="31" s="1"/>
  <c r="W16" i="31"/>
  <c r="R15" i="31"/>
  <c r="U18" i="31"/>
  <c r="U19" i="31"/>
  <c r="U20" i="31"/>
  <c r="R18" i="31"/>
  <c r="M97" i="31" l="1"/>
  <c r="X97" i="31" s="1"/>
  <c r="M98" i="31" s="1"/>
  <c r="X98" i="31" s="1"/>
  <c r="M99" i="31" s="1"/>
  <c r="X99" i="31" s="1"/>
  <c r="M100" i="31" s="1"/>
  <c r="X100" i="31" s="1"/>
  <c r="Y97" i="31"/>
  <c r="N98" i="31" s="1"/>
  <c r="Y98" i="31" s="1"/>
  <c r="N99" i="31" s="1"/>
  <c r="Y99" i="31" s="1"/>
  <c r="N100" i="31" s="1"/>
  <c r="Y100" i="31" s="1"/>
  <c r="Y28" i="31"/>
  <c r="N29" i="31" s="1"/>
  <c r="Y29" i="31" s="1"/>
  <c r="N30" i="31" s="1"/>
  <c r="Y30" i="31" s="1"/>
  <c r="T61" i="31"/>
  <c r="T11" i="31" s="1"/>
  <c r="R10" i="31"/>
  <c r="U117" i="31"/>
  <c r="R9" i="31"/>
  <c r="W61" i="31"/>
  <c r="W11" i="31" s="1"/>
  <c r="U10" i="31"/>
  <c r="R8" i="31"/>
  <c r="S61" i="31"/>
  <c r="U121" i="31"/>
  <c r="V121" i="31"/>
  <c r="U126" i="31"/>
  <c r="R156" i="31"/>
  <c r="U146" i="31"/>
  <c r="U131" i="31"/>
  <c r="R146" i="31"/>
  <c r="U136" i="31"/>
  <c r="R136" i="31"/>
  <c r="N7" i="31"/>
  <c r="R131" i="31"/>
  <c r="R141" i="31"/>
  <c r="R118" i="31"/>
  <c r="R120" i="31"/>
  <c r="U141" i="31"/>
  <c r="U156" i="31"/>
  <c r="R60" i="31"/>
  <c r="U60" i="31"/>
  <c r="M57" i="31"/>
  <c r="R76" i="31"/>
  <c r="X152" i="31"/>
  <c r="X142" i="31"/>
  <c r="X137" i="31"/>
  <c r="X132" i="31"/>
  <c r="R119" i="31"/>
  <c r="X127" i="31"/>
  <c r="M117" i="31"/>
  <c r="S11" i="31" l="1"/>
  <c r="R11" i="31" s="1"/>
  <c r="T117" i="31"/>
  <c r="R7" i="31" s="1"/>
  <c r="W121" i="31"/>
  <c r="A67" i="31"/>
  <c r="U16" i="31" l="1"/>
  <c r="T121" i="31"/>
  <c r="Z117" i="31"/>
  <c r="Y117" i="31"/>
  <c r="U67" i="31"/>
  <c r="N118" i="31" l="1"/>
  <c r="O118" i="31"/>
  <c r="X117" i="31"/>
  <c r="R121" i="31"/>
  <c r="W71" i="31"/>
  <c r="V71" i="31"/>
  <c r="T71" i="31"/>
  <c r="S71" i="31"/>
  <c r="R67" i="31"/>
  <c r="M67" i="31"/>
  <c r="X67" i="31" s="1"/>
  <c r="O7" i="31"/>
  <c r="M7" i="31" s="1"/>
  <c r="Y17" i="31"/>
  <c r="N18" i="31" l="1"/>
  <c r="N13" i="31" s="1"/>
  <c r="Y12" i="31"/>
  <c r="R71" i="31"/>
  <c r="Z118" i="31"/>
  <c r="M118" i="31"/>
  <c r="X118" i="31" s="1"/>
  <c r="Y118" i="31"/>
  <c r="Y18" i="31"/>
  <c r="M12" i="31"/>
  <c r="U71" i="31"/>
  <c r="N19" i="31" l="1"/>
  <c r="N14" i="31" s="1"/>
  <c r="Y13" i="31"/>
  <c r="M119" i="31"/>
  <c r="X119" i="31" s="1"/>
  <c r="N119" i="31"/>
  <c r="O119" i="31"/>
  <c r="M68" i="31"/>
  <c r="X68" i="31" s="1"/>
  <c r="M69" i="31" s="1"/>
  <c r="X69" i="31" s="1"/>
  <c r="Y19" i="31"/>
  <c r="N20" i="31" l="1"/>
  <c r="Y14" i="31"/>
  <c r="N15" i="31"/>
  <c r="M120" i="31"/>
  <c r="X120" i="31" s="1"/>
  <c r="Z119" i="31"/>
  <c r="Y119" i="31"/>
  <c r="M70" i="31"/>
  <c r="X70" i="31" s="1"/>
  <c r="Z7" i="31"/>
  <c r="O8" i="31" s="1"/>
  <c r="Z8" i="31" s="1"/>
  <c r="O9" i="31" s="1"/>
  <c r="Z9" i="31" s="1"/>
  <c r="O10" i="31" s="1"/>
  <c r="Z10" i="31" s="1"/>
  <c r="U7" i="31"/>
  <c r="Y20" i="31"/>
  <c r="Y15" i="31" s="1"/>
  <c r="O120" i="31" l="1"/>
  <c r="N120" i="31"/>
  <c r="X7" i="31"/>
  <c r="Y7" i="31"/>
  <c r="N8" i="31" s="1"/>
  <c r="Y8" i="31" s="1"/>
  <c r="N9" i="31" s="1"/>
  <c r="Y9" i="31" s="1"/>
  <c r="N10" i="31" s="1"/>
  <c r="Y10" i="31" s="1"/>
  <c r="M8" i="31" l="1"/>
  <c r="X8" i="31" s="1"/>
  <c r="M9" i="31" s="1"/>
  <c r="X9" i="31" s="1"/>
  <c r="M10" i="31" s="1"/>
  <c r="X10" i="31" s="1"/>
  <c r="Z120" i="31"/>
  <c r="Y120" i="31"/>
  <c r="O153" i="31"/>
  <c r="Z153" i="31" s="1"/>
  <c r="O154" i="31" s="1"/>
  <c r="Z154" i="31" s="1"/>
  <c r="O155" i="31" s="1"/>
  <c r="Z155" i="31" s="1"/>
  <c r="N153" i="31"/>
  <c r="Y153" i="31" s="1"/>
  <c r="N154" i="31" s="1"/>
  <c r="Y154" i="31" s="1"/>
  <c r="N155" i="31" s="1"/>
  <c r="Y155" i="31" s="1"/>
  <c r="N143" i="31"/>
  <c r="Y143" i="31" s="1"/>
  <c r="N144" i="31" s="1"/>
  <c r="Y144" i="31" s="1"/>
  <c r="N145" i="31" s="1"/>
  <c r="Y145" i="31" s="1"/>
  <c r="O143" i="31"/>
  <c r="Z143" i="31" s="1"/>
  <c r="O144" i="31" s="1"/>
  <c r="Z144" i="31" s="1"/>
  <c r="O145" i="31" s="1"/>
  <c r="Z145" i="31" s="1"/>
  <c r="M153" i="31" l="1"/>
  <c r="X153" i="31" s="1"/>
  <c r="M154" i="31" s="1"/>
  <c r="X154" i="31" s="1"/>
  <c r="M155" i="31" s="1"/>
  <c r="X155" i="31" s="1"/>
  <c r="M143" i="31"/>
  <c r="X143" i="31" s="1"/>
  <c r="M144" i="31" s="1"/>
  <c r="X144" i="31" s="1"/>
  <c r="M145" i="31" s="1"/>
  <c r="X145" i="31" s="1"/>
  <c r="M122" i="31"/>
  <c r="O138" i="31" l="1"/>
  <c r="Z138" i="31" s="1"/>
  <c r="O139" i="31" s="1"/>
  <c r="Z139" i="31" s="1"/>
  <c r="O140" i="31" s="1"/>
  <c r="Z140" i="31" s="1"/>
  <c r="N128" i="31"/>
  <c r="Y128" i="31" s="1"/>
  <c r="N129" i="31" s="1"/>
  <c r="Y129" i="31" s="1"/>
  <c r="N130" i="31" s="1"/>
  <c r="Y130" i="31" s="1"/>
  <c r="A127" i="31"/>
  <c r="A132" i="31" s="1"/>
  <c r="A137" i="31" s="1"/>
  <c r="A142" i="31" s="1"/>
  <c r="W126" i="31"/>
  <c r="T126" i="31"/>
  <c r="Z122" i="31"/>
  <c r="Y122" i="31"/>
  <c r="R122" i="31"/>
  <c r="R126" i="31" s="1"/>
  <c r="A147" i="31" l="1"/>
  <c r="A152" i="31" s="1"/>
  <c r="N123" i="31"/>
  <c r="O123" i="31"/>
  <c r="N138" i="31"/>
  <c r="Y138" i="31" s="1"/>
  <c r="N139" i="31" s="1"/>
  <c r="Y139" i="31" s="1"/>
  <c r="N140" i="31" s="1"/>
  <c r="Y140" i="31" s="1"/>
  <c r="O133" i="31"/>
  <c r="Z133" i="31" s="1"/>
  <c r="O134" i="31" s="1"/>
  <c r="Z134" i="31" s="1"/>
  <c r="O135" i="31" s="1"/>
  <c r="Z135" i="31" s="1"/>
  <c r="N133" i="31"/>
  <c r="Y133" i="31" s="1"/>
  <c r="N134" i="31" s="1"/>
  <c r="Y134" i="31" s="1"/>
  <c r="N135" i="31" s="1"/>
  <c r="Y135" i="31" s="1"/>
  <c r="O128" i="31"/>
  <c r="Z128" i="31" s="1"/>
  <c r="O129" i="31" s="1"/>
  <c r="Z129" i="31" s="1"/>
  <c r="O130" i="31" s="1"/>
  <c r="Z130" i="31" s="1"/>
  <c r="M138" i="31"/>
  <c r="X138" i="31" s="1"/>
  <c r="M139" i="31" s="1"/>
  <c r="X139" i="31" s="1"/>
  <c r="M140" i="31" s="1"/>
  <c r="X140" i="31" s="1"/>
  <c r="X122" i="31"/>
  <c r="W116" i="31"/>
  <c r="V116" i="31"/>
  <c r="T116" i="31"/>
  <c r="S116" i="31"/>
  <c r="Z112" i="31"/>
  <c r="Y112" i="31"/>
  <c r="U112" i="31"/>
  <c r="U116" i="31" s="1"/>
  <c r="R112" i="31"/>
  <c r="R116" i="31" s="1"/>
  <c r="W81" i="31"/>
  <c r="V81" i="31"/>
  <c r="T81" i="31"/>
  <c r="S81" i="31"/>
  <c r="Z77" i="31"/>
  <c r="Y77" i="31"/>
  <c r="N78" i="31" s="1"/>
  <c r="Y78" i="31" s="1"/>
  <c r="U77" i="31"/>
  <c r="R77" i="31"/>
  <c r="U62" i="31"/>
  <c r="Y72" i="31" l="1"/>
  <c r="Z72" i="31"/>
  <c r="Z123" i="31"/>
  <c r="M123" i="31"/>
  <c r="X123" i="31" s="1"/>
  <c r="Y123" i="31"/>
  <c r="M133" i="31"/>
  <c r="X133" i="31" s="1"/>
  <c r="M134" i="31" s="1"/>
  <c r="X134" i="31" s="1"/>
  <c r="M135" i="31" s="1"/>
  <c r="X135" i="31" s="1"/>
  <c r="M128" i="31"/>
  <c r="X128" i="31" s="1"/>
  <c r="M129" i="31" s="1"/>
  <c r="X129" i="31" s="1"/>
  <c r="M130" i="31" s="1"/>
  <c r="X130" i="31" s="1"/>
  <c r="N79" i="31"/>
  <c r="O78" i="31"/>
  <c r="Z78" i="31" s="1"/>
  <c r="N113" i="31"/>
  <c r="O113" i="31"/>
  <c r="U81" i="31"/>
  <c r="X77" i="31"/>
  <c r="R81" i="31"/>
  <c r="X112" i="31"/>
  <c r="X72" i="31" s="1"/>
  <c r="M73" i="31" s="1"/>
  <c r="Z113" i="31" l="1"/>
  <c r="O73" i="31"/>
  <c r="Y113" i="31"/>
  <c r="N73" i="31"/>
  <c r="N124" i="31"/>
  <c r="M124" i="31"/>
  <c r="X124" i="31" s="1"/>
  <c r="O124" i="31"/>
  <c r="Y79" i="31"/>
  <c r="O79" i="31"/>
  <c r="M78" i="31"/>
  <c r="X78" i="31" s="1"/>
  <c r="M113" i="31"/>
  <c r="X113" i="31" s="1"/>
  <c r="W66" i="31"/>
  <c r="V66" i="31"/>
  <c r="T66" i="31"/>
  <c r="S66" i="31"/>
  <c r="Z62" i="31"/>
  <c r="O63" i="31" s="1"/>
  <c r="Y62" i="31"/>
  <c r="N63" i="31" s="1"/>
  <c r="U66" i="31"/>
  <c r="R62" i="31"/>
  <c r="U37" i="31"/>
  <c r="U41" i="31" s="1"/>
  <c r="R37" i="31"/>
  <c r="R41" i="31" s="1"/>
  <c r="S36" i="31"/>
  <c r="T36" i="31"/>
  <c r="V36" i="31"/>
  <c r="W36" i="31"/>
  <c r="M37" i="31"/>
  <c r="U32" i="31"/>
  <c r="U36" i="31" s="1"/>
  <c r="R32" i="31"/>
  <c r="R36" i="31" s="1"/>
  <c r="M32" i="31"/>
  <c r="W31" i="31"/>
  <c r="V31" i="31"/>
  <c r="T31" i="31"/>
  <c r="S31" i="31"/>
  <c r="U27" i="31"/>
  <c r="U31" i="31" s="1"/>
  <c r="R27" i="31"/>
  <c r="R31" i="31" s="1"/>
  <c r="Z17" i="31"/>
  <c r="U17" i="31"/>
  <c r="R17" i="31"/>
  <c r="V21" i="31"/>
  <c r="W21" i="31"/>
  <c r="M27" i="31"/>
  <c r="M17" i="31"/>
  <c r="O18" i="31" l="1"/>
  <c r="O13" i="31" s="1"/>
  <c r="Z12" i="31"/>
  <c r="O114" i="31"/>
  <c r="Z73" i="31"/>
  <c r="M114" i="31"/>
  <c r="X114" i="31" s="1"/>
  <c r="X73" i="31"/>
  <c r="M74" i="31" s="1"/>
  <c r="N114" i="31"/>
  <c r="Y73" i="31"/>
  <c r="M125" i="31"/>
  <c r="X125" i="31" s="1"/>
  <c r="Z124" i="31"/>
  <c r="Y124" i="31"/>
  <c r="Z18" i="31"/>
  <c r="O19" i="31" s="1"/>
  <c r="O14" i="31" s="1"/>
  <c r="Z13" i="31"/>
  <c r="X37" i="31"/>
  <c r="M38" i="31" s="1"/>
  <c r="X38" i="31" s="1"/>
  <c r="X27" i="31"/>
  <c r="N58" i="31"/>
  <c r="Y63" i="31"/>
  <c r="N80" i="31"/>
  <c r="X32" i="31"/>
  <c r="M33" i="31" s="1"/>
  <c r="X33" i="31" s="1"/>
  <c r="M34" i="31" s="1"/>
  <c r="X34" i="31" s="1"/>
  <c r="M35" i="31" s="1"/>
  <c r="X35" i="31" s="1"/>
  <c r="Z63" i="31"/>
  <c r="O58" i="31"/>
  <c r="M79" i="31"/>
  <c r="X79" i="31" s="1"/>
  <c r="Z79" i="31"/>
  <c r="Y57" i="31"/>
  <c r="Z57" i="31"/>
  <c r="U21" i="31"/>
  <c r="X62" i="31"/>
  <c r="X57" i="31" s="1"/>
  <c r="R66" i="31"/>
  <c r="X17" i="31"/>
  <c r="M18" i="31" l="1"/>
  <c r="X12" i="31"/>
  <c r="M13" i="31" s="1"/>
  <c r="X74" i="31"/>
  <c r="M75" i="31" s="1"/>
  <c r="M115" i="31"/>
  <c r="X115" i="31" s="1"/>
  <c r="Z114" i="31"/>
  <c r="O74" i="31"/>
  <c r="Y114" i="31"/>
  <c r="N74" i="31"/>
  <c r="X18" i="31"/>
  <c r="O125" i="31"/>
  <c r="M28" i="31"/>
  <c r="X28" i="31" s="1"/>
  <c r="M29" i="31" s="1"/>
  <c r="X29" i="31" s="1"/>
  <c r="M30" i="31" s="1"/>
  <c r="X30" i="31" s="1"/>
  <c r="M39" i="31"/>
  <c r="X39" i="31" s="1"/>
  <c r="M40" i="31" s="1"/>
  <c r="X40" i="31" s="1"/>
  <c r="N125" i="31"/>
  <c r="Z19" i="31"/>
  <c r="O20" i="31" s="1"/>
  <c r="O15" i="31" s="1"/>
  <c r="Z14" i="31"/>
  <c r="M58" i="31"/>
  <c r="M63" i="31"/>
  <c r="X63" i="31" s="1"/>
  <c r="O80" i="31"/>
  <c r="M80" i="31"/>
  <c r="X80" i="31" s="1"/>
  <c r="Y80" i="31"/>
  <c r="O64" i="31"/>
  <c r="Z58" i="31"/>
  <c r="Y58" i="31"/>
  <c r="N64" i="31"/>
  <c r="X75" i="31" l="1"/>
  <c r="Z74" i="31"/>
  <c r="O115" i="31"/>
  <c r="Y74" i="31"/>
  <c r="N115" i="31"/>
  <c r="M19" i="31"/>
  <c r="X19" i="31" s="1"/>
  <c r="X13" i="31"/>
  <c r="M14" i="31" s="1"/>
  <c r="Y125" i="31"/>
  <c r="Z125" i="31"/>
  <c r="Z20" i="31"/>
  <c r="Z15" i="31"/>
  <c r="Z64" i="31"/>
  <c r="O59" i="31"/>
  <c r="Z80" i="31"/>
  <c r="Y64" i="31"/>
  <c r="N59" i="31"/>
  <c r="M64" i="31"/>
  <c r="X64" i="31" s="1"/>
  <c r="X58" i="31"/>
  <c r="M59" i="31" s="1"/>
  <c r="Z115" i="31" l="1"/>
  <c r="Z75" i="31" s="1"/>
  <c r="O75" i="31"/>
  <c r="Y115" i="31"/>
  <c r="Y75" i="31" s="1"/>
  <c r="N75" i="31"/>
  <c r="M20" i="31"/>
  <c r="X20" i="31" s="1"/>
  <c r="X15" i="31" s="1"/>
  <c r="X14" i="31"/>
  <c r="M15" i="31" s="1"/>
  <c r="M65" i="31"/>
  <c r="X65" i="31" s="1"/>
  <c r="X60" i="31" s="1"/>
  <c r="X59" i="31"/>
  <c r="M60" i="31" s="1"/>
  <c r="Y59" i="31"/>
  <c r="N65" i="31"/>
  <c r="Z59" i="31"/>
  <c r="O65" i="31"/>
  <c r="U11" i="31"/>
  <c r="O60" i="31" l="1"/>
  <c r="Z65" i="31"/>
  <c r="Z60" i="31" s="1"/>
  <c r="Y65" i="31"/>
  <c r="Y60" i="31" s="1"/>
  <c r="N60" i="31"/>
</calcChain>
</file>

<file path=xl/sharedStrings.xml><?xml version="1.0" encoding="utf-8"?>
<sst xmlns="http://schemas.openxmlformats.org/spreadsheetml/2006/main" count="387" uniqueCount="162">
  <si>
    <t>Наименование арендатора</t>
  </si>
  <si>
    <t>Дата окончания срока аренды</t>
  </si>
  <si>
    <t>Срок аренды</t>
  </si>
  <si>
    <t>ИТОГО:</t>
  </si>
  <si>
    <t>1 кв.</t>
  </si>
  <si>
    <t>2 кв.</t>
  </si>
  <si>
    <t>3 кв.</t>
  </si>
  <si>
    <t>4 кв.</t>
  </si>
  <si>
    <t>руб. ПМР</t>
  </si>
  <si>
    <t>Срок внесения платежа</t>
  </si>
  <si>
    <t>-</t>
  </si>
  <si>
    <t>К-во раз подряд просрочки арендной платы и (или) коммунальных платежей, принятые меры</t>
  </si>
  <si>
    <t>Примечание***</t>
  </si>
  <si>
    <t>Сумма недополученного дохода от сдачи в аренду мун-го им-ва**</t>
  </si>
  <si>
    <t>№ п/п</t>
  </si>
  <si>
    <t>Организационно-правовая форма юридического лица, балансодержателя, его юридический адрес</t>
  </si>
  <si>
    <t>Дата и № правового акта (решения) о передаче в аренду муниципального имущества в аренду</t>
  </si>
  <si>
    <t>Способ приобретения арендатором права на заключение договора аренды (открытый аукцион, прямой договор)</t>
  </si>
  <si>
    <t xml:space="preserve">Стоимость права на заключение договора аренды* </t>
  </si>
  <si>
    <t>Наименование объекта, сдаваемого в аренду, и (для недвижимого имущества) его местонахождение (литеры, номера, адреса)</t>
  </si>
  <si>
    <t>Вид деятельности на объекте по договору</t>
  </si>
  <si>
    <t>Площадь объекта (кв.м.) (для недвижимого имущества)</t>
  </si>
  <si>
    <t>Сумма арендной платы в месяц (для недвижимого имущества - за 1 кв.м в месяц)</t>
  </si>
  <si>
    <t>Период (по кварталам)</t>
  </si>
  <si>
    <t>Сумма начисленной арендной платы на отчетную дату, руб.</t>
  </si>
  <si>
    <t>Сумма фактически поступившей арендной платы на отчетную дату, руб.</t>
  </si>
  <si>
    <t>Задолженность по арендной плате на отчетную дату, руб.</t>
  </si>
  <si>
    <t>Всего (гр.14+гр.15)</t>
  </si>
  <si>
    <t>в том числе:</t>
  </si>
  <si>
    <t>Всего (гр.19+гр.20)</t>
  </si>
  <si>
    <t>Всего (гр.13+гр.18-гр.21)</t>
  </si>
  <si>
    <t>Дата заключения договора аренды</t>
  </si>
  <si>
    <t>сумма задолж-ти перед местным бюджетом г. Тирасполь</t>
  </si>
  <si>
    <t>сумма задолж-ти перед организацией, являющейся арендодателем</t>
  </si>
  <si>
    <t>сумма подлежащая зачислению в доход местного бюджета г. Тирасполь</t>
  </si>
  <si>
    <t>сумма подлежащая зачислению в доход организации, являющейся арендодателем</t>
  </si>
  <si>
    <t xml:space="preserve">на р/с местного бюджета г. Тирасполь </t>
  </si>
  <si>
    <t xml:space="preserve">на р/с организации, являющейся арендодателем  </t>
  </si>
  <si>
    <r>
      <t>сумма задолж-ти перед местным бюджетом г. Тирасполь</t>
    </r>
    <r>
      <rPr>
        <vertAlign val="superscript"/>
        <sz val="8"/>
        <color theme="1"/>
        <rFont val="Times New Roman"/>
        <family val="1"/>
        <charset val="204"/>
      </rPr>
      <t xml:space="preserve"> 1)</t>
    </r>
    <r>
      <rPr>
        <sz val="8"/>
        <color theme="1"/>
        <rFont val="Times New Roman"/>
        <family val="1"/>
        <charset val="204"/>
      </rPr>
      <t xml:space="preserve"> (гр.14+гр.19-гр.22)</t>
    </r>
  </si>
  <si>
    <t>21-1</t>
  </si>
  <si>
    <t>26-1</t>
  </si>
  <si>
    <t>ООО "Аквина"</t>
  </si>
  <si>
    <t>мини цех по производству очищенной воды</t>
  </si>
  <si>
    <t>до 10 числа месяца,следующего за отчетным</t>
  </si>
  <si>
    <t>ООО "Инженер"</t>
  </si>
  <si>
    <t>мастерская по производству электронагревателей для промышленного оборудования</t>
  </si>
  <si>
    <t>Пред-ль Ильченко Е.С.</t>
  </si>
  <si>
    <t>НП "Экспрессия"</t>
  </si>
  <si>
    <t>обучение танцевальному исскуству</t>
  </si>
  <si>
    <r>
      <t xml:space="preserve">сумма задолж-ти перед организацией, являющейся арендодателем  </t>
    </r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(гр.15+гр.20-гр.23)</t>
    </r>
  </si>
  <si>
    <t>Всего (гр.22+23)</t>
  </si>
  <si>
    <t>МУ "Управление культуры г. Тирасполь"</t>
  </si>
  <si>
    <t>ООО "Идилия"</t>
  </si>
  <si>
    <t>обменно-валютный пункт</t>
  </si>
  <si>
    <t>Часть здания, состоящая из помещения первого этажа № 12,                      г. Тирасполь, ул Краснодонская,41</t>
  </si>
  <si>
    <t>МУ "Управление по физической культуре, спорту г. Тирасполь" г. Тирасполь, бульвар Гагарина 1</t>
  </si>
  <si>
    <t>ТЛ "Лучиан Блага"</t>
  </si>
  <si>
    <t>для размещения учебного заведения</t>
  </si>
  <si>
    <t>размещение аппарата по продаже продуктов и аппарата по продаже горячих напитков</t>
  </si>
  <si>
    <t xml:space="preserve"> Узун С.Ф. </t>
  </si>
  <si>
    <t>Решение                       № 2261 от 25.08.2021</t>
  </si>
  <si>
    <t>Решение                    № 400 от 8.02.2018.</t>
  </si>
  <si>
    <t>МУ "Управление по физической культуре и спорту г. Тирасполь"</t>
  </si>
  <si>
    <t>Государственная администрация города Тирасполь и города Днестровск</t>
  </si>
  <si>
    <t>Государственная администрация города Тирасполь и города Днестровск,  ул. 25 Октября, д. 101</t>
  </si>
  <si>
    <t>ГУП "РБТИ"</t>
  </si>
  <si>
    <t>для служебных помещений</t>
  </si>
  <si>
    <t>открытый аукцион по продаже права на заключение договора аренды</t>
  </si>
  <si>
    <t>Часть здания, состоящая из помещений 3-го этажа №№ 7, 8, 9, 10, 11, 12, 13, 14, 15, 16, 17, 18, 22, 27, 28, 29, 30, 31, 32, 33, 34, 35, 38, 39,                                              ул. 25 Октября, д. 114</t>
  </si>
  <si>
    <t>МУП "ИГЦ                         г. Тирасполь"</t>
  </si>
  <si>
    <t>Решение                   № 707 от 24.03.2022.</t>
  </si>
  <si>
    <t>Часть здания лит. А, состоящая из помещений 1-го этажа №№ 40, 43, 44, 46, 47, 75,                        ул. 25 Октября, д. 101</t>
  </si>
  <si>
    <t>ГУП "ИПЦ"</t>
  </si>
  <si>
    <t>Решение                        № 3151 от 29.11.2021</t>
  </si>
  <si>
    <t>Шкепу Т.Н.</t>
  </si>
  <si>
    <t>Решение                 № 3213 от 6.12.2021</t>
  </si>
  <si>
    <t>Часть здания литер Б, состоящая из помещения первого этажа № 19 с лоджией,                                     ул. Гвардейская, д. 44</t>
  </si>
  <si>
    <t>под ателье</t>
  </si>
  <si>
    <t>Козакевич С.Г.</t>
  </si>
  <si>
    <t>офис</t>
  </si>
  <si>
    <t>Решение                 № 1993 от 26.07.2021</t>
  </si>
  <si>
    <t>Решение                  № 700 от 23.03.2022</t>
  </si>
  <si>
    <t>оказание услуг</t>
  </si>
  <si>
    <t>МУ "Управление народного образования г. Тирасполь"</t>
  </si>
  <si>
    <t>Гурецкая А.С.</t>
  </si>
  <si>
    <t>прямой договор</t>
  </si>
  <si>
    <t>Часть здания литер А, состоящая из помещения второго этажа № 3,                    ул. Калинина, д.  43</t>
  </si>
  <si>
    <t>прямой договор  (почасовая аренда)</t>
  </si>
  <si>
    <t xml:space="preserve">Сумма задолженности по арендной плате по состоянию на 01.01.2022 г., руб. </t>
  </si>
  <si>
    <t>Приложение № 2</t>
  </si>
  <si>
    <t>1.</t>
  </si>
  <si>
    <t>2.</t>
  </si>
  <si>
    <t>Организ. различн. секций по интересам для детей до 16 лет</t>
  </si>
  <si>
    <t>ВСЕГО</t>
  </si>
  <si>
    <t xml:space="preserve">Часть здания  литер А, состоящая из помещений первого этажа №№ 29, 30 ( на 1 рабочий час в месяц), помещений третьего этажа №№ 1,12 (на 18 рабочих часов в месяц), части помещения первого этажа № 2  (на 80 рабочих часов в месяц), ул. Луначарского, д. 26  
</t>
  </si>
  <si>
    <t xml:space="preserve">МУ "УНО г.Тирасполь" ул. Манойлова, 33 </t>
  </si>
  <si>
    <t>ООО "МК-сервис"</t>
  </si>
  <si>
    <t xml:space="preserve">Решение                 № 702 от 24.03.2022 </t>
  </si>
  <si>
    <t>Размещение кружка по работотехнике</t>
  </si>
  <si>
    <t xml:space="preserve">Решение                 № 2087 от 17.08.2022 </t>
  </si>
  <si>
    <t>Мангир А.Г.</t>
  </si>
  <si>
    <t>Прямой договор</t>
  </si>
  <si>
    <t>Решение                   № 2171 от 30.08.2022</t>
  </si>
  <si>
    <t>Оборудование для фитнес-реабилитационной деятельности</t>
  </si>
  <si>
    <t>Фитнес-реабилитационная деятельность</t>
  </si>
  <si>
    <t>Мартынюк Е.В.</t>
  </si>
  <si>
    <t>часть здания, сост. из помещений цокольного этажа №№ 4, 9, 10, 40-42, 44-52,                                              ул. К. Либкнехта, 98А</t>
  </si>
  <si>
    <t>часть здания, сост. из помещений четвертого этажа                                                            ул. Карла Маркса, 109</t>
  </si>
  <si>
    <t>3.</t>
  </si>
  <si>
    <t>4.</t>
  </si>
  <si>
    <t>Ткач Н.С.</t>
  </si>
  <si>
    <t>Решение                     № 3388 от 29.12.2022</t>
  </si>
  <si>
    <t>ремонт и тех.обслуживание автомобилей</t>
  </si>
  <si>
    <t xml:space="preserve">МУ "Тираспольский городской стадион им. Е.Я. Шинкаренко" </t>
  </si>
  <si>
    <t>Решение                   № 3002 от 29.11.2022</t>
  </si>
  <si>
    <t>Юрченко О.И.</t>
  </si>
  <si>
    <t>организация секций для детей до 16 лет</t>
  </si>
  <si>
    <t>Решение                     № 2222 от 5.09.2022</t>
  </si>
  <si>
    <t>часть здания, сост. из помещений  1 этажа                                            №№ 15, 16,                                      ул.Свердлова, 104</t>
  </si>
  <si>
    <t>Решение                   № 672  от 21.03.2022</t>
  </si>
  <si>
    <t xml:space="preserve">  - </t>
  </si>
  <si>
    <t>Часть здания, состоящая из помещений подвала №№ 3, 4, 5,                          ул. К. Либкнехта, 185</t>
  </si>
  <si>
    <t>Решение                   № 416 от 28.02.2023</t>
  </si>
  <si>
    <t>Часть здания, состоящая из помещений подвала №№ 1, 2, 3, 4, 5,                                  ул. К. Либкнехта, 186</t>
  </si>
  <si>
    <t xml:space="preserve">  -</t>
  </si>
  <si>
    <t>МУ "УНО г.Тирасполь" ул. Манойлова, 33</t>
  </si>
  <si>
    <t>часть здания, сост. из помещений цокольного этажа №36,37,                            ул. Либкнехта, 98А</t>
  </si>
  <si>
    <t>часть здания, сост. из помещений 3-го этажа №№ 15, 17                                          ул. 25 Октября, 47</t>
  </si>
  <si>
    <t>Решение     № 2059 от 16.08.2022г.</t>
  </si>
  <si>
    <t>почасовая аренда</t>
  </si>
  <si>
    <t>Решение                  № 3101 от 24.11.2021</t>
  </si>
  <si>
    <t xml:space="preserve">Решение                  № 2400 от 21.09.2022 </t>
  </si>
  <si>
    <t>Решение                   № 2637 от 21.10.2022</t>
  </si>
  <si>
    <t>Тарасевич Д.В.</t>
  </si>
  <si>
    <t>Решение                   № 259 от 8.02.2023</t>
  </si>
  <si>
    <t>для проведения занятий по айкидо</t>
  </si>
  <si>
    <t>Часть здания спорткомплекса литер А, состоящая из помещений полуподвала №№ 16, 23,                         г. Тирасполь, ул. Мира, д. 21 А</t>
  </si>
  <si>
    <t>Часть здания спорткомплекса литер А МОУ ДО "СДЮШОР борьбы и бокса", состоящая из части помещения первого этажа №18, г. Тирасполь,                                                    ул. Мира, д. 21 А</t>
  </si>
  <si>
    <t>Отдельно стоящее здание лит. А, состоящее из помещений первого этажа №№1-37 и второго этажа №№1-24, лит. А1, состоящее из помещений первого этажа №№1-9, из помещений второго этажа №1-2, лит А2, состоящее из помещений второго этажа №№ 1-2, общ. площадью 966,7 кв.м                                        г. Тирасполь,                                             ул. Одесская 75</t>
  </si>
  <si>
    <t>разница с НИ на сумму 261 руб. в связи с ошибочно зачисленной суммой от ИП Попова</t>
  </si>
  <si>
    <t xml:space="preserve">разница с НИ на сумму 5,64 руб. в связи с оплатой на р/с НИ задолжности Гурецкой перед бжджетом </t>
  </si>
  <si>
    <t>ООО "Спортивный клуб "Сокол"</t>
  </si>
  <si>
    <t xml:space="preserve">хранения инвентаря и
размещение раздевалки спортивного клуба </t>
  </si>
  <si>
    <t>Часть здания административно-спортивного корпуса литер А, состоящая из помещений №№ 22, 50,                           г. Тирасполь,                                                 ул. Мира, д. 21</t>
  </si>
  <si>
    <t>Гараж со смотровой ямой литер 9, состоящий из помещения №№1,2,                                          г. Тирасполь,                                                 ул. Мира, д. 21</t>
  </si>
  <si>
    <t>Часть здания административно-спортивного корпуса литер А, состоящая из помещения № 32,                                г. Тирасполь,                                                 ул. Мира, д. 21</t>
  </si>
  <si>
    <t>Решение                     № 551 от 28.02.2023</t>
  </si>
  <si>
    <t>Часть здания, состоящая из помещения первого этажа № 2 и помещений второго этажа №№ 60, 61,                                                                     ул. 25 Октября, д. 101</t>
  </si>
  <si>
    <t>Решение                 № 2025 от 10.08.2022</t>
  </si>
  <si>
    <t>Часть здания  лит. В, состоящая из помещений первого этажа №№ 1,3,                                        ул. 25 Октября, 114</t>
  </si>
  <si>
    <t>Часть здания литер А, состоящая из части помещения первого этажа № 52,                                              ул. 25 Октября, 101</t>
  </si>
  <si>
    <t xml:space="preserve"> </t>
  </si>
  <si>
    <t xml:space="preserve"> 01.02.2023                         </t>
  </si>
  <si>
    <t>МУ "Управление культуры г. Тирасполя",                                       г. Тирасполь,                                ул. Ленина, д. 13</t>
  </si>
  <si>
    <t>проведение занятий по англ. Языку</t>
  </si>
  <si>
    <t>МУ "Тираспольский городской стадион им. Е.Я. Шинкаренко",                                ул. Мира, 21</t>
  </si>
  <si>
    <t xml:space="preserve">       01.10.2022</t>
  </si>
  <si>
    <t xml:space="preserve">             31.08.2023</t>
  </si>
  <si>
    <t>Исковое заявление от 15.03.2023 г. о расторжении договора и взыскании арендной платы</t>
  </si>
  <si>
    <t>Информация о результатах сдачи в аренду движимого и недвижжимого имущества муниципальной собственности и переданного в оперативное управление муниципальным учреждениям за 6 месяцев 2023 год</t>
  </si>
  <si>
    <t xml:space="preserve">Часть здания  литер А, состоящая из помещений подвала №№ 8-18,27-35,38,39
</t>
  </si>
  <si>
    <t>долг 28934,61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</si>
</sst>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entury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286">
    <xf numFmtId="0" fontId="0" fillId="0" borderId="0" xfId="0"/>
    <xf numFmtId="2" fontId="0" fillId="0" borderId="0" xfId="0" applyNumberFormat="1"/>
    <xf numFmtId="2" fontId="1" fillId="0" borderId="0" xfId="0" applyNumberFormat="1" applyFont="1" applyAlignment="1"/>
    <xf numFmtId="0" fontId="1" fillId="0" borderId="0" xfId="0" applyFont="1"/>
    <xf numFmtId="2" fontId="1" fillId="0" borderId="0" xfId="0" applyNumberFormat="1" applyFont="1"/>
    <xf numFmtId="0" fontId="6" fillId="0" borderId="0" xfId="0" applyFont="1"/>
    <xf numFmtId="0" fontId="6" fillId="2" borderId="0" xfId="0" applyFont="1" applyFill="1"/>
    <xf numFmtId="0" fontId="10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vertical="center"/>
    </xf>
    <xf numFmtId="4" fontId="13" fillId="2" borderId="3" xfId="0" applyNumberFormat="1" applyFont="1" applyFill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2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4" fontId="1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4" fontId="14" fillId="6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" fontId="14" fillId="6" borderId="2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" fontId="14" fillId="2" borderId="17" xfId="0" applyNumberFormat="1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4" fontId="14" fillId="0" borderId="9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2" borderId="0" xfId="0" applyFont="1" applyFill="1"/>
    <xf numFmtId="4" fontId="14" fillId="2" borderId="1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/>
    </xf>
    <xf numFmtId="4" fontId="14" fillId="2" borderId="9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4" fontId="14" fillId="2" borderId="12" xfId="0" applyNumberFormat="1" applyFont="1" applyFill="1" applyBorder="1" applyAlignment="1">
      <alignment horizontal="center" vertical="center"/>
    </xf>
    <xf numFmtId="4" fontId="14" fillId="2" borderId="15" xfId="0" applyNumberFormat="1" applyFont="1" applyFill="1" applyBorder="1" applyAlignment="1">
      <alignment horizontal="center" vertical="center"/>
    </xf>
    <xf numFmtId="4" fontId="14" fillId="2" borderId="13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" fontId="14" fillId="5" borderId="2" xfId="0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46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4" fontId="14" fillId="5" borderId="10" xfId="0" applyNumberFormat="1" applyFont="1" applyFill="1" applyBorder="1" applyAlignment="1">
      <alignment horizontal="center" vertical="center"/>
    </xf>
    <xf numFmtId="4" fontId="14" fillId="5" borderId="14" xfId="0" applyNumberFormat="1" applyFont="1" applyFill="1" applyBorder="1" applyAlignment="1">
      <alignment horizontal="center" vertical="center"/>
    </xf>
    <xf numFmtId="4" fontId="14" fillId="5" borderId="11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2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14" fillId="4" borderId="9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14" fillId="5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3" fillId="0" borderId="3" xfId="1" applyNumberFormat="1" applyFont="1" applyFill="1" applyBorder="1" applyAlignment="1">
      <alignment horizontal="center" vertical="center" wrapText="1"/>
    </xf>
    <xf numFmtId="4" fontId="14" fillId="5" borderId="12" xfId="0" applyNumberFormat="1" applyFont="1" applyFill="1" applyBorder="1" applyAlignment="1">
      <alignment horizontal="center" vertical="center"/>
    </xf>
    <xf numFmtId="4" fontId="14" fillId="5" borderId="28" xfId="0" applyNumberFormat="1" applyFont="1" applyFill="1" applyBorder="1" applyAlignment="1">
      <alignment horizontal="center" vertical="center"/>
    </xf>
    <xf numFmtId="4" fontId="14" fillId="5" borderId="13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top" wrapText="1"/>
    </xf>
    <xf numFmtId="0" fontId="16" fillId="0" borderId="20" xfId="1" applyFont="1" applyBorder="1" applyAlignment="1">
      <alignment horizontal="center" vertical="top" wrapText="1"/>
    </xf>
    <xf numFmtId="0" fontId="17" fillId="0" borderId="20" xfId="0" applyFont="1" applyBorder="1" applyAlignment="1">
      <alignment vertical="top" wrapText="1"/>
    </xf>
    <xf numFmtId="0" fontId="16" fillId="0" borderId="20" xfId="1" applyFont="1" applyBorder="1" applyAlignment="1">
      <alignment horizontal="center" vertical="center" wrapText="1"/>
    </xf>
    <xf numFmtId="0" fontId="17" fillId="0" borderId="20" xfId="0" applyFont="1" applyBorder="1" applyAlignment="1"/>
    <xf numFmtId="0" fontId="17" fillId="0" borderId="46" xfId="0" applyFont="1" applyBorder="1" applyAlignment="1"/>
    <xf numFmtId="0" fontId="3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4" fontId="14" fillId="5" borderId="6" xfId="0" applyNumberFormat="1" applyFont="1" applyFill="1" applyBorder="1" applyAlignment="1">
      <alignment horizontal="center" vertical="center"/>
    </xf>
    <xf numFmtId="4" fontId="14" fillId="5" borderId="7" xfId="0" applyNumberFormat="1" applyFont="1" applyFill="1" applyBorder="1" applyAlignment="1">
      <alignment horizontal="center" vertical="center"/>
    </xf>
    <xf numFmtId="4" fontId="14" fillId="5" borderId="8" xfId="0" applyNumberFormat="1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4" fontId="14" fillId="4" borderId="38" xfId="0" applyNumberFormat="1" applyFont="1" applyFill="1" applyBorder="1" applyAlignment="1">
      <alignment horizontal="center" vertical="center"/>
    </xf>
    <xf numFmtId="4" fontId="14" fillId="4" borderId="39" xfId="0" applyNumberFormat="1" applyFont="1" applyFill="1" applyBorder="1" applyAlignment="1">
      <alignment horizontal="center" vertical="center"/>
    </xf>
    <xf numFmtId="4" fontId="14" fillId="4" borderId="40" xfId="0" applyNumberFormat="1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4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I7"/>
  <sheetViews>
    <sheetView workbookViewId="0">
      <selection activeCell="I31" sqref="I31"/>
    </sheetView>
  </sheetViews>
  <sheetFormatPr defaultRowHeight="13.2" x14ac:dyDescent="0.25"/>
  <cols>
    <col min="7" max="7" width="9.5546875" bestFit="1" customWidth="1"/>
    <col min="9" max="9" width="9.5546875" bestFit="1" customWidth="1"/>
  </cols>
  <sheetData>
    <row r="3" spans="6:9" x14ac:dyDescent="0.25">
      <c r="F3" s="1"/>
      <c r="G3" s="1"/>
      <c r="I3" s="1"/>
    </row>
    <row r="4" spans="6:9" x14ac:dyDescent="0.25">
      <c r="F4" s="1"/>
    </row>
    <row r="5" spans="6:9" x14ac:dyDescent="0.25">
      <c r="F5" s="1"/>
    </row>
    <row r="6" spans="6:9" x14ac:dyDescent="0.25">
      <c r="F6" s="1"/>
    </row>
    <row r="7" spans="6:9" x14ac:dyDescent="0.25">
      <c r="F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1"/>
  <sheetViews>
    <sheetView tabSelected="1" showWhiteSpace="0" view="pageBreakPreview" zoomScale="40" zoomScaleNormal="90" zoomScaleSheetLayoutView="40" workbookViewId="0">
      <selection activeCell="F17" sqref="F17:F21"/>
    </sheetView>
  </sheetViews>
  <sheetFormatPr defaultRowHeight="15.6" x14ac:dyDescent="0.3"/>
  <cols>
    <col min="1" max="1" width="3.88671875" style="3" customWidth="1"/>
    <col min="2" max="2" width="14.88671875" style="20" customWidth="1"/>
    <col min="3" max="3" width="12.44140625" style="20" customWidth="1"/>
    <col min="4" max="4" width="9.6640625" style="20" customWidth="1"/>
    <col min="5" max="5" width="12.44140625" style="20" customWidth="1"/>
    <col min="6" max="6" width="9.88671875" style="20" customWidth="1"/>
    <col min="7" max="7" width="18.33203125" style="20" customWidth="1"/>
    <col min="8" max="8" width="12.6640625" style="20" customWidth="1"/>
    <col min="9" max="9" width="5.88671875" style="20" customWidth="1"/>
    <col min="10" max="10" width="8.6640625" style="20" customWidth="1"/>
    <col min="11" max="11" width="10.109375" style="20" customWidth="1"/>
    <col min="12" max="12" width="10.6640625" style="20" customWidth="1"/>
    <col min="13" max="13" width="9.88671875" style="7" customWidth="1"/>
    <col min="14" max="14" width="10.33203125" style="7" customWidth="1"/>
    <col min="15" max="15" width="9.33203125" style="7" customWidth="1"/>
    <col min="16" max="16" width="7.5546875" style="3" customWidth="1"/>
    <col min="17" max="17" width="8.33203125" style="15" bestFit="1" customWidth="1"/>
    <col min="18" max="18" width="11.33203125" style="7" customWidth="1"/>
    <col min="19" max="19" width="16.6640625" style="65" customWidth="1"/>
    <col min="20" max="20" width="9.88671875" style="65" customWidth="1"/>
    <col min="21" max="21" width="11" style="7" customWidth="1"/>
    <col min="22" max="22" width="12.109375" style="65" customWidth="1"/>
    <col min="23" max="23" width="9.88671875" style="65" customWidth="1"/>
    <col min="24" max="24" width="10.109375" style="7" customWidth="1"/>
    <col min="25" max="25" width="11.44140625" style="7" customWidth="1"/>
    <col min="26" max="26" width="11" style="7" customWidth="1"/>
    <col min="27" max="27" width="7.44140625" style="7" customWidth="1"/>
    <col min="28" max="28" width="9.6640625" style="7" customWidth="1"/>
    <col min="29" max="29" width="8.5546875" style="3" customWidth="1"/>
    <col min="30" max="30" width="5.44140625" customWidth="1"/>
    <col min="31" max="31" width="13.33203125" customWidth="1"/>
  </cols>
  <sheetData>
    <row r="1" spans="1:34" x14ac:dyDescent="0.3">
      <c r="AA1" s="163" t="s">
        <v>89</v>
      </c>
      <c r="AB1" s="164"/>
      <c r="AC1" s="164"/>
      <c r="AD1" s="2"/>
      <c r="AE1" s="2"/>
    </row>
    <row r="2" spans="1:34" ht="57.75" customHeight="1" thickBot="1" x14ac:dyDescent="0.3">
      <c r="A2" s="161" t="s">
        <v>159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5" t="s">
        <v>8</v>
      </c>
      <c r="AC2" s="166"/>
      <c r="AD2" s="4"/>
    </row>
    <row r="3" spans="1:34" s="20" customFormat="1" ht="30.75" customHeight="1" x14ac:dyDescent="0.2">
      <c r="A3" s="194" t="s">
        <v>14</v>
      </c>
      <c r="B3" s="178" t="s">
        <v>15</v>
      </c>
      <c r="C3" s="178" t="s">
        <v>0</v>
      </c>
      <c r="D3" s="178" t="s">
        <v>16</v>
      </c>
      <c r="E3" s="178" t="s">
        <v>17</v>
      </c>
      <c r="F3" s="178" t="s">
        <v>18</v>
      </c>
      <c r="G3" s="178" t="s">
        <v>19</v>
      </c>
      <c r="H3" s="178" t="s">
        <v>20</v>
      </c>
      <c r="I3" s="178" t="s">
        <v>21</v>
      </c>
      <c r="J3" s="178" t="s">
        <v>22</v>
      </c>
      <c r="K3" s="178" t="s">
        <v>2</v>
      </c>
      <c r="L3" s="178"/>
      <c r="M3" s="178" t="s">
        <v>88</v>
      </c>
      <c r="N3" s="178"/>
      <c r="O3" s="178"/>
      <c r="P3" s="178" t="s">
        <v>9</v>
      </c>
      <c r="Q3" s="197" t="s">
        <v>23</v>
      </c>
      <c r="R3" s="199" t="s">
        <v>24</v>
      </c>
      <c r="S3" s="199"/>
      <c r="T3" s="199"/>
      <c r="U3" s="199" t="s">
        <v>25</v>
      </c>
      <c r="V3" s="199"/>
      <c r="W3" s="199"/>
      <c r="X3" s="199" t="s">
        <v>26</v>
      </c>
      <c r="Y3" s="199"/>
      <c r="Z3" s="199"/>
      <c r="AA3" s="178" t="s">
        <v>11</v>
      </c>
      <c r="AB3" s="178" t="s">
        <v>13</v>
      </c>
      <c r="AC3" s="170" t="s">
        <v>12</v>
      </c>
      <c r="AD3" s="19"/>
      <c r="AE3" s="19"/>
      <c r="AF3" s="19"/>
      <c r="AG3" s="19"/>
      <c r="AH3" s="19"/>
    </row>
    <row r="4" spans="1:34" s="20" customFormat="1" ht="15" customHeight="1" x14ac:dyDescent="0.2">
      <c r="A4" s="19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96" t="s">
        <v>27</v>
      </c>
      <c r="N4" s="115" t="s">
        <v>28</v>
      </c>
      <c r="O4" s="115"/>
      <c r="P4" s="115"/>
      <c r="Q4" s="198"/>
      <c r="R4" s="196" t="s">
        <v>29</v>
      </c>
      <c r="S4" s="196" t="s">
        <v>28</v>
      </c>
      <c r="T4" s="196"/>
      <c r="U4" s="196" t="s">
        <v>50</v>
      </c>
      <c r="V4" s="196" t="s">
        <v>28</v>
      </c>
      <c r="W4" s="196"/>
      <c r="X4" s="196" t="s">
        <v>30</v>
      </c>
      <c r="Y4" s="196" t="s">
        <v>28</v>
      </c>
      <c r="Z4" s="196"/>
      <c r="AA4" s="115"/>
      <c r="AB4" s="115"/>
      <c r="AC4" s="106"/>
      <c r="AD4" s="19"/>
      <c r="AE4" s="19"/>
      <c r="AF4" s="19"/>
      <c r="AG4" s="19"/>
      <c r="AH4" s="19"/>
    </row>
    <row r="5" spans="1:34" s="20" customFormat="1" ht="112.5" customHeight="1" x14ac:dyDescent="0.2">
      <c r="A5" s="195"/>
      <c r="B5" s="115"/>
      <c r="C5" s="115"/>
      <c r="D5" s="115"/>
      <c r="E5" s="115"/>
      <c r="F5" s="115"/>
      <c r="G5" s="115"/>
      <c r="H5" s="115"/>
      <c r="I5" s="115"/>
      <c r="J5" s="115"/>
      <c r="K5" s="51" t="s">
        <v>31</v>
      </c>
      <c r="L5" s="51" t="s">
        <v>1</v>
      </c>
      <c r="M5" s="196"/>
      <c r="N5" s="51" t="s">
        <v>32</v>
      </c>
      <c r="O5" s="51" t="s">
        <v>33</v>
      </c>
      <c r="P5" s="115"/>
      <c r="Q5" s="198"/>
      <c r="R5" s="196"/>
      <c r="S5" s="52" t="s">
        <v>34</v>
      </c>
      <c r="T5" s="52" t="s">
        <v>35</v>
      </c>
      <c r="U5" s="196"/>
      <c r="V5" s="52" t="s">
        <v>36</v>
      </c>
      <c r="W5" s="52" t="s">
        <v>37</v>
      </c>
      <c r="X5" s="196"/>
      <c r="Y5" s="52" t="s">
        <v>38</v>
      </c>
      <c r="Z5" s="52" t="s">
        <v>49</v>
      </c>
      <c r="AA5" s="115"/>
      <c r="AB5" s="115"/>
      <c r="AC5" s="106"/>
      <c r="AD5" s="19"/>
      <c r="AE5" s="19"/>
      <c r="AF5" s="19"/>
      <c r="AG5" s="19"/>
      <c r="AH5" s="19"/>
    </row>
    <row r="6" spans="1:34" s="3" customFormat="1" ht="10.199999999999999" x14ac:dyDescent="0.2">
      <c r="A6" s="77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9">
        <v>13</v>
      </c>
      <c r="N6" s="21">
        <v>14</v>
      </c>
      <c r="O6" s="21">
        <v>15</v>
      </c>
      <c r="P6" s="21">
        <v>16</v>
      </c>
      <c r="Q6" s="17">
        <v>17</v>
      </c>
      <c r="R6" s="9">
        <v>18</v>
      </c>
      <c r="S6" s="9">
        <v>19</v>
      </c>
      <c r="T6" s="9">
        <v>20</v>
      </c>
      <c r="U6" s="23" t="s">
        <v>39</v>
      </c>
      <c r="V6" s="9">
        <v>22</v>
      </c>
      <c r="W6" s="9">
        <v>23</v>
      </c>
      <c r="X6" s="9">
        <v>24</v>
      </c>
      <c r="Y6" s="9">
        <v>25</v>
      </c>
      <c r="Z6" s="24" t="s">
        <v>40</v>
      </c>
      <c r="AA6" s="21">
        <v>27</v>
      </c>
      <c r="AB6" s="21">
        <v>28</v>
      </c>
      <c r="AC6" s="78">
        <v>29</v>
      </c>
      <c r="AD6" s="8"/>
      <c r="AE6" s="8"/>
      <c r="AF6" s="8"/>
      <c r="AG6" s="8"/>
      <c r="AH6" s="8"/>
    </row>
    <row r="7" spans="1:34" s="3" customFormat="1" ht="13.2" x14ac:dyDescent="0.25">
      <c r="A7" s="200"/>
      <c r="B7" s="202" t="s">
        <v>93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32">
        <f>N7+O7</f>
        <v>9363.9399999999987</v>
      </c>
      <c r="N7" s="33">
        <f>N12+N57+N72+N117</f>
        <v>5187.5199999999995</v>
      </c>
      <c r="O7" s="33">
        <f>O12+O57+O72+O117</f>
        <v>4176.4199999999992</v>
      </c>
      <c r="P7" s="34"/>
      <c r="Q7" s="35"/>
      <c r="R7" s="36">
        <f>S7+T7</f>
        <v>199664.64000000001</v>
      </c>
      <c r="S7" s="66">
        <f>S12+S57+S72+S117+S97</f>
        <v>147218.44</v>
      </c>
      <c r="T7" s="66">
        <f>T12+T57+T72+T117+T97</f>
        <v>52446.200000000004</v>
      </c>
      <c r="U7" s="36">
        <f>V7+W7</f>
        <v>176169.45</v>
      </c>
      <c r="V7" s="66">
        <f>V12+V57+V72+V117+V97</f>
        <v>122496.88</v>
      </c>
      <c r="W7" s="66">
        <f>W12+W57+W72+W117+W97</f>
        <v>53672.570000000007</v>
      </c>
      <c r="X7" s="36">
        <f>M7+R7-U7</f>
        <v>32859.130000000005</v>
      </c>
      <c r="Y7" s="36">
        <f>N7+S7-V7</f>
        <v>29909.079999999987</v>
      </c>
      <c r="Z7" s="36">
        <f>O7+T7-W7</f>
        <v>2950.0499999999956</v>
      </c>
      <c r="AA7" s="265"/>
      <c r="AB7" s="265"/>
      <c r="AC7" s="267"/>
      <c r="AD7" s="8"/>
      <c r="AE7" s="8"/>
      <c r="AF7" s="8"/>
      <c r="AG7" s="8"/>
      <c r="AH7" s="8"/>
    </row>
    <row r="8" spans="1:34" s="3" customFormat="1" ht="13.2" x14ac:dyDescent="0.25">
      <c r="A8" s="200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36">
        <f t="shared" ref="M8:M10" si="0">X7</f>
        <v>32859.130000000005</v>
      </c>
      <c r="N8" s="36">
        <f t="shared" ref="N8:N10" si="1">Y7</f>
        <v>29909.079999999987</v>
      </c>
      <c r="O8" s="36">
        <f t="shared" ref="O8:O10" si="2">Z7</f>
        <v>2950.0499999999956</v>
      </c>
      <c r="P8" s="34"/>
      <c r="Q8" s="35"/>
      <c r="R8" s="36">
        <f t="shared" ref="R8:R10" si="3">S8+T8</f>
        <v>150891.38999999998</v>
      </c>
      <c r="S8" s="66">
        <f t="shared" ref="S8:T8" si="4">S13+S58+S73+S118+S98</f>
        <v>121924.48</v>
      </c>
      <c r="T8" s="66">
        <f t="shared" si="4"/>
        <v>28966.91</v>
      </c>
      <c r="U8" s="36">
        <f t="shared" ref="U8:U10" si="5">V8+W8</f>
        <v>168204.85</v>
      </c>
      <c r="V8" s="66">
        <f t="shared" ref="V8:W10" si="6">V13+V58+V73+V118+V98</f>
        <v>131224.88</v>
      </c>
      <c r="W8" s="66">
        <f t="shared" si="6"/>
        <v>36979.97</v>
      </c>
      <c r="X8" s="36">
        <f t="shared" ref="X8:X10" si="7">M8+R8-U8</f>
        <v>15545.669999999984</v>
      </c>
      <c r="Y8" s="36">
        <f t="shared" ref="Y8:Y10" si="8">N8+S8-V8</f>
        <v>20608.679999999993</v>
      </c>
      <c r="Z8" s="36">
        <f t="shared" ref="Z8:Z10" si="9">O8+T8-W8</f>
        <v>-5063.0100000000057</v>
      </c>
      <c r="AA8" s="265"/>
      <c r="AB8" s="265"/>
      <c r="AC8" s="267"/>
      <c r="AD8" s="8"/>
      <c r="AE8" s="8"/>
      <c r="AF8" s="8"/>
      <c r="AG8" s="8"/>
      <c r="AH8" s="8"/>
    </row>
    <row r="9" spans="1:34" s="3" customFormat="1" ht="13.2" x14ac:dyDescent="0.25">
      <c r="A9" s="200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36">
        <f t="shared" si="0"/>
        <v>15545.669999999984</v>
      </c>
      <c r="N9" s="36">
        <f t="shared" si="1"/>
        <v>20608.679999999993</v>
      </c>
      <c r="O9" s="36">
        <f t="shared" si="2"/>
        <v>-5063.0100000000057</v>
      </c>
      <c r="P9" s="34"/>
      <c r="Q9" s="35"/>
      <c r="R9" s="36">
        <f t="shared" si="3"/>
        <v>0</v>
      </c>
      <c r="S9" s="66">
        <f t="shared" ref="S9:T9" si="10">S14+S59+S74+S119+S99</f>
        <v>0</v>
      </c>
      <c r="T9" s="66">
        <f t="shared" si="10"/>
        <v>0</v>
      </c>
      <c r="U9" s="36">
        <f t="shared" si="5"/>
        <v>0</v>
      </c>
      <c r="V9" s="66">
        <f t="shared" si="6"/>
        <v>0</v>
      </c>
      <c r="W9" s="66">
        <f t="shared" si="6"/>
        <v>0</v>
      </c>
      <c r="X9" s="36">
        <f t="shared" si="7"/>
        <v>15545.669999999984</v>
      </c>
      <c r="Y9" s="36">
        <f t="shared" si="8"/>
        <v>20608.679999999993</v>
      </c>
      <c r="Z9" s="36">
        <f t="shared" si="9"/>
        <v>-5063.0100000000057</v>
      </c>
      <c r="AA9" s="265"/>
      <c r="AB9" s="265"/>
      <c r="AC9" s="267"/>
      <c r="AD9" s="8"/>
      <c r="AE9" s="8"/>
      <c r="AF9" s="8"/>
      <c r="AG9" s="8"/>
      <c r="AH9" s="8"/>
    </row>
    <row r="10" spans="1:34" s="3" customFormat="1" ht="13.2" x14ac:dyDescent="0.25">
      <c r="A10" s="200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36">
        <f t="shared" si="0"/>
        <v>15545.669999999984</v>
      </c>
      <c r="N10" s="36">
        <f t="shared" si="1"/>
        <v>20608.679999999993</v>
      </c>
      <c r="O10" s="36">
        <f t="shared" si="2"/>
        <v>-5063.0100000000057</v>
      </c>
      <c r="P10" s="34"/>
      <c r="Q10" s="35"/>
      <c r="R10" s="36">
        <f t="shared" si="3"/>
        <v>0</v>
      </c>
      <c r="S10" s="66">
        <f t="shared" ref="S10:T10" si="11">S15+S60+S75+S120+S100</f>
        <v>0</v>
      </c>
      <c r="T10" s="66">
        <f t="shared" si="11"/>
        <v>0</v>
      </c>
      <c r="U10" s="36">
        <f t="shared" si="5"/>
        <v>0</v>
      </c>
      <c r="V10" s="66">
        <f t="shared" si="6"/>
        <v>0</v>
      </c>
      <c r="W10" s="66">
        <f t="shared" si="6"/>
        <v>0</v>
      </c>
      <c r="X10" s="36">
        <f t="shared" si="7"/>
        <v>15545.669999999984</v>
      </c>
      <c r="Y10" s="36">
        <f t="shared" si="8"/>
        <v>20608.679999999993</v>
      </c>
      <c r="Z10" s="36">
        <f t="shared" si="9"/>
        <v>-5063.0100000000057</v>
      </c>
      <c r="AA10" s="265"/>
      <c r="AB10" s="265"/>
      <c r="AC10" s="267"/>
      <c r="AD10" s="8"/>
      <c r="AE10" s="8"/>
      <c r="AF10" s="8"/>
      <c r="AG10" s="8"/>
      <c r="AH10" s="8"/>
    </row>
    <row r="11" spans="1:34" s="3" customFormat="1" ht="13.8" thickBot="1" x14ac:dyDescent="0.3">
      <c r="A11" s="201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4"/>
      <c r="N11" s="204"/>
      <c r="O11" s="204"/>
      <c r="P11" s="53"/>
      <c r="Q11" s="37"/>
      <c r="R11" s="46">
        <f>S11+T11</f>
        <v>350556.02999999997</v>
      </c>
      <c r="S11" s="67">
        <f t="shared" ref="S11:T11" si="12">S16+S61+S76+S121+S101</f>
        <v>269142.92</v>
      </c>
      <c r="T11" s="66">
        <f t="shared" si="12"/>
        <v>81413.11</v>
      </c>
      <c r="U11" s="46">
        <f>V11+W11</f>
        <v>344374.3</v>
      </c>
      <c r="V11" s="67">
        <f>V16+V61+V76+V121+V101</f>
        <v>253721.75999999998</v>
      </c>
      <c r="W11" s="67">
        <f t="shared" ref="W11" si="13">W16+W61+W76+W121+W101</f>
        <v>90652.54</v>
      </c>
      <c r="X11" s="204"/>
      <c r="Y11" s="204"/>
      <c r="Z11" s="204"/>
      <c r="AA11" s="266"/>
      <c r="AB11" s="266"/>
      <c r="AC11" s="268"/>
      <c r="AD11" s="8"/>
      <c r="AE11" s="8"/>
      <c r="AF11" s="8"/>
      <c r="AG11" s="8"/>
      <c r="AH11" s="8"/>
    </row>
    <row r="12" spans="1:34" ht="13.2" x14ac:dyDescent="0.25">
      <c r="A12" s="171" t="s">
        <v>90</v>
      </c>
      <c r="B12" s="179" t="s">
        <v>83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54">
        <f>N12+O12</f>
        <v>2494.83</v>
      </c>
      <c r="N12" s="55">
        <f t="shared" ref="N12:O15" si="14">N17+N27+N32+N37</f>
        <v>1247.42</v>
      </c>
      <c r="O12" s="55">
        <f t="shared" si="14"/>
        <v>1247.4100000000001</v>
      </c>
      <c r="P12" s="185"/>
      <c r="Q12" s="56" t="s">
        <v>4</v>
      </c>
      <c r="R12" s="57">
        <f>S12+T12</f>
        <v>86417.23000000001</v>
      </c>
      <c r="S12" s="58">
        <f>S17+S27+S32+S37+S22+S42+S47+S52</f>
        <v>43208.79</v>
      </c>
      <c r="T12" s="58">
        <f>T17+T27+T32+T37+T22+T42+T47+T52</f>
        <v>43208.44</v>
      </c>
      <c r="U12" s="57">
        <f>V12+W12</f>
        <v>86720.25</v>
      </c>
      <c r="V12" s="58">
        <f>V17+V27+V32+V37++V22+V42+V47+V52</f>
        <v>41740.42</v>
      </c>
      <c r="W12" s="58">
        <f>W17+W27+W32+W37++W22+W42+W47+W52</f>
        <v>44979.83</v>
      </c>
      <c r="X12" s="58">
        <f>X17+X27+X32+X37++X22+X42+X47+X52</f>
        <v>22685.84</v>
      </c>
      <c r="Y12" s="58">
        <f>Y17+Y27+Y32+Y37++Y22+Y42+Y47+Y52</f>
        <v>11344.769999999999</v>
      </c>
      <c r="Z12" s="58">
        <f>Z17+Z27+Z32+Z37++Z22+Z42+Z47+Z52</f>
        <v>11341.070000000003</v>
      </c>
      <c r="AA12" s="191"/>
      <c r="AB12" s="191"/>
      <c r="AC12" s="182"/>
      <c r="AD12" s="5"/>
      <c r="AE12" s="5"/>
      <c r="AF12" s="5"/>
      <c r="AG12" s="5"/>
      <c r="AH12" s="5"/>
    </row>
    <row r="13" spans="1:34" ht="13.2" x14ac:dyDescent="0.25">
      <c r="A13" s="172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2">
        <f t="shared" ref="M13:M15" si="15">X12</f>
        <v>22685.84</v>
      </c>
      <c r="N13" s="25">
        <f t="shared" si="14"/>
        <v>1229.8399999999997</v>
      </c>
      <c r="O13" s="25">
        <f t="shared" si="14"/>
        <v>1229.81</v>
      </c>
      <c r="P13" s="186"/>
      <c r="Q13" s="16" t="s">
        <v>5</v>
      </c>
      <c r="R13" s="12">
        <f>S13+T13</f>
        <v>50242.6</v>
      </c>
      <c r="S13" s="10">
        <f t="shared" ref="S13:T15" si="16">S18+S28+S33+S38+S23+S43+S48+S53</f>
        <v>25121.18</v>
      </c>
      <c r="T13" s="10">
        <f t="shared" si="16"/>
        <v>25121.42</v>
      </c>
      <c r="U13" s="12">
        <f t="shared" ref="U13:U15" si="17">V13+W13</f>
        <v>65781.81</v>
      </c>
      <c r="V13" s="10">
        <f t="shared" ref="V13:Y15" si="18">V18+V28+V33+V38++V23+V43+V48+V53</f>
        <v>32687.879999999997</v>
      </c>
      <c r="W13" s="10">
        <f t="shared" si="18"/>
        <v>33093.93</v>
      </c>
      <c r="X13" s="10">
        <f t="shared" si="18"/>
        <v>7146.6299999999992</v>
      </c>
      <c r="Y13" s="10">
        <f t="shared" si="18"/>
        <v>-6336.8599999999988</v>
      </c>
      <c r="Z13" s="10">
        <f t="shared" ref="Z13:Z15" si="19">O13+T13-W13</f>
        <v>-6742.7000000000007</v>
      </c>
      <c r="AA13" s="192"/>
      <c r="AB13" s="192"/>
      <c r="AC13" s="183"/>
      <c r="AD13" s="5"/>
      <c r="AE13" s="5"/>
      <c r="AF13" s="5"/>
      <c r="AG13" s="5"/>
      <c r="AH13" s="5"/>
    </row>
    <row r="14" spans="1:34" ht="13.2" x14ac:dyDescent="0.25">
      <c r="A14" s="172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2">
        <f t="shared" si="15"/>
        <v>7146.6299999999992</v>
      </c>
      <c r="N14" s="25">
        <f t="shared" si="14"/>
        <v>1229.77</v>
      </c>
      <c r="O14" s="25">
        <f t="shared" si="14"/>
        <v>1229.79</v>
      </c>
      <c r="P14" s="186"/>
      <c r="Q14" s="16" t="s">
        <v>6</v>
      </c>
      <c r="R14" s="12">
        <f>S14+T14</f>
        <v>0</v>
      </c>
      <c r="S14" s="10">
        <f>S19+S29+S34+S39+S24+S44+S49+S54</f>
        <v>0</v>
      </c>
      <c r="T14" s="10">
        <f t="shared" si="16"/>
        <v>0</v>
      </c>
      <c r="U14" s="12">
        <f t="shared" si="17"/>
        <v>0</v>
      </c>
      <c r="V14" s="10">
        <f t="shared" si="18"/>
        <v>0</v>
      </c>
      <c r="W14" s="10">
        <f t="shared" si="18"/>
        <v>0</v>
      </c>
      <c r="X14" s="10">
        <f t="shared" si="18"/>
        <v>7146.6299999999992</v>
      </c>
      <c r="Y14" s="10">
        <f t="shared" si="18"/>
        <v>-5312.0099999999984</v>
      </c>
      <c r="Z14" s="10">
        <f t="shared" si="19"/>
        <v>1229.79</v>
      </c>
      <c r="AA14" s="192"/>
      <c r="AB14" s="192"/>
      <c r="AC14" s="183"/>
      <c r="AD14" s="5"/>
      <c r="AE14" s="5"/>
      <c r="AF14" s="5"/>
      <c r="AG14" s="5"/>
      <c r="AH14" s="5"/>
    </row>
    <row r="15" spans="1:34" ht="13.2" x14ac:dyDescent="0.25">
      <c r="A15" s="172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2">
        <f t="shared" si="15"/>
        <v>7146.6299999999992</v>
      </c>
      <c r="N15" s="25">
        <f t="shared" si="14"/>
        <v>1229.77</v>
      </c>
      <c r="O15" s="25">
        <f t="shared" si="14"/>
        <v>1229.79</v>
      </c>
      <c r="P15" s="186"/>
      <c r="Q15" s="16" t="s">
        <v>7</v>
      </c>
      <c r="R15" s="12">
        <f>S15+T15</f>
        <v>0</v>
      </c>
      <c r="S15" s="10">
        <f t="shared" si="16"/>
        <v>0</v>
      </c>
      <c r="T15" s="10">
        <f t="shared" si="16"/>
        <v>0</v>
      </c>
      <c r="U15" s="12">
        <f t="shared" si="17"/>
        <v>0</v>
      </c>
      <c r="V15" s="10">
        <f t="shared" si="18"/>
        <v>0</v>
      </c>
      <c r="W15" s="10">
        <f t="shared" si="18"/>
        <v>0</v>
      </c>
      <c r="X15" s="10">
        <f t="shared" si="18"/>
        <v>7146.6299999999992</v>
      </c>
      <c r="Y15" s="10">
        <f t="shared" si="18"/>
        <v>-5312.0099999999984</v>
      </c>
      <c r="Z15" s="10">
        <f t="shared" si="19"/>
        <v>1229.79</v>
      </c>
      <c r="AA15" s="192"/>
      <c r="AB15" s="192"/>
      <c r="AC15" s="183"/>
      <c r="AD15" s="5"/>
      <c r="AE15" s="5"/>
      <c r="AF15" s="5"/>
      <c r="AG15" s="5"/>
      <c r="AH15" s="5"/>
    </row>
    <row r="16" spans="1:34" ht="13.8" thickBot="1" x14ac:dyDescent="0.3">
      <c r="A16" s="173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8"/>
      <c r="N16" s="188"/>
      <c r="O16" s="188"/>
      <c r="P16" s="187"/>
      <c r="Q16" s="59" t="s">
        <v>3</v>
      </c>
      <c r="R16" s="60">
        <f>T16+S16</f>
        <v>136659.83000000002</v>
      </c>
      <c r="S16" s="68">
        <f>SUM(S12:S15)</f>
        <v>68329.97</v>
      </c>
      <c r="T16" s="68">
        <f>SUM(T12:T15)</f>
        <v>68329.86</v>
      </c>
      <c r="U16" s="61">
        <f>W16+V16</f>
        <v>152502.06</v>
      </c>
      <c r="V16" s="72">
        <f>SUM(V12:V15)</f>
        <v>74428.299999999988</v>
      </c>
      <c r="W16" s="68">
        <f>SUM(W12:W15)</f>
        <v>78073.760000000009</v>
      </c>
      <c r="X16" s="188"/>
      <c r="Y16" s="188"/>
      <c r="Z16" s="188"/>
      <c r="AA16" s="193"/>
      <c r="AB16" s="193"/>
      <c r="AC16" s="184"/>
      <c r="AD16" s="5"/>
      <c r="AE16" s="5"/>
      <c r="AF16" s="5"/>
      <c r="AG16" s="5"/>
      <c r="AH16" s="5"/>
    </row>
    <row r="17" spans="1:34" ht="13.5" customHeight="1" x14ac:dyDescent="0.25">
      <c r="A17" s="112">
        <v>1</v>
      </c>
      <c r="B17" s="85" t="s">
        <v>125</v>
      </c>
      <c r="C17" s="85" t="s">
        <v>41</v>
      </c>
      <c r="D17" s="85" t="s">
        <v>117</v>
      </c>
      <c r="E17" s="104" t="s">
        <v>101</v>
      </c>
      <c r="F17" s="82" t="s">
        <v>120</v>
      </c>
      <c r="G17" s="85" t="s">
        <v>118</v>
      </c>
      <c r="H17" s="85" t="s">
        <v>42</v>
      </c>
      <c r="I17" s="100">
        <v>73.900000000000006</v>
      </c>
      <c r="J17" s="85">
        <v>16.18</v>
      </c>
      <c r="K17" s="139">
        <v>44765</v>
      </c>
      <c r="L17" s="139">
        <v>45099</v>
      </c>
      <c r="M17" s="27">
        <f>N17+O17</f>
        <v>1195.8499999999999</v>
      </c>
      <c r="N17" s="28">
        <v>597.92999999999995</v>
      </c>
      <c r="O17" s="28">
        <v>597.91999999999996</v>
      </c>
      <c r="P17" s="128" t="s">
        <v>43</v>
      </c>
      <c r="Q17" s="29" t="s">
        <v>4</v>
      </c>
      <c r="R17" s="40">
        <f>S17+T17</f>
        <v>3587.55</v>
      </c>
      <c r="S17" s="27">
        <v>1793.79</v>
      </c>
      <c r="T17" s="27">
        <v>1793.76</v>
      </c>
      <c r="U17" s="40">
        <f>V17+W17</f>
        <v>3587.55</v>
      </c>
      <c r="V17" s="27">
        <v>1793.78</v>
      </c>
      <c r="W17" s="27">
        <v>1793.77</v>
      </c>
      <c r="X17" s="27">
        <f>M17+R17-U17</f>
        <v>1195.8499999999995</v>
      </c>
      <c r="Y17" s="27">
        <f>N17+S17-V17</f>
        <v>597.93999999999983</v>
      </c>
      <c r="Z17" s="27">
        <f>O17+T17-W17</f>
        <v>597.90999999999985</v>
      </c>
      <c r="AA17" s="97"/>
      <c r="AB17" s="94"/>
      <c r="AC17" s="176"/>
      <c r="AD17" s="5"/>
      <c r="AE17" s="5"/>
      <c r="AF17" s="5"/>
      <c r="AG17" s="5"/>
      <c r="AH17" s="5"/>
    </row>
    <row r="18" spans="1:34" ht="13.2" x14ac:dyDescent="0.25">
      <c r="A18" s="113"/>
      <c r="B18" s="124"/>
      <c r="C18" s="124"/>
      <c r="D18" s="124"/>
      <c r="E18" s="121"/>
      <c r="F18" s="101"/>
      <c r="G18" s="124"/>
      <c r="H18" s="124"/>
      <c r="I18" s="125"/>
      <c r="J18" s="124"/>
      <c r="K18" s="124"/>
      <c r="L18" s="124"/>
      <c r="M18" s="10">
        <f t="shared" ref="M18:O20" si="20">X17</f>
        <v>1195.8499999999995</v>
      </c>
      <c r="N18" s="11">
        <f>Y17</f>
        <v>597.93999999999983</v>
      </c>
      <c r="O18" s="11">
        <f t="shared" si="20"/>
        <v>597.90999999999985</v>
      </c>
      <c r="P18" s="115"/>
      <c r="Q18" s="17" t="s">
        <v>5</v>
      </c>
      <c r="R18" s="25">
        <f t="shared" ref="R18" si="21">S18+T18</f>
        <v>3587.49</v>
      </c>
      <c r="S18" s="27">
        <v>1793.74</v>
      </c>
      <c r="T18" s="27">
        <v>1793.75</v>
      </c>
      <c r="U18" s="25">
        <f t="shared" ref="U18:U20" si="22">V18+W18</f>
        <v>3587.55</v>
      </c>
      <c r="V18" s="27">
        <v>1793.79</v>
      </c>
      <c r="W18" s="27">
        <v>1793.76</v>
      </c>
      <c r="X18" s="10">
        <f>M18+R18-U18</f>
        <v>1195.7899999999991</v>
      </c>
      <c r="Y18" s="10">
        <f t="shared" ref="Y18:Y20" si="23">N18+S18-V18</f>
        <v>597.88999999999987</v>
      </c>
      <c r="Z18" s="10">
        <f t="shared" ref="Z18:Z20" si="24">O18+T18-W18</f>
        <v>597.89999999999986</v>
      </c>
      <c r="AA18" s="117"/>
      <c r="AB18" s="105"/>
      <c r="AC18" s="177"/>
      <c r="AD18" s="5"/>
      <c r="AE18" s="5"/>
      <c r="AF18" s="5"/>
      <c r="AG18" s="5"/>
      <c r="AH18" s="5"/>
    </row>
    <row r="19" spans="1:34" ht="13.2" x14ac:dyDescent="0.25">
      <c r="A19" s="113"/>
      <c r="B19" s="124"/>
      <c r="C19" s="124"/>
      <c r="D19" s="124"/>
      <c r="E19" s="121"/>
      <c r="F19" s="101"/>
      <c r="G19" s="124"/>
      <c r="H19" s="124"/>
      <c r="I19" s="125"/>
      <c r="J19" s="124"/>
      <c r="K19" s="124"/>
      <c r="L19" s="124"/>
      <c r="M19" s="10">
        <f t="shared" si="20"/>
        <v>1195.7899999999991</v>
      </c>
      <c r="N19" s="11">
        <f t="shared" si="20"/>
        <v>597.88999999999987</v>
      </c>
      <c r="O19" s="11">
        <f t="shared" si="20"/>
        <v>597.89999999999986</v>
      </c>
      <c r="P19" s="115"/>
      <c r="Q19" s="17" t="s">
        <v>6</v>
      </c>
      <c r="R19" s="25">
        <f>S19+T19</f>
        <v>0</v>
      </c>
      <c r="S19" s="10">
        <v>0</v>
      </c>
      <c r="T19" s="10">
        <v>0</v>
      </c>
      <c r="U19" s="25">
        <f t="shared" si="22"/>
        <v>0</v>
      </c>
      <c r="V19" s="10">
        <v>0</v>
      </c>
      <c r="W19" s="10">
        <v>0</v>
      </c>
      <c r="X19" s="10">
        <f t="shared" ref="X19:X20" si="25">M19+R19-U19</f>
        <v>1195.7899999999991</v>
      </c>
      <c r="Y19" s="10">
        <f t="shared" si="23"/>
        <v>597.88999999999987</v>
      </c>
      <c r="Z19" s="10">
        <f t="shared" si="24"/>
        <v>597.89999999999986</v>
      </c>
      <c r="AA19" s="117"/>
      <c r="AB19" s="105"/>
      <c r="AC19" s="177"/>
      <c r="AD19" s="5"/>
      <c r="AE19" s="5"/>
      <c r="AF19" s="5"/>
      <c r="AG19" s="5"/>
      <c r="AH19" s="5"/>
    </row>
    <row r="20" spans="1:34" ht="13.2" x14ac:dyDescent="0.25">
      <c r="A20" s="113"/>
      <c r="B20" s="124"/>
      <c r="C20" s="124"/>
      <c r="D20" s="124"/>
      <c r="E20" s="121"/>
      <c r="F20" s="101"/>
      <c r="G20" s="124"/>
      <c r="H20" s="124"/>
      <c r="I20" s="125"/>
      <c r="J20" s="124"/>
      <c r="K20" s="124"/>
      <c r="L20" s="124"/>
      <c r="M20" s="10">
        <f t="shared" si="20"/>
        <v>1195.7899999999991</v>
      </c>
      <c r="N20" s="11">
        <f t="shared" si="20"/>
        <v>597.88999999999987</v>
      </c>
      <c r="O20" s="11">
        <f t="shared" si="20"/>
        <v>597.89999999999986</v>
      </c>
      <c r="P20" s="115"/>
      <c r="Q20" s="17" t="s">
        <v>7</v>
      </c>
      <c r="R20" s="25">
        <f>S20+T20</f>
        <v>0</v>
      </c>
      <c r="S20" s="10"/>
      <c r="T20" s="10"/>
      <c r="U20" s="25">
        <f t="shared" si="22"/>
        <v>0</v>
      </c>
      <c r="V20" s="10"/>
      <c r="W20" s="10"/>
      <c r="X20" s="10">
        <f t="shared" si="25"/>
        <v>1195.7899999999991</v>
      </c>
      <c r="Y20" s="10">
        <f t="shared" si="23"/>
        <v>597.88999999999987</v>
      </c>
      <c r="Z20" s="10">
        <f t="shared" si="24"/>
        <v>597.89999999999986</v>
      </c>
      <c r="AA20" s="117"/>
      <c r="AB20" s="105"/>
      <c r="AC20" s="177"/>
      <c r="AD20" s="5"/>
      <c r="AE20" s="5"/>
      <c r="AF20" s="5"/>
      <c r="AG20" s="5"/>
      <c r="AH20" s="5"/>
    </row>
    <row r="21" spans="1:34" ht="13.2" x14ac:dyDescent="0.25">
      <c r="A21" s="113"/>
      <c r="B21" s="124"/>
      <c r="C21" s="124"/>
      <c r="D21" s="124"/>
      <c r="E21" s="121"/>
      <c r="F21" s="101"/>
      <c r="G21" s="124"/>
      <c r="H21" s="124"/>
      <c r="I21" s="125"/>
      <c r="J21" s="124"/>
      <c r="K21" s="124"/>
      <c r="L21" s="124"/>
      <c r="M21" s="130"/>
      <c r="N21" s="130"/>
      <c r="O21" s="130"/>
      <c r="P21" s="115"/>
      <c r="Q21" s="18" t="s">
        <v>3</v>
      </c>
      <c r="R21" s="41">
        <f>SUM(R17:R20)</f>
        <v>7175.04</v>
      </c>
      <c r="S21" s="12">
        <f>SUM(S17:S20)</f>
        <v>3587.5299999999997</v>
      </c>
      <c r="T21" s="12">
        <f>SUM(T17:T20)</f>
        <v>3587.51</v>
      </c>
      <c r="U21" s="41">
        <f t="shared" ref="U21:W21" si="26">SUM(U17:U20)</f>
        <v>7175.1</v>
      </c>
      <c r="V21" s="12">
        <f t="shared" si="26"/>
        <v>3587.5699999999997</v>
      </c>
      <c r="W21" s="12">
        <f t="shared" si="26"/>
        <v>3587.5299999999997</v>
      </c>
      <c r="X21" s="130"/>
      <c r="Y21" s="130"/>
      <c r="Z21" s="130"/>
      <c r="AA21" s="117"/>
      <c r="AB21" s="105"/>
      <c r="AC21" s="177"/>
      <c r="AD21" s="5"/>
      <c r="AE21" s="5"/>
      <c r="AF21" s="5"/>
      <c r="AG21" s="5"/>
      <c r="AH21" s="5"/>
    </row>
    <row r="22" spans="1:34" ht="12.75" customHeight="1" x14ac:dyDescent="0.25">
      <c r="A22" s="114">
        <v>2</v>
      </c>
      <c r="B22" s="124" t="s">
        <v>125</v>
      </c>
      <c r="C22" s="124" t="s">
        <v>44</v>
      </c>
      <c r="D22" s="124" t="s">
        <v>119</v>
      </c>
      <c r="E22" s="121" t="s">
        <v>101</v>
      </c>
      <c r="F22" s="80" t="s">
        <v>120</v>
      </c>
      <c r="G22" s="124" t="s">
        <v>121</v>
      </c>
      <c r="H22" s="124" t="s">
        <v>45</v>
      </c>
      <c r="I22" s="98">
        <v>60.5</v>
      </c>
      <c r="J22" s="83">
        <v>7.31</v>
      </c>
      <c r="K22" s="137">
        <v>44622</v>
      </c>
      <c r="L22" s="137">
        <v>44958</v>
      </c>
      <c r="M22" s="27">
        <f>N22+O22</f>
        <v>442.14</v>
      </c>
      <c r="N22" s="28">
        <v>221.07</v>
      </c>
      <c r="O22" s="28">
        <v>221.07</v>
      </c>
      <c r="P22" s="116" t="s">
        <v>43</v>
      </c>
      <c r="Q22" s="29" t="s">
        <v>4</v>
      </c>
      <c r="R22" s="40">
        <f>S22+T22</f>
        <v>442.13</v>
      </c>
      <c r="S22" s="27">
        <v>221.07</v>
      </c>
      <c r="T22" s="27">
        <v>221.06</v>
      </c>
      <c r="U22" s="40">
        <f>V22+W22</f>
        <v>884.28</v>
      </c>
      <c r="V22" s="27">
        <v>442.14</v>
      </c>
      <c r="W22" s="27">
        <v>442.14</v>
      </c>
      <c r="X22" s="27">
        <f>M22+R22-U22</f>
        <v>-9.9999999999909051E-3</v>
      </c>
      <c r="Y22" s="27">
        <f>N22+S22-V22</f>
        <v>0</v>
      </c>
      <c r="Z22" s="27">
        <f>O22+T22-W22</f>
        <v>-9.9999999999909051E-3</v>
      </c>
      <c r="AA22" s="95"/>
      <c r="AB22" s="92"/>
      <c r="AC22" s="189"/>
      <c r="AD22" s="5"/>
      <c r="AE22" s="5"/>
      <c r="AF22" s="5"/>
      <c r="AG22" s="5"/>
      <c r="AH22" s="5"/>
    </row>
    <row r="23" spans="1:34" ht="12.75" customHeight="1" x14ac:dyDescent="0.25">
      <c r="A23" s="131"/>
      <c r="B23" s="124"/>
      <c r="C23" s="124"/>
      <c r="D23" s="124"/>
      <c r="E23" s="121"/>
      <c r="F23" s="81"/>
      <c r="G23" s="124"/>
      <c r="H23" s="124"/>
      <c r="I23" s="99"/>
      <c r="J23" s="84"/>
      <c r="K23" s="138"/>
      <c r="L23" s="138"/>
      <c r="M23" s="10">
        <f t="shared" ref="M23" si="27">X22</f>
        <v>-9.9999999999909051E-3</v>
      </c>
      <c r="N23" s="11">
        <v>0</v>
      </c>
      <c r="O23" s="11">
        <v>0</v>
      </c>
      <c r="P23" s="140"/>
      <c r="Q23" s="17" t="s">
        <v>5</v>
      </c>
      <c r="R23" s="40">
        <f t="shared" ref="R23:R24" si="28">S23+T23</f>
        <v>0</v>
      </c>
      <c r="S23" s="27">
        <v>0</v>
      </c>
      <c r="T23" s="27">
        <v>0</v>
      </c>
      <c r="U23" s="25">
        <v>0</v>
      </c>
      <c r="V23" s="27">
        <v>0</v>
      </c>
      <c r="W23" s="27">
        <v>0</v>
      </c>
      <c r="X23" s="10">
        <f t="shared" ref="X23:X25" si="29">M23+R23-U23</f>
        <v>-9.9999999999909051E-3</v>
      </c>
      <c r="Y23" s="10">
        <f t="shared" ref="Y23:Y25" si="30">N23+S23-V23</f>
        <v>0</v>
      </c>
      <c r="Z23" s="10">
        <f t="shared" ref="Z23:Z25" si="31">O23+T23-W23</f>
        <v>0</v>
      </c>
      <c r="AA23" s="96"/>
      <c r="AB23" s="93"/>
      <c r="AC23" s="190"/>
      <c r="AD23" s="5"/>
      <c r="AE23" s="5"/>
      <c r="AF23" s="5"/>
      <c r="AG23" s="5"/>
      <c r="AH23" s="5"/>
    </row>
    <row r="24" spans="1:34" ht="12.75" customHeight="1" x14ac:dyDescent="0.25">
      <c r="A24" s="131"/>
      <c r="B24" s="124"/>
      <c r="C24" s="124"/>
      <c r="D24" s="124"/>
      <c r="E24" s="121"/>
      <c r="F24" s="81"/>
      <c r="G24" s="124"/>
      <c r="H24" s="124"/>
      <c r="I24" s="99"/>
      <c r="J24" s="84"/>
      <c r="K24" s="138"/>
      <c r="L24" s="138"/>
      <c r="M24" s="10">
        <f>X23</f>
        <v>-9.9999999999909051E-3</v>
      </c>
      <c r="N24" s="11">
        <f t="shared" ref="N24:N25" si="32">Y23</f>
        <v>0</v>
      </c>
      <c r="O24" s="11">
        <f t="shared" ref="O24:O25" si="33">Z23</f>
        <v>0</v>
      </c>
      <c r="P24" s="140"/>
      <c r="Q24" s="17" t="s">
        <v>6</v>
      </c>
      <c r="R24" s="40">
        <f t="shared" si="28"/>
        <v>0</v>
      </c>
      <c r="S24" s="10">
        <v>0</v>
      </c>
      <c r="T24" s="10">
        <v>0</v>
      </c>
      <c r="U24" s="25">
        <f t="shared" ref="U24:U25" si="34">V24+W24</f>
        <v>0</v>
      </c>
      <c r="V24" s="10">
        <v>0</v>
      </c>
      <c r="W24" s="10">
        <v>0</v>
      </c>
      <c r="X24" s="10">
        <f>M24+R24-U24</f>
        <v>-9.9999999999909051E-3</v>
      </c>
      <c r="Y24" s="10">
        <f t="shared" si="30"/>
        <v>0</v>
      </c>
      <c r="Z24" s="10">
        <f t="shared" si="31"/>
        <v>0</v>
      </c>
      <c r="AA24" s="96"/>
      <c r="AB24" s="93"/>
      <c r="AC24" s="190"/>
      <c r="AD24" s="5"/>
      <c r="AE24" s="5"/>
      <c r="AF24" s="5"/>
      <c r="AG24" s="5"/>
      <c r="AH24" s="5"/>
    </row>
    <row r="25" spans="1:34" ht="12.75" customHeight="1" x14ac:dyDescent="0.25">
      <c r="A25" s="131"/>
      <c r="B25" s="124"/>
      <c r="C25" s="124"/>
      <c r="D25" s="124"/>
      <c r="E25" s="121"/>
      <c r="F25" s="81"/>
      <c r="G25" s="124"/>
      <c r="H25" s="124"/>
      <c r="I25" s="99"/>
      <c r="J25" s="84"/>
      <c r="K25" s="138"/>
      <c r="L25" s="138"/>
      <c r="M25" s="10">
        <f>X24</f>
        <v>-9.9999999999909051E-3</v>
      </c>
      <c r="N25" s="11">
        <f t="shared" si="32"/>
        <v>0</v>
      </c>
      <c r="O25" s="11">
        <f t="shared" si="33"/>
        <v>0</v>
      </c>
      <c r="P25" s="140"/>
      <c r="Q25" s="17" t="s">
        <v>7</v>
      </c>
      <c r="R25" s="25">
        <f t="shared" ref="R25" si="35">S25+T25</f>
        <v>0</v>
      </c>
      <c r="S25" s="10">
        <v>0</v>
      </c>
      <c r="T25" s="10">
        <v>0</v>
      </c>
      <c r="U25" s="25">
        <f t="shared" si="34"/>
        <v>0</v>
      </c>
      <c r="V25" s="10">
        <v>0</v>
      </c>
      <c r="W25" s="10">
        <v>0</v>
      </c>
      <c r="X25" s="10">
        <f t="shared" si="29"/>
        <v>-9.9999999999909051E-3</v>
      </c>
      <c r="Y25" s="10">
        <f t="shared" si="30"/>
        <v>0</v>
      </c>
      <c r="Z25" s="10">
        <f t="shared" si="31"/>
        <v>0</v>
      </c>
      <c r="AA25" s="96"/>
      <c r="AB25" s="93"/>
      <c r="AC25" s="190"/>
      <c r="AD25" s="5"/>
      <c r="AE25" s="5"/>
      <c r="AF25" s="5"/>
      <c r="AG25" s="5"/>
      <c r="AH25" s="5"/>
    </row>
    <row r="26" spans="1:34" ht="18" customHeight="1" x14ac:dyDescent="0.25">
      <c r="A26" s="112"/>
      <c r="B26" s="124"/>
      <c r="C26" s="124"/>
      <c r="D26" s="124"/>
      <c r="E26" s="121"/>
      <c r="F26" s="82"/>
      <c r="G26" s="124"/>
      <c r="H26" s="124"/>
      <c r="I26" s="100"/>
      <c r="J26" s="85"/>
      <c r="K26" s="139"/>
      <c r="L26" s="139"/>
      <c r="M26" s="144"/>
      <c r="N26" s="145"/>
      <c r="O26" s="146"/>
      <c r="P26" s="128"/>
      <c r="Q26" s="18" t="s">
        <v>3</v>
      </c>
      <c r="R26" s="41">
        <f>SUM(R22:R25)</f>
        <v>442.13</v>
      </c>
      <c r="S26" s="12">
        <f t="shared" ref="S26:W26" si="36">SUM(S22:S25)</f>
        <v>221.07</v>
      </c>
      <c r="T26" s="12">
        <f t="shared" si="36"/>
        <v>221.06</v>
      </c>
      <c r="U26" s="41">
        <f t="shared" si="36"/>
        <v>884.28</v>
      </c>
      <c r="V26" s="12">
        <f t="shared" si="36"/>
        <v>442.14</v>
      </c>
      <c r="W26" s="12">
        <f t="shared" si="36"/>
        <v>442.14</v>
      </c>
      <c r="X26" s="144"/>
      <c r="Y26" s="145"/>
      <c r="Z26" s="146"/>
      <c r="AA26" s="97"/>
      <c r="AB26" s="94"/>
      <c r="AC26" s="176"/>
      <c r="AD26" s="5"/>
      <c r="AE26" s="5"/>
      <c r="AF26" s="5"/>
      <c r="AG26" s="5"/>
      <c r="AH26" s="5"/>
    </row>
    <row r="27" spans="1:34" ht="12.75" customHeight="1" x14ac:dyDescent="0.25">
      <c r="A27" s="112">
        <v>3</v>
      </c>
      <c r="B27" s="124" t="s">
        <v>125</v>
      </c>
      <c r="C27" s="124" t="s">
        <v>44</v>
      </c>
      <c r="D27" s="124" t="s">
        <v>122</v>
      </c>
      <c r="E27" s="121" t="s">
        <v>101</v>
      </c>
      <c r="F27" s="101">
        <v>2351.9</v>
      </c>
      <c r="G27" s="124" t="s">
        <v>123</v>
      </c>
      <c r="H27" s="124" t="s">
        <v>45</v>
      </c>
      <c r="I27" s="125">
        <v>81.099999999999994</v>
      </c>
      <c r="J27" s="121">
        <v>7.31</v>
      </c>
      <c r="K27" s="159">
        <v>44987</v>
      </c>
      <c r="L27" s="159">
        <v>45292</v>
      </c>
      <c r="M27" s="10">
        <f>N27+O27</f>
        <v>0</v>
      </c>
      <c r="N27" s="11">
        <v>0</v>
      </c>
      <c r="O27" s="11">
        <v>0</v>
      </c>
      <c r="P27" s="115" t="s">
        <v>43</v>
      </c>
      <c r="Q27" s="17" t="s">
        <v>4</v>
      </c>
      <c r="R27" s="25">
        <f>S27+T27</f>
        <v>1185.3599999999999</v>
      </c>
      <c r="S27" s="10">
        <v>592.67999999999995</v>
      </c>
      <c r="T27" s="10">
        <v>592.67999999999995</v>
      </c>
      <c r="U27" s="25">
        <f>V27+W27</f>
        <v>592.67999999999995</v>
      </c>
      <c r="V27" s="10">
        <v>296.33999999999997</v>
      </c>
      <c r="W27" s="10">
        <v>296.33999999999997</v>
      </c>
      <c r="X27" s="10">
        <f>M27+R27-U27</f>
        <v>592.67999999999995</v>
      </c>
      <c r="Y27" s="10">
        <f>N27+S27-V27</f>
        <v>296.33999999999997</v>
      </c>
      <c r="Z27" s="10">
        <f>O27+T27-W27</f>
        <v>296.33999999999997</v>
      </c>
      <c r="AA27" s="117"/>
      <c r="AB27" s="105"/>
      <c r="AC27" s="177"/>
      <c r="AD27" s="5"/>
      <c r="AE27" s="5"/>
      <c r="AF27" s="5"/>
      <c r="AG27" s="5"/>
      <c r="AH27" s="5"/>
    </row>
    <row r="28" spans="1:34" ht="13.2" x14ac:dyDescent="0.25">
      <c r="A28" s="113"/>
      <c r="B28" s="124"/>
      <c r="C28" s="124"/>
      <c r="D28" s="124"/>
      <c r="E28" s="121"/>
      <c r="F28" s="101"/>
      <c r="G28" s="124"/>
      <c r="H28" s="124"/>
      <c r="I28" s="125"/>
      <c r="J28" s="121"/>
      <c r="K28" s="121"/>
      <c r="L28" s="121"/>
      <c r="M28" s="10">
        <f>X27</f>
        <v>592.67999999999995</v>
      </c>
      <c r="N28" s="11">
        <f t="shared" ref="N28:N30" si="37">Y27</f>
        <v>296.33999999999997</v>
      </c>
      <c r="O28" s="11">
        <f t="shared" ref="O28:O30" si="38">Z27</f>
        <v>296.33999999999997</v>
      </c>
      <c r="P28" s="115"/>
      <c r="Q28" s="17" t="s">
        <v>5</v>
      </c>
      <c r="R28" s="25">
        <f t="shared" ref="R28:R30" si="39">S28+T28</f>
        <v>1778</v>
      </c>
      <c r="S28" s="10">
        <v>889</v>
      </c>
      <c r="T28" s="10">
        <v>889</v>
      </c>
      <c r="U28" s="25">
        <f>V28+W28</f>
        <v>1778.03</v>
      </c>
      <c r="V28" s="10">
        <v>889.02</v>
      </c>
      <c r="W28" s="10">
        <v>889.01</v>
      </c>
      <c r="X28" s="10">
        <f t="shared" ref="X28:X30" si="40">M28+R28-U28</f>
        <v>592.64999999999986</v>
      </c>
      <c r="Y28" s="10">
        <f t="shared" ref="Y28:Y30" si="41">N28+S28-V28</f>
        <v>296.31999999999994</v>
      </c>
      <c r="Z28" s="10">
        <f t="shared" ref="Z28:Z30" si="42">O28+T28-W28</f>
        <v>296.32999999999993</v>
      </c>
      <c r="AA28" s="117"/>
      <c r="AB28" s="105"/>
      <c r="AC28" s="177"/>
      <c r="AD28" s="5"/>
      <c r="AE28" s="5"/>
      <c r="AF28" s="5"/>
      <c r="AG28" s="5"/>
      <c r="AH28" s="5"/>
    </row>
    <row r="29" spans="1:34" ht="13.2" x14ac:dyDescent="0.25">
      <c r="A29" s="113"/>
      <c r="B29" s="124"/>
      <c r="C29" s="124"/>
      <c r="D29" s="124"/>
      <c r="E29" s="121"/>
      <c r="F29" s="101"/>
      <c r="G29" s="124"/>
      <c r="H29" s="124"/>
      <c r="I29" s="125"/>
      <c r="J29" s="121"/>
      <c r="K29" s="121"/>
      <c r="L29" s="121"/>
      <c r="M29" s="10">
        <f t="shared" ref="M29:M30" si="43">X28</f>
        <v>592.64999999999986</v>
      </c>
      <c r="N29" s="11">
        <f t="shared" si="37"/>
        <v>296.31999999999994</v>
      </c>
      <c r="O29" s="11">
        <f t="shared" si="38"/>
        <v>296.32999999999993</v>
      </c>
      <c r="P29" s="115"/>
      <c r="Q29" s="17" t="s">
        <v>6</v>
      </c>
      <c r="R29" s="25">
        <f t="shared" si="39"/>
        <v>0</v>
      </c>
      <c r="S29" s="10">
        <v>0</v>
      </c>
      <c r="T29" s="10">
        <v>0</v>
      </c>
      <c r="U29" s="25">
        <f>V29+W29</f>
        <v>0</v>
      </c>
      <c r="V29" s="10">
        <v>0</v>
      </c>
      <c r="W29" s="10">
        <v>0</v>
      </c>
      <c r="X29" s="10">
        <f t="shared" si="40"/>
        <v>592.64999999999986</v>
      </c>
      <c r="Y29" s="10">
        <f t="shared" si="41"/>
        <v>296.31999999999994</v>
      </c>
      <c r="Z29" s="10">
        <f t="shared" si="42"/>
        <v>296.32999999999993</v>
      </c>
      <c r="AA29" s="117"/>
      <c r="AB29" s="105"/>
      <c r="AC29" s="177"/>
      <c r="AD29" s="5"/>
      <c r="AE29" s="5"/>
      <c r="AF29" s="5"/>
      <c r="AG29" s="5"/>
      <c r="AH29" s="5"/>
    </row>
    <row r="30" spans="1:34" ht="13.2" x14ac:dyDescent="0.25">
      <c r="A30" s="113"/>
      <c r="B30" s="124"/>
      <c r="C30" s="124"/>
      <c r="D30" s="124"/>
      <c r="E30" s="121"/>
      <c r="F30" s="101"/>
      <c r="G30" s="124"/>
      <c r="H30" s="124"/>
      <c r="I30" s="125"/>
      <c r="J30" s="121"/>
      <c r="K30" s="121"/>
      <c r="L30" s="121"/>
      <c r="M30" s="10">
        <f t="shared" si="43"/>
        <v>592.64999999999986</v>
      </c>
      <c r="N30" s="11">
        <f t="shared" si="37"/>
        <v>296.31999999999994</v>
      </c>
      <c r="O30" s="11">
        <f t="shared" si="38"/>
        <v>296.32999999999993</v>
      </c>
      <c r="P30" s="115"/>
      <c r="Q30" s="17" t="s">
        <v>7</v>
      </c>
      <c r="R30" s="25">
        <f t="shared" si="39"/>
        <v>0</v>
      </c>
      <c r="S30" s="10">
        <v>0</v>
      </c>
      <c r="T30" s="10">
        <v>0</v>
      </c>
      <c r="U30" s="25">
        <f t="shared" ref="U30" si="44">V30+W30</f>
        <v>0</v>
      </c>
      <c r="V30" s="10">
        <v>0</v>
      </c>
      <c r="W30" s="10">
        <v>0</v>
      </c>
      <c r="X30" s="10">
        <f t="shared" si="40"/>
        <v>592.64999999999986</v>
      </c>
      <c r="Y30" s="10">
        <f t="shared" si="41"/>
        <v>296.31999999999994</v>
      </c>
      <c r="Z30" s="10">
        <f t="shared" si="42"/>
        <v>296.32999999999993</v>
      </c>
      <c r="AA30" s="117"/>
      <c r="AB30" s="105"/>
      <c r="AC30" s="177"/>
      <c r="AD30" s="5"/>
      <c r="AE30" s="5"/>
      <c r="AF30" s="5"/>
      <c r="AG30" s="5"/>
      <c r="AH30" s="5"/>
    </row>
    <row r="31" spans="1:34" ht="13.2" x14ac:dyDescent="0.25">
      <c r="A31" s="113"/>
      <c r="B31" s="124"/>
      <c r="C31" s="124"/>
      <c r="D31" s="124"/>
      <c r="E31" s="121"/>
      <c r="F31" s="101"/>
      <c r="G31" s="124"/>
      <c r="H31" s="124"/>
      <c r="I31" s="125"/>
      <c r="J31" s="121"/>
      <c r="K31" s="121"/>
      <c r="L31" s="121"/>
      <c r="M31" s="130"/>
      <c r="N31" s="130"/>
      <c r="O31" s="130"/>
      <c r="P31" s="115"/>
      <c r="Q31" s="18" t="s">
        <v>3</v>
      </c>
      <c r="R31" s="41">
        <f>SUM(R27:R30)</f>
        <v>2963.3599999999997</v>
      </c>
      <c r="S31" s="12">
        <f t="shared" ref="S31" si="45">SUM(S27:S30)</f>
        <v>1481.6799999999998</v>
      </c>
      <c r="T31" s="12">
        <f t="shared" ref="T31" si="46">SUM(T27:T30)</f>
        <v>1481.6799999999998</v>
      </c>
      <c r="U31" s="41">
        <f t="shared" ref="U31" si="47">SUM(U27:U30)</f>
        <v>2370.71</v>
      </c>
      <c r="V31" s="12">
        <f t="shared" ref="V31" si="48">SUM(V27:V30)</f>
        <v>1185.3599999999999</v>
      </c>
      <c r="W31" s="12">
        <f t="shared" ref="W31" si="49">SUM(W27:W30)</f>
        <v>1185.3499999999999</v>
      </c>
      <c r="X31" s="130"/>
      <c r="Y31" s="130"/>
      <c r="Z31" s="130"/>
      <c r="AA31" s="117"/>
      <c r="AB31" s="105"/>
      <c r="AC31" s="177"/>
      <c r="AD31" s="5"/>
      <c r="AE31" s="5"/>
      <c r="AF31" s="5"/>
      <c r="AG31" s="5"/>
      <c r="AH31" s="5"/>
    </row>
    <row r="32" spans="1:34" ht="12.75" customHeight="1" x14ac:dyDescent="0.25">
      <c r="A32" s="112">
        <v>4</v>
      </c>
      <c r="B32" s="124" t="s">
        <v>125</v>
      </c>
      <c r="C32" s="124" t="s">
        <v>46</v>
      </c>
      <c r="D32" s="124" t="s">
        <v>60</v>
      </c>
      <c r="E32" s="121" t="s">
        <v>67</v>
      </c>
      <c r="F32" s="125" t="s">
        <v>124</v>
      </c>
      <c r="G32" s="124" t="s">
        <v>126</v>
      </c>
      <c r="H32" s="124" t="s">
        <v>92</v>
      </c>
      <c r="I32" s="125">
        <v>79.8</v>
      </c>
      <c r="J32" s="124">
        <v>8.41</v>
      </c>
      <c r="K32" s="167">
        <v>44440</v>
      </c>
      <c r="L32" s="167">
        <v>46234</v>
      </c>
      <c r="M32" s="10">
        <f>N32+O32</f>
        <v>671.12</v>
      </c>
      <c r="N32" s="11">
        <v>335.56</v>
      </c>
      <c r="O32" s="11">
        <v>335.56</v>
      </c>
      <c r="P32" s="115" t="s">
        <v>43</v>
      </c>
      <c r="Q32" s="17" t="s">
        <v>4</v>
      </c>
      <c r="R32" s="25">
        <f>S32+T32</f>
        <v>2013.36</v>
      </c>
      <c r="S32" s="10">
        <v>1006.68</v>
      </c>
      <c r="T32" s="10">
        <v>1006.68</v>
      </c>
      <c r="U32" s="25">
        <f>V32+W32</f>
        <v>2013.36</v>
      </c>
      <c r="V32" s="10">
        <v>1006.68</v>
      </c>
      <c r="W32" s="10">
        <v>1006.68</v>
      </c>
      <c r="X32" s="10">
        <f>M32+R32-U32</f>
        <v>671.12000000000012</v>
      </c>
      <c r="Y32" s="10">
        <f>N32+S32-V32</f>
        <v>335.56000000000006</v>
      </c>
      <c r="Z32" s="10">
        <f>O32+T32-W32</f>
        <v>335.56000000000006</v>
      </c>
      <c r="AA32" s="117"/>
      <c r="AB32" s="105"/>
      <c r="AC32" s="177"/>
      <c r="AD32" s="6"/>
      <c r="AE32" s="6"/>
      <c r="AF32" s="6"/>
      <c r="AG32" s="6"/>
      <c r="AH32" s="6"/>
    </row>
    <row r="33" spans="1:34" ht="13.2" x14ac:dyDescent="0.25">
      <c r="A33" s="113"/>
      <c r="B33" s="124"/>
      <c r="C33" s="124"/>
      <c r="D33" s="124"/>
      <c r="E33" s="121"/>
      <c r="F33" s="125"/>
      <c r="G33" s="124"/>
      <c r="H33" s="124"/>
      <c r="I33" s="125"/>
      <c r="J33" s="124"/>
      <c r="K33" s="167"/>
      <c r="L33" s="167"/>
      <c r="M33" s="10">
        <f t="shared" ref="M33:M35" si="50">X32</f>
        <v>671.12000000000012</v>
      </c>
      <c r="N33" s="11">
        <f t="shared" ref="N33:N35" si="51">Y32</f>
        <v>335.56000000000006</v>
      </c>
      <c r="O33" s="11">
        <f t="shared" ref="O33:O35" si="52">Z32</f>
        <v>335.56000000000006</v>
      </c>
      <c r="P33" s="115"/>
      <c r="Q33" s="17" t="s">
        <v>5</v>
      </c>
      <c r="R33" s="25">
        <f t="shared" ref="R33:R34" si="53">S33+T33</f>
        <v>2013.36</v>
      </c>
      <c r="S33" s="10">
        <v>1006.68</v>
      </c>
      <c r="T33" s="10">
        <v>1006.68</v>
      </c>
      <c r="U33" s="25">
        <f t="shared" ref="U33:U35" si="54">V33+W33</f>
        <v>2013.36</v>
      </c>
      <c r="V33" s="10">
        <v>1006.68</v>
      </c>
      <c r="W33" s="10">
        <v>1006.68</v>
      </c>
      <c r="X33" s="10">
        <f t="shared" ref="X33:X35" si="55">M33+R33-U33</f>
        <v>671.12000000000012</v>
      </c>
      <c r="Y33" s="10">
        <f t="shared" ref="Y33:Y35" si="56">N33+S33-V33</f>
        <v>335.56000000000006</v>
      </c>
      <c r="Z33" s="10">
        <f t="shared" ref="Z33:Z35" si="57">O33+T33-W33</f>
        <v>335.56000000000006</v>
      </c>
      <c r="AA33" s="117"/>
      <c r="AB33" s="105"/>
      <c r="AC33" s="177"/>
      <c r="AD33" s="6"/>
      <c r="AE33" s="6"/>
      <c r="AF33" s="6"/>
      <c r="AG33" s="6"/>
      <c r="AH33" s="6"/>
    </row>
    <row r="34" spans="1:34" ht="13.2" x14ac:dyDescent="0.25">
      <c r="A34" s="113"/>
      <c r="B34" s="124"/>
      <c r="C34" s="124"/>
      <c r="D34" s="124"/>
      <c r="E34" s="121"/>
      <c r="F34" s="125"/>
      <c r="G34" s="124"/>
      <c r="H34" s="124"/>
      <c r="I34" s="125"/>
      <c r="J34" s="124"/>
      <c r="K34" s="167"/>
      <c r="L34" s="167"/>
      <c r="M34" s="10">
        <f t="shared" si="50"/>
        <v>671.12000000000012</v>
      </c>
      <c r="N34" s="11">
        <f t="shared" si="51"/>
        <v>335.56000000000006</v>
      </c>
      <c r="O34" s="11">
        <f t="shared" si="52"/>
        <v>335.56000000000006</v>
      </c>
      <c r="P34" s="115"/>
      <c r="Q34" s="17" t="s">
        <v>6</v>
      </c>
      <c r="R34" s="25">
        <f t="shared" si="53"/>
        <v>0</v>
      </c>
      <c r="S34" s="10">
        <v>0</v>
      </c>
      <c r="T34" s="10">
        <v>0</v>
      </c>
      <c r="U34" s="25">
        <f t="shared" si="54"/>
        <v>0</v>
      </c>
      <c r="V34" s="10">
        <v>0</v>
      </c>
      <c r="W34" s="10">
        <v>0</v>
      </c>
      <c r="X34" s="10">
        <f t="shared" si="55"/>
        <v>671.12000000000012</v>
      </c>
      <c r="Y34" s="10">
        <f t="shared" si="56"/>
        <v>335.56000000000006</v>
      </c>
      <c r="Z34" s="10">
        <f t="shared" si="57"/>
        <v>335.56000000000006</v>
      </c>
      <c r="AA34" s="117"/>
      <c r="AB34" s="105"/>
      <c r="AC34" s="177"/>
      <c r="AD34" s="6"/>
      <c r="AE34" s="6"/>
      <c r="AF34" s="6"/>
      <c r="AG34" s="6"/>
      <c r="AH34" s="6"/>
    </row>
    <row r="35" spans="1:34" ht="13.2" x14ac:dyDescent="0.25">
      <c r="A35" s="113"/>
      <c r="B35" s="124"/>
      <c r="C35" s="124"/>
      <c r="D35" s="124"/>
      <c r="E35" s="121"/>
      <c r="F35" s="125"/>
      <c r="G35" s="124"/>
      <c r="H35" s="124"/>
      <c r="I35" s="125"/>
      <c r="J35" s="124"/>
      <c r="K35" s="167"/>
      <c r="L35" s="167"/>
      <c r="M35" s="10">
        <f t="shared" si="50"/>
        <v>671.12000000000012</v>
      </c>
      <c r="N35" s="11">
        <f t="shared" si="51"/>
        <v>335.56000000000006</v>
      </c>
      <c r="O35" s="11">
        <f t="shared" si="52"/>
        <v>335.56000000000006</v>
      </c>
      <c r="P35" s="115"/>
      <c r="Q35" s="17" t="s">
        <v>7</v>
      </c>
      <c r="R35" s="25">
        <f>S35+T35</f>
        <v>0</v>
      </c>
      <c r="S35" s="10">
        <v>0</v>
      </c>
      <c r="T35" s="10">
        <v>0</v>
      </c>
      <c r="U35" s="25">
        <f t="shared" si="54"/>
        <v>0</v>
      </c>
      <c r="V35" s="10">
        <v>0</v>
      </c>
      <c r="W35" s="10">
        <v>0</v>
      </c>
      <c r="X35" s="10">
        <f t="shared" si="55"/>
        <v>671.12000000000012</v>
      </c>
      <c r="Y35" s="10">
        <f t="shared" si="56"/>
        <v>335.56000000000006</v>
      </c>
      <c r="Z35" s="10">
        <f t="shared" si="57"/>
        <v>335.56000000000006</v>
      </c>
      <c r="AA35" s="117"/>
      <c r="AB35" s="105"/>
      <c r="AC35" s="177"/>
      <c r="AD35" s="6"/>
      <c r="AE35" s="6"/>
      <c r="AF35" s="6"/>
      <c r="AG35" s="6"/>
      <c r="AH35" s="6"/>
    </row>
    <row r="36" spans="1:34" ht="13.2" x14ac:dyDescent="0.25">
      <c r="A36" s="113"/>
      <c r="B36" s="124"/>
      <c r="C36" s="124"/>
      <c r="D36" s="124"/>
      <c r="E36" s="121"/>
      <c r="F36" s="124"/>
      <c r="G36" s="124"/>
      <c r="H36" s="124"/>
      <c r="I36" s="124"/>
      <c r="J36" s="124"/>
      <c r="K36" s="124"/>
      <c r="L36" s="124"/>
      <c r="M36" s="130"/>
      <c r="N36" s="130"/>
      <c r="O36" s="130"/>
      <c r="P36" s="115"/>
      <c r="Q36" s="18" t="s">
        <v>3</v>
      </c>
      <c r="R36" s="41">
        <f>SUM(R32:R35)</f>
        <v>4026.72</v>
      </c>
      <c r="S36" s="12">
        <f t="shared" ref="S36:W36" si="58">SUM(S32:S35)</f>
        <v>2013.36</v>
      </c>
      <c r="T36" s="12">
        <f t="shared" si="58"/>
        <v>2013.36</v>
      </c>
      <c r="U36" s="41">
        <f t="shared" si="58"/>
        <v>4026.72</v>
      </c>
      <c r="V36" s="12">
        <f t="shared" si="58"/>
        <v>2013.36</v>
      </c>
      <c r="W36" s="12">
        <f t="shared" si="58"/>
        <v>2013.36</v>
      </c>
      <c r="X36" s="130"/>
      <c r="Y36" s="130"/>
      <c r="Z36" s="130"/>
      <c r="AA36" s="117"/>
      <c r="AB36" s="105"/>
      <c r="AC36" s="177"/>
      <c r="AD36" s="6"/>
      <c r="AE36" s="6"/>
      <c r="AF36" s="6"/>
      <c r="AG36" s="6"/>
      <c r="AH36" s="6"/>
    </row>
    <row r="37" spans="1:34" ht="12.75" customHeight="1" x14ac:dyDescent="0.25">
      <c r="A37" s="112">
        <v>5</v>
      </c>
      <c r="B37" s="124" t="s">
        <v>95</v>
      </c>
      <c r="C37" s="124" t="s">
        <v>96</v>
      </c>
      <c r="D37" s="124" t="s">
        <v>97</v>
      </c>
      <c r="E37" s="121" t="s">
        <v>101</v>
      </c>
      <c r="F37" s="101" t="s">
        <v>124</v>
      </c>
      <c r="G37" s="124" t="s">
        <v>127</v>
      </c>
      <c r="H37" s="124" t="s">
        <v>98</v>
      </c>
      <c r="I37" s="125">
        <v>58.2</v>
      </c>
      <c r="J37" s="124">
        <v>10.79</v>
      </c>
      <c r="K37" s="167">
        <v>44644</v>
      </c>
      <c r="L37" s="167">
        <v>44984</v>
      </c>
      <c r="M37" s="10">
        <f>N37+O37</f>
        <v>627.86</v>
      </c>
      <c r="N37" s="11">
        <v>313.93</v>
      </c>
      <c r="O37" s="11">
        <v>313.93</v>
      </c>
      <c r="P37" s="115" t="s">
        <v>43</v>
      </c>
      <c r="Q37" s="45" t="s">
        <v>4</v>
      </c>
      <c r="R37" s="25">
        <f>S37+T37</f>
        <v>1255.72</v>
      </c>
      <c r="S37" s="10">
        <v>627.86</v>
      </c>
      <c r="T37" s="10">
        <v>627.86</v>
      </c>
      <c r="U37" s="25">
        <f>V37+W37</f>
        <v>1883.58</v>
      </c>
      <c r="V37" s="10">
        <v>941.79</v>
      </c>
      <c r="W37" s="10">
        <v>941.79</v>
      </c>
      <c r="X37" s="10">
        <f>M37+R37-U37</f>
        <v>0</v>
      </c>
      <c r="Y37" s="10">
        <f>N37+S37-V37</f>
        <v>0</v>
      </c>
      <c r="Z37" s="10">
        <f>O37+T37-W37</f>
        <v>0</v>
      </c>
      <c r="AA37" s="117"/>
      <c r="AB37" s="105"/>
      <c r="AC37" s="177"/>
      <c r="AD37" s="6"/>
      <c r="AE37" s="6"/>
      <c r="AF37" s="6"/>
      <c r="AG37" s="6"/>
      <c r="AH37" s="6"/>
    </row>
    <row r="38" spans="1:34" ht="13.2" x14ac:dyDescent="0.25">
      <c r="A38" s="113"/>
      <c r="B38" s="124"/>
      <c r="C38" s="124"/>
      <c r="D38" s="124"/>
      <c r="E38" s="121"/>
      <c r="F38" s="101"/>
      <c r="G38" s="124"/>
      <c r="H38" s="124"/>
      <c r="I38" s="125"/>
      <c r="J38" s="124"/>
      <c r="K38" s="167"/>
      <c r="L38" s="124"/>
      <c r="M38" s="10">
        <f t="shared" ref="M38:M40" si="59">X37</f>
        <v>0</v>
      </c>
      <c r="N38" s="11">
        <v>0</v>
      </c>
      <c r="O38" s="11">
        <v>0</v>
      </c>
      <c r="P38" s="115"/>
      <c r="Q38" s="45" t="s">
        <v>5</v>
      </c>
      <c r="R38" s="25">
        <f t="shared" ref="R38:R40" si="60">S38+T38</f>
        <v>0</v>
      </c>
      <c r="S38" s="10">
        <v>0</v>
      </c>
      <c r="T38" s="10">
        <v>0</v>
      </c>
      <c r="U38" s="25">
        <f t="shared" ref="U38:U40" si="61">V38+W38</f>
        <v>0</v>
      </c>
      <c r="V38" s="10">
        <v>0</v>
      </c>
      <c r="W38" s="10">
        <v>0</v>
      </c>
      <c r="X38" s="10">
        <f t="shared" ref="X38:X40" si="62">M38+R38-U38</f>
        <v>0</v>
      </c>
      <c r="Y38" s="10">
        <f>N38+S38-V38</f>
        <v>0</v>
      </c>
      <c r="Z38" s="10">
        <f t="shared" ref="Z38:Z40" si="63">O38+T38-W38</f>
        <v>0</v>
      </c>
      <c r="AA38" s="117"/>
      <c r="AB38" s="105"/>
      <c r="AC38" s="177"/>
      <c r="AD38" s="6"/>
      <c r="AE38" s="6"/>
      <c r="AF38" s="6"/>
      <c r="AG38" s="6"/>
      <c r="AH38" s="6"/>
    </row>
    <row r="39" spans="1:34" ht="13.2" x14ac:dyDescent="0.25">
      <c r="A39" s="113"/>
      <c r="B39" s="124"/>
      <c r="C39" s="124"/>
      <c r="D39" s="124"/>
      <c r="E39" s="121"/>
      <c r="F39" s="101"/>
      <c r="G39" s="124"/>
      <c r="H39" s="124"/>
      <c r="I39" s="125"/>
      <c r="J39" s="124"/>
      <c r="K39" s="167"/>
      <c r="L39" s="124"/>
      <c r="M39" s="10">
        <f>X38</f>
        <v>0</v>
      </c>
      <c r="N39" s="11">
        <v>0</v>
      </c>
      <c r="O39" s="11">
        <v>0</v>
      </c>
      <c r="P39" s="115"/>
      <c r="Q39" s="45" t="s">
        <v>6</v>
      </c>
      <c r="R39" s="25">
        <f t="shared" si="60"/>
        <v>0</v>
      </c>
      <c r="S39" s="10">
        <v>0</v>
      </c>
      <c r="T39" s="10">
        <v>0</v>
      </c>
      <c r="U39" s="25">
        <f t="shared" si="61"/>
        <v>0</v>
      </c>
      <c r="V39" s="10">
        <v>0</v>
      </c>
      <c r="W39" s="10">
        <v>0</v>
      </c>
      <c r="X39" s="10">
        <f t="shared" si="62"/>
        <v>0</v>
      </c>
      <c r="Y39" s="10">
        <f>N39+S39-V39</f>
        <v>0</v>
      </c>
      <c r="Z39" s="10">
        <f t="shared" si="63"/>
        <v>0</v>
      </c>
      <c r="AA39" s="117"/>
      <c r="AB39" s="105"/>
      <c r="AC39" s="177"/>
      <c r="AD39" s="6"/>
      <c r="AE39" s="6"/>
      <c r="AF39" s="6"/>
      <c r="AG39" s="6"/>
      <c r="AH39" s="6"/>
    </row>
    <row r="40" spans="1:34" ht="13.2" x14ac:dyDescent="0.25">
      <c r="A40" s="113"/>
      <c r="B40" s="124"/>
      <c r="C40" s="124"/>
      <c r="D40" s="124"/>
      <c r="E40" s="121"/>
      <c r="F40" s="101"/>
      <c r="G40" s="124"/>
      <c r="H40" s="124"/>
      <c r="I40" s="125"/>
      <c r="J40" s="124"/>
      <c r="K40" s="167"/>
      <c r="L40" s="124"/>
      <c r="M40" s="10">
        <f t="shared" si="59"/>
        <v>0</v>
      </c>
      <c r="N40" s="11">
        <f t="shared" ref="N40" si="64">Y39</f>
        <v>0</v>
      </c>
      <c r="O40" s="11">
        <f t="shared" ref="O40" si="65">Z39</f>
        <v>0</v>
      </c>
      <c r="P40" s="115"/>
      <c r="Q40" s="45" t="s">
        <v>7</v>
      </c>
      <c r="R40" s="25">
        <f t="shared" si="60"/>
        <v>0</v>
      </c>
      <c r="S40" s="10">
        <v>0</v>
      </c>
      <c r="T40" s="10">
        <v>0</v>
      </c>
      <c r="U40" s="25">
        <f t="shared" si="61"/>
        <v>0</v>
      </c>
      <c r="V40" s="10">
        <v>0</v>
      </c>
      <c r="W40" s="10">
        <v>0</v>
      </c>
      <c r="X40" s="10">
        <f t="shared" si="62"/>
        <v>0</v>
      </c>
      <c r="Y40" s="10">
        <f t="shared" ref="Y40" si="66">N40+S40-V40</f>
        <v>0</v>
      </c>
      <c r="Z40" s="10">
        <f t="shared" si="63"/>
        <v>0</v>
      </c>
      <c r="AA40" s="117"/>
      <c r="AB40" s="105"/>
      <c r="AC40" s="177"/>
      <c r="AD40" s="6"/>
      <c r="AE40" s="6"/>
      <c r="AF40" s="6"/>
      <c r="AG40" s="6"/>
      <c r="AH40" s="6"/>
    </row>
    <row r="41" spans="1:34" ht="13.2" x14ac:dyDescent="0.25">
      <c r="A41" s="113"/>
      <c r="B41" s="124"/>
      <c r="C41" s="124"/>
      <c r="D41" s="124"/>
      <c r="E41" s="121"/>
      <c r="F41" s="101"/>
      <c r="G41" s="124"/>
      <c r="H41" s="124"/>
      <c r="I41" s="125"/>
      <c r="J41" s="124"/>
      <c r="K41" s="167"/>
      <c r="L41" s="124"/>
      <c r="M41" s="130"/>
      <c r="N41" s="130"/>
      <c r="O41" s="130"/>
      <c r="P41" s="115"/>
      <c r="Q41" s="18" t="s">
        <v>3</v>
      </c>
      <c r="R41" s="41">
        <f>SUM(R37:R40)</f>
        <v>1255.72</v>
      </c>
      <c r="S41" s="12">
        <f t="shared" ref="S41:W41" si="67">SUM(S37:S40)</f>
        <v>627.86</v>
      </c>
      <c r="T41" s="12">
        <f t="shared" si="67"/>
        <v>627.86</v>
      </c>
      <c r="U41" s="41">
        <f t="shared" si="67"/>
        <v>1883.58</v>
      </c>
      <c r="V41" s="12">
        <f t="shared" si="67"/>
        <v>941.79</v>
      </c>
      <c r="W41" s="12">
        <f t="shared" si="67"/>
        <v>941.79</v>
      </c>
      <c r="X41" s="130"/>
      <c r="Y41" s="130"/>
      <c r="Z41" s="130"/>
      <c r="AA41" s="117"/>
      <c r="AB41" s="105"/>
      <c r="AC41" s="177"/>
      <c r="AD41" s="6"/>
      <c r="AE41" s="6"/>
      <c r="AF41" s="6"/>
      <c r="AG41" s="6"/>
      <c r="AH41" s="6"/>
    </row>
    <row r="42" spans="1:34" ht="15.6" customHeight="1" x14ac:dyDescent="0.25">
      <c r="A42" s="112">
        <v>6</v>
      </c>
      <c r="B42" s="124" t="s">
        <v>95</v>
      </c>
      <c r="C42" s="124" t="s">
        <v>100</v>
      </c>
      <c r="D42" s="124" t="s">
        <v>99</v>
      </c>
      <c r="E42" s="121" t="s">
        <v>101</v>
      </c>
      <c r="F42" s="101" t="s">
        <v>124</v>
      </c>
      <c r="G42" s="124" t="s">
        <v>106</v>
      </c>
      <c r="H42" s="124" t="s">
        <v>92</v>
      </c>
      <c r="I42" s="125">
        <v>618.9</v>
      </c>
      <c r="J42" s="124">
        <v>8.41</v>
      </c>
      <c r="K42" s="167">
        <v>44790</v>
      </c>
      <c r="L42" s="167">
        <v>44773</v>
      </c>
      <c r="M42" s="10">
        <f>N42+O42</f>
        <v>0</v>
      </c>
      <c r="N42" s="11">
        <v>0</v>
      </c>
      <c r="O42" s="11">
        <v>0</v>
      </c>
      <c r="P42" s="115" t="s">
        <v>43</v>
      </c>
      <c r="Q42" s="17" t="s">
        <v>4</v>
      </c>
      <c r="R42" s="25">
        <f>S42+T42</f>
        <v>15614.849999999999</v>
      </c>
      <c r="S42" s="10">
        <v>7807.44</v>
      </c>
      <c r="T42" s="10">
        <v>7807.41</v>
      </c>
      <c r="U42" s="25">
        <f>V42+W42</f>
        <v>15614.86</v>
      </c>
      <c r="V42" s="10">
        <v>7807.44</v>
      </c>
      <c r="W42" s="10">
        <v>7807.42</v>
      </c>
      <c r="X42" s="10">
        <f>M42+R42-U42</f>
        <v>-1.0000000002037268E-2</v>
      </c>
      <c r="Y42" s="10">
        <f>N42+S42-V42</f>
        <v>0</v>
      </c>
      <c r="Z42" s="10">
        <f>O42+T42-W42</f>
        <v>-1.0000000000218279E-2</v>
      </c>
      <c r="AA42" s="117"/>
      <c r="AB42" s="105"/>
      <c r="AC42" s="177"/>
      <c r="AD42" s="5"/>
      <c r="AE42" s="5"/>
      <c r="AF42" s="5"/>
      <c r="AG42" s="5"/>
      <c r="AH42" s="5"/>
    </row>
    <row r="43" spans="1:34" ht="15.6" customHeight="1" x14ac:dyDescent="0.25">
      <c r="A43" s="113"/>
      <c r="B43" s="124"/>
      <c r="C43" s="124"/>
      <c r="D43" s="124"/>
      <c r="E43" s="121"/>
      <c r="F43" s="101"/>
      <c r="G43" s="124"/>
      <c r="H43" s="124"/>
      <c r="I43" s="125"/>
      <c r="J43" s="124"/>
      <c r="K43" s="167"/>
      <c r="L43" s="124"/>
      <c r="M43" s="10">
        <f t="shared" ref="M43:M45" si="68">X42</f>
        <v>-1.0000000002037268E-2</v>
      </c>
      <c r="N43" s="11">
        <f t="shared" ref="N43:N45" si="69">Y42</f>
        <v>0</v>
      </c>
      <c r="O43" s="11">
        <f t="shared" ref="O43:O45" si="70">Z42</f>
        <v>-1.0000000000218279E-2</v>
      </c>
      <c r="P43" s="115"/>
      <c r="Q43" s="17" t="s">
        <v>5</v>
      </c>
      <c r="R43" s="25">
        <f t="shared" ref="R43:R45" si="71">S43+T43</f>
        <v>15614.84</v>
      </c>
      <c r="S43" s="10">
        <v>7807.43</v>
      </c>
      <c r="T43" s="10">
        <v>7807.41</v>
      </c>
      <c r="U43" s="25">
        <f t="shared" ref="U43:U44" si="72">V43+W43</f>
        <v>15614.82</v>
      </c>
      <c r="V43" s="10">
        <v>7807.42</v>
      </c>
      <c r="W43" s="10">
        <v>7807.4</v>
      </c>
      <c r="X43" s="10">
        <f t="shared" ref="X43:X45" si="73">M43+R43-U43</f>
        <v>9.9999999983992893E-3</v>
      </c>
      <c r="Y43" s="10">
        <f t="shared" ref="Y43:Y45" si="74">N43+S43-V43</f>
        <v>1.0000000000218279E-2</v>
      </c>
      <c r="Z43" s="10">
        <f t="shared" ref="Z43:Z45" si="75">O43+T43-W43</f>
        <v>0</v>
      </c>
      <c r="AA43" s="117"/>
      <c r="AB43" s="105"/>
      <c r="AC43" s="177"/>
      <c r="AD43" s="5"/>
      <c r="AE43" s="5"/>
      <c r="AF43" s="5"/>
      <c r="AG43" s="5"/>
      <c r="AH43" s="5"/>
    </row>
    <row r="44" spans="1:34" ht="15.6" customHeight="1" x14ac:dyDescent="0.25">
      <c r="A44" s="113"/>
      <c r="B44" s="124"/>
      <c r="C44" s="124"/>
      <c r="D44" s="124"/>
      <c r="E44" s="121"/>
      <c r="F44" s="101"/>
      <c r="G44" s="124"/>
      <c r="H44" s="124"/>
      <c r="I44" s="125"/>
      <c r="J44" s="124"/>
      <c r="K44" s="167"/>
      <c r="L44" s="124"/>
      <c r="M44" s="10">
        <f t="shared" si="68"/>
        <v>9.9999999983992893E-3</v>
      </c>
      <c r="N44" s="11">
        <v>0</v>
      </c>
      <c r="O44" s="11">
        <v>0</v>
      </c>
      <c r="P44" s="115"/>
      <c r="Q44" s="17" t="s">
        <v>6</v>
      </c>
      <c r="R44" s="25">
        <f t="shared" si="71"/>
        <v>0</v>
      </c>
      <c r="S44" s="10">
        <v>0</v>
      </c>
      <c r="T44" s="10">
        <v>0</v>
      </c>
      <c r="U44" s="25">
        <f t="shared" si="72"/>
        <v>0</v>
      </c>
      <c r="V44" s="10">
        <v>0</v>
      </c>
      <c r="W44" s="10">
        <v>0</v>
      </c>
      <c r="X44" s="10">
        <f t="shared" si="73"/>
        <v>9.9999999983992893E-3</v>
      </c>
      <c r="Y44" s="10">
        <f t="shared" si="74"/>
        <v>0</v>
      </c>
      <c r="Z44" s="10">
        <f t="shared" si="75"/>
        <v>0</v>
      </c>
      <c r="AA44" s="117"/>
      <c r="AB44" s="105"/>
      <c r="AC44" s="177"/>
      <c r="AD44" s="5"/>
      <c r="AE44" s="5"/>
      <c r="AF44" s="5"/>
      <c r="AG44" s="5"/>
      <c r="AH44" s="5"/>
    </row>
    <row r="45" spans="1:34" ht="15.6" customHeight="1" x14ac:dyDescent="0.25">
      <c r="A45" s="113"/>
      <c r="B45" s="124"/>
      <c r="C45" s="124"/>
      <c r="D45" s="124"/>
      <c r="E45" s="121"/>
      <c r="F45" s="101"/>
      <c r="G45" s="124"/>
      <c r="H45" s="124"/>
      <c r="I45" s="125"/>
      <c r="J45" s="124"/>
      <c r="K45" s="167"/>
      <c r="L45" s="124"/>
      <c r="M45" s="10">
        <f t="shared" si="68"/>
        <v>9.9999999983992893E-3</v>
      </c>
      <c r="N45" s="11">
        <f t="shared" si="69"/>
        <v>0</v>
      </c>
      <c r="O45" s="11">
        <f t="shared" si="70"/>
        <v>0</v>
      </c>
      <c r="P45" s="115"/>
      <c r="Q45" s="17" t="s">
        <v>7</v>
      </c>
      <c r="R45" s="25">
        <f t="shared" si="71"/>
        <v>0</v>
      </c>
      <c r="S45" s="10">
        <v>0</v>
      </c>
      <c r="T45" s="10">
        <v>0</v>
      </c>
      <c r="U45" s="25">
        <f>V45+W45</f>
        <v>0</v>
      </c>
      <c r="V45" s="10">
        <v>0</v>
      </c>
      <c r="W45" s="10">
        <v>0</v>
      </c>
      <c r="X45" s="10">
        <f t="shared" si="73"/>
        <v>9.9999999983992893E-3</v>
      </c>
      <c r="Y45" s="10">
        <f t="shared" si="74"/>
        <v>0</v>
      </c>
      <c r="Z45" s="10">
        <f t="shared" si="75"/>
        <v>0</v>
      </c>
      <c r="AA45" s="117"/>
      <c r="AB45" s="105"/>
      <c r="AC45" s="177"/>
      <c r="AD45" s="5"/>
      <c r="AE45" s="5"/>
      <c r="AF45" s="5"/>
      <c r="AG45" s="5"/>
      <c r="AH45" s="5"/>
    </row>
    <row r="46" spans="1:34" ht="15.6" customHeight="1" x14ac:dyDescent="0.25">
      <c r="A46" s="113"/>
      <c r="B46" s="124"/>
      <c r="C46" s="124"/>
      <c r="D46" s="124"/>
      <c r="E46" s="121"/>
      <c r="F46" s="101"/>
      <c r="G46" s="124"/>
      <c r="H46" s="124"/>
      <c r="I46" s="125"/>
      <c r="J46" s="124"/>
      <c r="K46" s="167"/>
      <c r="L46" s="124"/>
      <c r="M46" s="130"/>
      <c r="N46" s="130"/>
      <c r="O46" s="130"/>
      <c r="P46" s="115"/>
      <c r="Q46" s="18" t="s">
        <v>3</v>
      </c>
      <c r="R46" s="41">
        <f>SUM(R42:R45)</f>
        <v>31229.69</v>
      </c>
      <c r="S46" s="12">
        <f t="shared" ref="S46:W46" si="76">SUM(S42:S45)</f>
        <v>15614.869999999999</v>
      </c>
      <c r="T46" s="12">
        <f t="shared" si="76"/>
        <v>15614.82</v>
      </c>
      <c r="U46" s="41">
        <f t="shared" si="76"/>
        <v>31229.68</v>
      </c>
      <c r="V46" s="12">
        <f t="shared" si="76"/>
        <v>15614.86</v>
      </c>
      <c r="W46" s="12">
        <f t="shared" si="76"/>
        <v>15614.82</v>
      </c>
      <c r="X46" s="130"/>
      <c r="Y46" s="130"/>
      <c r="Z46" s="130"/>
      <c r="AA46" s="117"/>
      <c r="AB46" s="105"/>
      <c r="AC46" s="177"/>
      <c r="AD46" s="5"/>
      <c r="AE46" s="5"/>
      <c r="AF46" s="5"/>
      <c r="AG46" s="5"/>
      <c r="AH46" s="5"/>
    </row>
    <row r="47" spans="1:34" ht="12.75" customHeight="1" x14ac:dyDescent="0.25">
      <c r="A47" s="112">
        <v>7</v>
      </c>
      <c r="B47" s="124" t="s">
        <v>95</v>
      </c>
      <c r="C47" s="124" t="s">
        <v>47</v>
      </c>
      <c r="D47" s="124" t="s">
        <v>128</v>
      </c>
      <c r="E47" s="121" t="s">
        <v>101</v>
      </c>
      <c r="F47" s="125" t="s">
        <v>10</v>
      </c>
      <c r="G47" s="124" t="s">
        <v>107</v>
      </c>
      <c r="H47" s="124" t="s">
        <v>48</v>
      </c>
      <c r="I47" s="125">
        <v>380</v>
      </c>
      <c r="J47" s="124">
        <v>10.79</v>
      </c>
      <c r="K47" s="167">
        <v>44789</v>
      </c>
      <c r="L47" s="167">
        <v>45121</v>
      </c>
      <c r="M47" s="10">
        <f>N47+O47</f>
        <v>4099.4399999999996</v>
      </c>
      <c r="N47" s="11">
        <v>2049.7199999999998</v>
      </c>
      <c r="O47" s="11">
        <v>2049.7199999999998</v>
      </c>
      <c r="P47" s="115" t="s">
        <v>43</v>
      </c>
      <c r="Q47" s="17" t="s">
        <v>4</v>
      </c>
      <c r="R47" s="25">
        <f>S47+T47</f>
        <v>12298.32</v>
      </c>
      <c r="S47" s="10">
        <v>6149.16</v>
      </c>
      <c r="T47" s="10">
        <v>6149.16</v>
      </c>
      <c r="U47" s="25">
        <f>V47+W47</f>
        <v>12298.32</v>
      </c>
      <c r="V47" s="10">
        <v>6149.16</v>
      </c>
      <c r="W47" s="10">
        <v>6149.16</v>
      </c>
      <c r="X47" s="10">
        <f>M47+R47-U47</f>
        <v>4099.4399999999987</v>
      </c>
      <c r="Y47" s="10">
        <f>N47+S47-V47</f>
        <v>2049.7199999999993</v>
      </c>
      <c r="Z47" s="10">
        <f>O47+T47-W47</f>
        <v>2049.7199999999993</v>
      </c>
      <c r="AA47" s="117"/>
      <c r="AB47" s="105"/>
      <c r="AC47" s="106"/>
      <c r="AD47" s="5"/>
      <c r="AE47" s="5"/>
      <c r="AF47" s="5"/>
      <c r="AG47" s="5"/>
      <c r="AH47" s="5"/>
    </row>
    <row r="48" spans="1:34" ht="12.75" customHeight="1" x14ac:dyDescent="0.25">
      <c r="A48" s="113"/>
      <c r="B48" s="124"/>
      <c r="C48" s="124"/>
      <c r="D48" s="124"/>
      <c r="E48" s="121"/>
      <c r="F48" s="125"/>
      <c r="G48" s="124"/>
      <c r="H48" s="124"/>
      <c r="I48" s="125"/>
      <c r="J48" s="124"/>
      <c r="K48" s="167"/>
      <c r="L48" s="124"/>
      <c r="M48" s="10">
        <f t="shared" ref="M48:M50" si="77">X47</f>
        <v>4099.4399999999987</v>
      </c>
      <c r="N48" s="11">
        <v>0</v>
      </c>
      <c r="O48" s="11">
        <v>0</v>
      </c>
      <c r="P48" s="115"/>
      <c r="Q48" s="17" t="s">
        <v>5</v>
      </c>
      <c r="R48" s="25">
        <f t="shared" ref="R48:R50" si="78">S48+T48</f>
        <v>10248.6</v>
      </c>
      <c r="S48" s="10">
        <v>5124.3</v>
      </c>
      <c r="T48" s="10">
        <v>5124.3</v>
      </c>
      <c r="U48" s="25">
        <f t="shared" ref="U48:U50" si="79">V48+W48</f>
        <v>12298.32</v>
      </c>
      <c r="V48" s="10">
        <v>6149.16</v>
      </c>
      <c r="W48" s="10">
        <v>6149.16</v>
      </c>
      <c r="X48" s="10">
        <f t="shared" ref="X48:X50" si="80">M48+R48-U48</f>
        <v>2049.7199999999993</v>
      </c>
      <c r="Y48" s="10">
        <f t="shared" ref="Y48:Y50" si="81">N48+S48-V48</f>
        <v>-1024.8599999999997</v>
      </c>
      <c r="Z48" s="10">
        <f t="shared" ref="Z48:Z50" si="82">O48+T48-W48</f>
        <v>-1024.8599999999997</v>
      </c>
      <c r="AA48" s="117"/>
      <c r="AB48" s="105"/>
      <c r="AC48" s="106"/>
      <c r="AD48" s="5"/>
      <c r="AE48" s="5"/>
      <c r="AF48" s="5"/>
      <c r="AG48" s="5"/>
      <c r="AH48" s="5"/>
    </row>
    <row r="49" spans="1:34" ht="12.75" customHeight="1" x14ac:dyDescent="0.25">
      <c r="A49" s="113"/>
      <c r="B49" s="124"/>
      <c r="C49" s="124"/>
      <c r="D49" s="124"/>
      <c r="E49" s="121"/>
      <c r="F49" s="125"/>
      <c r="G49" s="124"/>
      <c r="H49" s="124"/>
      <c r="I49" s="125"/>
      <c r="J49" s="124"/>
      <c r="K49" s="167"/>
      <c r="L49" s="124"/>
      <c r="M49" s="10">
        <f t="shared" si="77"/>
        <v>2049.7199999999993</v>
      </c>
      <c r="N49" s="11">
        <v>0</v>
      </c>
      <c r="O49" s="11">
        <v>0</v>
      </c>
      <c r="P49" s="115"/>
      <c r="Q49" s="17" t="s">
        <v>6</v>
      </c>
      <c r="R49" s="25">
        <f t="shared" si="78"/>
        <v>0</v>
      </c>
      <c r="S49" s="10">
        <v>0</v>
      </c>
      <c r="T49" s="10">
        <v>0</v>
      </c>
      <c r="U49" s="25">
        <f t="shared" si="79"/>
        <v>0</v>
      </c>
      <c r="V49" s="10">
        <v>0</v>
      </c>
      <c r="W49" s="10">
        <v>0</v>
      </c>
      <c r="X49" s="10">
        <f t="shared" si="80"/>
        <v>2049.7199999999993</v>
      </c>
      <c r="Y49" s="10">
        <f t="shared" si="81"/>
        <v>0</v>
      </c>
      <c r="Z49" s="10">
        <f t="shared" si="82"/>
        <v>0</v>
      </c>
      <c r="AA49" s="117"/>
      <c r="AB49" s="105"/>
      <c r="AC49" s="106"/>
      <c r="AD49" s="5"/>
      <c r="AE49" s="5"/>
      <c r="AF49" s="5"/>
      <c r="AG49" s="5"/>
      <c r="AH49" s="5"/>
    </row>
    <row r="50" spans="1:34" ht="12.75" customHeight="1" x14ac:dyDescent="0.25">
      <c r="A50" s="113"/>
      <c r="B50" s="124"/>
      <c r="C50" s="124"/>
      <c r="D50" s="124"/>
      <c r="E50" s="121"/>
      <c r="F50" s="125"/>
      <c r="G50" s="124"/>
      <c r="H50" s="124"/>
      <c r="I50" s="125"/>
      <c r="J50" s="124"/>
      <c r="K50" s="167"/>
      <c r="L50" s="124"/>
      <c r="M50" s="10">
        <f t="shared" si="77"/>
        <v>2049.7199999999993</v>
      </c>
      <c r="N50" s="11">
        <v>0</v>
      </c>
      <c r="O50" s="11">
        <v>0</v>
      </c>
      <c r="P50" s="115"/>
      <c r="Q50" s="17" t="s">
        <v>7</v>
      </c>
      <c r="R50" s="25">
        <f t="shared" si="78"/>
        <v>0</v>
      </c>
      <c r="S50" s="10">
        <v>0</v>
      </c>
      <c r="T50" s="10">
        <v>0</v>
      </c>
      <c r="U50" s="25">
        <f t="shared" si="79"/>
        <v>0</v>
      </c>
      <c r="V50" s="10">
        <v>0</v>
      </c>
      <c r="W50" s="10">
        <v>0</v>
      </c>
      <c r="X50" s="10">
        <f t="shared" si="80"/>
        <v>2049.7199999999993</v>
      </c>
      <c r="Y50" s="10">
        <f t="shared" si="81"/>
        <v>0</v>
      </c>
      <c r="Z50" s="10">
        <f t="shared" si="82"/>
        <v>0</v>
      </c>
      <c r="AA50" s="117"/>
      <c r="AB50" s="105"/>
      <c r="AC50" s="106"/>
      <c r="AD50" s="5"/>
      <c r="AE50" s="5"/>
      <c r="AF50" s="5"/>
      <c r="AG50" s="5"/>
      <c r="AH50" s="5"/>
    </row>
    <row r="51" spans="1:34" ht="13.5" customHeight="1" x14ac:dyDescent="0.25">
      <c r="A51" s="113"/>
      <c r="B51" s="124"/>
      <c r="C51" s="124"/>
      <c r="D51" s="124"/>
      <c r="E51" s="121"/>
      <c r="F51" s="125"/>
      <c r="G51" s="124"/>
      <c r="H51" s="124"/>
      <c r="I51" s="125"/>
      <c r="J51" s="124"/>
      <c r="K51" s="167"/>
      <c r="L51" s="124"/>
      <c r="M51" s="130"/>
      <c r="N51" s="130"/>
      <c r="O51" s="130"/>
      <c r="P51" s="115"/>
      <c r="Q51" s="18" t="s">
        <v>3</v>
      </c>
      <c r="R51" s="41">
        <f>SUM(R47:R50)</f>
        <v>22546.92</v>
      </c>
      <c r="S51" s="12">
        <f t="shared" ref="S51:W51" si="83">SUM(S47:S50)</f>
        <v>11273.46</v>
      </c>
      <c r="T51" s="12">
        <f t="shared" si="83"/>
        <v>11273.46</v>
      </c>
      <c r="U51" s="41">
        <f t="shared" si="83"/>
        <v>24596.639999999999</v>
      </c>
      <c r="V51" s="12">
        <f t="shared" si="83"/>
        <v>12298.32</v>
      </c>
      <c r="W51" s="12">
        <f t="shared" si="83"/>
        <v>12298.32</v>
      </c>
      <c r="X51" s="130"/>
      <c r="Y51" s="130"/>
      <c r="Z51" s="130"/>
      <c r="AA51" s="117"/>
      <c r="AB51" s="105"/>
      <c r="AC51" s="106"/>
      <c r="AD51" s="5"/>
      <c r="AE51" s="5"/>
      <c r="AF51" s="5"/>
      <c r="AG51" s="5"/>
      <c r="AH51" s="5"/>
    </row>
    <row r="52" spans="1:34" ht="12.75" customHeight="1" x14ac:dyDescent="0.25">
      <c r="A52" s="112">
        <v>8</v>
      </c>
      <c r="B52" s="124" t="s">
        <v>95</v>
      </c>
      <c r="C52" s="83" t="s">
        <v>129</v>
      </c>
      <c r="D52" s="124"/>
      <c r="E52" s="121"/>
      <c r="F52" s="125"/>
      <c r="G52" s="124"/>
      <c r="H52" s="124"/>
      <c r="I52" s="125"/>
      <c r="J52" s="124"/>
      <c r="K52" s="167"/>
      <c r="L52" s="167"/>
      <c r="M52" s="10">
        <f>N52+O52</f>
        <v>15952.45</v>
      </c>
      <c r="N52" s="11">
        <v>6358.19</v>
      </c>
      <c r="O52" s="11">
        <v>9594.26</v>
      </c>
      <c r="P52" s="115" t="s">
        <v>43</v>
      </c>
      <c r="Q52" s="17" t="s">
        <v>4</v>
      </c>
      <c r="R52" s="25">
        <f>S52+T52</f>
        <v>50019.94</v>
      </c>
      <c r="S52" s="10">
        <v>25010.11</v>
      </c>
      <c r="T52" s="10">
        <v>25009.83</v>
      </c>
      <c r="U52" s="25">
        <f>V52+W52</f>
        <v>49845.619999999995</v>
      </c>
      <c r="V52" s="10">
        <v>23303.09</v>
      </c>
      <c r="W52" s="10">
        <v>26542.53</v>
      </c>
      <c r="X52" s="10">
        <f>M52+R52-U52</f>
        <v>16126.770000000004</v>
      </c>
      <c r="Y52" s="10">
        <f>N52+S52-V52</f>
        <v>8065.2099999999991</v>
      </c>
      <c r="Z52" s="10">
        <f>O52+T52-W52</f>
        <v>8061.5600000000049</v>
      </c>
      <c r="AA52" s="117"/>
      <c r="AB52" s="105"/>
      <c r="AC52" s="106"/>
      <c r="AD52" s="5"/>
      <c r="AE52" s="5"/>
      <c r="AF52" s="5"/>
      <c r="AG52" s="5"/>
      <c r="AH52" s="5"/>
    </row>
    <row r="53" spans="1:34" ht="12.75" customHeight="1" x14ac:dyDescent="0.25">
      <c r="A53" s="113"/>
      <c r="B53" s="124"/>
      <c r="C53" s="84"/>
      <c r="D53" s="124"/>
      <c r="E53" s="121"/>
      <c r="F53" s="125"/>
      <c r="G53" s="124"/>
      <c r="H53" s="124"/>
      <c r="I53" s="125"/>
      <c r="J53" s="124"/>
      <c r="K53" s="167"/>
      <c r="L53" s="124"/>
      <c r="M53" s="10">
        <f t="shared" ref="M53:M55" si="84">X52</f>
        <v>16126.770000000004</v>
      </c>
      <c r="N53" s="11">
        <v>0</v>
      </c>
      <c r="O53" s="11">
        <v>0</v>
      </c>
      <c r="P53" s="115"/>
      <c r="Q53" s="17" t="s">
        <v>5</v>
      </c>
      <c r="R53" s="25">
        <f t="shared" ref="R53:R55" si="85">S53+T53</f>
        <v>17000.310000000001</v>
      </c>
      <c r="S53" s="10">
        <v>8500.0300000000007</v>
      </c>
      <c r="T53" s="10">
        <v>8500.2800000000007</v>
      </c>
      <c r="U53" s="25">
        <f t="shared" ref="U53:U55" si="86">V53+W53</f>
        <v>30489.73</v>
      </c>
      <c r="V53" s="10">
        <v>15041.81</v>
      </c>
      <c r="W53" s="10">
        <v>15447.92</v>
      </c>
      <c r="X53" s="10">
        <f t="shared" ref="X53:X55" si="87">M53+R53-U53</f>
        <v>2637.3500000000022</v>
      </c>
      <c r="Y53" s="10">
        <f t="shared" ref="Y53:Y55" si="88">N53+S53-V53</f>
        <v>-6541.7799999999988</v>
      </c>
      <c r="Z53" s="10">
        <f t="shared" ref="Z53:Z55" si="89">O53+T53-W53</f>
        <v>-6947.6399999999994</v>
      </c>
      <c r="AA53" s="117"/>
      <c r="AB53" s="105"/>
      <c r="AC53" s="106"/>
      <c r="AD53" s="5"/>
      <c r="AE53" s="5"/>
      <c r="AF53" s="5"/>
      <c r="AG53" s="5"/>
      <c r="AH53" s="5"/>
    </row>
    <row r="54" spans="1:34" ht="12.75" customHeight="1" x14ac:dyDescent="0.25">
      <c r="A54" s="113"/>
      <c r="B54" s="124"/>
      <c r="C54" s="84"/>
      <c r="D54" s="124"/>
      <c r="E54" s="121"/>
      <c r="F54" s="125"/>
      <c r="G54" s="124"/>
      <c r="H54" s="124"/>
      <c r="I54" s="125"/>
      <c r="J54" s="124"/>
      <c r="K54" s="167"/>
      <c r="L54" s="124"/>
      <c r="M54" s="10">
        <f t="shared" si="84"/>
        <v>2637.3500000000022</v>
      </c>
      <c r="N54" s="11">
        <f t="shared" ref="N54:N55" si="90">Y53</f>
        <v>-6541.7799999999988</v>
      </c>
      <c r="O54" s="11">
        <v>0</v>
      </c>
      <c r="P54" s="115"/>
      <c r="Q54" s="17" t="s">
        <v>6</v>
      </c>
      <c r="R54" s="25">
        <f t="shared" si="85"/>
        <v>0</v>
      </c>
      <c r="S54" s="10">
        <v>0</v>
      </c>
      <c r="T54" s="10">
        <v>0</v>
      </c>
      <c r="U54" s="25">
        <f t="shared" si="86"/>
        <v>0</v>
      </c>
      <c r="V54" s="10">
        <v>0</v>
      </c>
      <c r="W54" s="10">
        <v>0</v>
      </c>
      <c r="X54" s="10">
        <f t="shared" si="87"/>
        <v>2637.3500000000022</v>
      </c>
      <c r="Y54" s="10">
        <f t="shared" si="88"/>
        <v>-6541.7799999999988</v>
      </c>
      <c r="Z54" s="10">
        <f t="shared" si="89"/>
        <v>0</v>
      </c>
      <c r="AA54" s="117"/>
      <c r="AB54" s="105"/>
      <c r="AC54" s="106"/>
      <c r="AD54" s="5"/>
      <c r="AE54" s="5"/>
      <c r="AF54" s="5"/>
      <c r="AG54" s="5"/>
      <c r="AH54" s="5"/>
    </row>
    <row r="55" spans="1:34" ht="12.75" customHeight="1" x14ac:dyDescent="0.25">
      <c r="A55" s="113"/>
      <c r="B55" s="124"/>
      <c r="C55" s="84"/>
      <c r="D55" s="124"/>
      <c r="E55" s="121"/>
      <c r="F55" s="125"/>
      <c r="G55" s="124"/>
      <c r="H55" s="124"/>
      <c r="I55" s="125"/>
      <c r="J55" s="124"/>
      <c r="K55" s="167"/>
      <c r="L55" s="124"/>
      <c r="M55" s="10">
        <f t="shared" si="84"/>
        <v>2637.3500000000022</v>
      </c>
      <c r="N55" s="11">
        <f t="shared" si="90"/>
        <v>-6541.7799999999988</v>
      </c>
      <c r="O55" s="11">
        <v>0</v>
      </c>
      <c r="P55" s="115"/>
      <c r="Q55" s="17" t="s">
        <v>7</v>
      </c>
      <c r="R55" s="25">
        <f t="shared" si="85"/>
        <v>0</v>
      </c>
      <c r="S55" s="10">
        <v>0</v>
      </c>
      <c r="T55" s="10">
        <v>0</v>
      </c>
      <c r="U55" s="25">
        <f t="shared" si="86"/>
        <v>0</v>
      </c>
      <c r="V55" s="10">
        <v>0</v>
      </c>
      <c r="W55" s="10">
        <v>0</v>
      </c>
      <c r="X55" s="10">
        <f t="shared" si="87"/>
        <v>2637.3500000000022</v>
      </c>
      <c r="Y55" s="10">
        <f t="shared" si="88"/>
        <v>-6541.7799999999988</v>
      </c>
      <c r="Z55" s="10">
        <f t="shared" si="89"/>
        <v>0</v>
      </c>
      <c r="AA55" s="117"/>
      <c r="AB55" s="105"/>
      <c r="AC55" s="106"/>
      <c r="AD55" s="5"/>
      <c r="AE55" s="5"/>
      <c r="AF55" s="5"/>
      <c r="AG55" s="5"/>
      <c r="AH55" s="5"/>
    </row>
    <row r="56" spans="1:34" ht="16.5" customHeight="1" thickBot="1" x14ac:dyDescent="0.3">
      <c r="A56" s="114"/>
      <c r="B56" s="83"/>
      <c r="C56" s="84"/>
      <c r="D56" s="83"/>
      <c r="E56" s="102"/>
      <c r="F56" s="98"/>
      <c r="G56" s="83"/>
      <c r="H56" s="83"/>
      <c r="I56" s="98"/>
      <c r="J56" s="83"/>
      <c r="K56" s="137"/>
      <c r="L56" s="83"/>
      <c r="M56" s="108"/>
      <c r="N56" s="108"/>
      <c r="O56" s="108"/>
      <c r="P56" s="116"/>
      <c r="Q56" s="76" t="s">
        <v>3</v>
      </c>
      <c r="R56" s="42">
        <f>SUM(R52:R55)</f>
        <v>67020.25</v>
      </c>
      <c r="S56" s="70">
        <f t="shared" ref="S56:W56" si="91">SUM(S52:S55)</f>
        <v>33510.14</v>
      </c>
      <c r="T56" s="70">
        <f t="shared" si="91"/>
        <v>33510.11</v>
      </c>
      <c r="U56" s="42">
        <f t="shared" si="91"/>
        <v>80335.349999999991</v>
      </c>
      <c r="V56" s="70">
        <f t="shared" si="91"/>
        <v>38344.9</v>
      </c>
      <c r="W56" s="70">
        <f t="shared" si="91"/>
        <v>41990.45</v>
      </c>
      <c r="X56" s="108"/>
      <c r="Y56" s="108"/>
      <c r="Z56" s="108"/>
      <c r="AA56" s="95"/>
      <c r="AB56" s="92"/>
      <c r="AC56" s="107"/>
      <c r="AD56" s="5"/>
      <c r="AE56" s="5"/>
      <c r="AF56" s="5"/>
      <c r="AG56" s="5"/>
      <c r="AH56" s="5"/>
    </row>
    <row r="57" spans="1:34" ht="15.6" customHeight="1" x14ac:dyDescent="0.25">
      <c r="A57" s="171" t="s">
        <v>91</v>
      </c>
      <c r="B57" s="205" t="s">
        <v>51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58">
        <f>N57+O57</f>
        <v>5444.6399999999994</v>
      </c>
      <c r="N57" s="55">
        <f t="shared" ref="N57:O57" si="92">N62+N67</f>
        <v>2722.3199999999997</v>
      </c>
      <c r="O57" s="55">
        <f t="shared" si="92"/>
        <v>2722.3199999999997</v>
      </c>
      <c r="P57" s="262"/>
      <c r="Q57" s="56" t="s">
        <v>4</v>
      </c>
      <c r="R57" s="55">
        <f>S57+T57</f>
        <v>2616.66</v>
      </c>
      <c r="S57" s="58">
        <f t="shared" ref="S57:T59" si="93">S62+S67</f>
        <v>1308.33</v>
      </c>
      <c r="T57" s="58">
        <f t="shared" si="93"/>
        <v>1308.33</v>
      </c>
      <c r="U57" s="55">
        <f>V57+W57</f>
        <v>2023.32</v>
      </c>
      <c r="V57" s="58">
        <f>V62+V67</f>
        <v>1011.66</v>
      </c>
      <c r="W57" s="58">
        <f t="shared" ref="W57:W59" si="94">W62+W67</f>
        <v>1011.66</v>
      </c>
      <c r="X57" s="55">
        <f>X62+X67</f>
        <v>6037.98</v>
      </c>
      <c r="Y57" s="55">
        <f t="shared" ref="Y57:Z57" si="95">Y62+Y67</f>
        <v>3018.99</v>
      </c>
      <c r="Z57" s="55">
        <f t="shared" si="95"/>
        <v>3018.99</v>
      </c>
      <c r="AA57" s="191"/>
      <c r="AB57" s="191"/>
      <c r="AC57" s="216" t="s">
        <v>140</v>
      </c>
      <c r="AD57" s="5"/>
      <c r="AE57" s="5"/>
      <c r="AF57" s="5"/>
      <c r="AG57" s="5"/>
      <c r="AH57" s="5"/>
    </row>
    <row r="58" spans="1:34" ht="15.6" customHeight="1" x14ac:dyDescent="0.25">
      <c r="A58" s="172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10">
        <f t="shared" ref="M58:M60" si="96">X57</f>
        <v>6037.98</v>
      </c>
      <c r="N58" s="25">
        <f t="shared" ref="N58:O58" si="97">N63+N68</f>
        <v>3018.99</v>
      </c>
      <c r="O58" s="25">
        <f t="shared" si="97"/>
        <v>3018.99</v>
      </c>
      <c r="P58" s="263"/>
      <c r="Q58" s="16" t="s">
        <v>5</v>
      </c>
      <c r="R58" s="25">
        <f>S58+T58</f>
        <v>2616.66</v>
      </c>
      <c r="S58" s="10">
        <f t="shared" si="93"/>
        <v>1308.33</v>
      </c>
      <c r="T58" s="10">
        <f t="shared" si="93"/>
        <v>1308.33</v>
      </c>
      <c r="U58" s="25">
        <f>V58+W58</f>
        <v>2697.76</v>
      </c>
      <c r="V58" s="10">
        <f t="shared" ref="V58:V60" si="98">V63+V68</f>
        <v>1348.88</v>
      </c>
      <c r="W58" s="10">
        <f t="shared" si="94"/>
        <v>1348.88</v>
      </c>
      <c r="X58" s="25">
        <f t="shared" ref="X58:Z58" si="99">X63+X68</f>
        <v>5956.8799999999992</v>
      </c>
      <c r="Y58" s="25">
        <f t="shared" si="99"/>
        <v>2978.4399999999996</v>
      </c>
      <c r="Z58" s="25">
        <f t="shared" si="99"/>
        <v>2978.4399999999996</v>
      </c>
      <c r="AA58" s="214"/>
      <c r="AB58" s="214"/>
      <c r="AC58" s="217"/>
      <c r="AD58" s="5"/>
      <c r="AE58" s="5"/>
      <c r="AF58" s="5"/>
      <c r="AG58" s="5"/>
      <c r="AH58" s="5"/>
    </row>
    <row r="59" spans="1:34" ht="12" customHeight="1" x14ac:dyDescent="0.25">
      <c r="A59" s="172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10">
        <f t="shared" si="96"/>
        <v>5956.8799999999992</v>
      </c>
      <c r="N59" s="25">
        <f t="shared" ref="N59:O59" si="100">N64+N69</f>
        <v>2978.4399999999996</v>
      </c>
      <c r="O59" s="25">
        <f t="shared" si="100"/>
        <v>2978.4399999999996</v>
      </c>
      <c r="P59" s="263"/>
      <c r="Q59" s="16" t="s">
        <v>6</v>
      </c>
      <c r="R59" s="25">
        <f>S59+T59</f>
        <v>0</v>
      </c>
      <c r="S59" s="10">
        <f t="shared" si="93"/>
        <v>0</v>
      </c>
      <c r="T59" s="10">
        <f t="shared" si="93"/>
        <v>0</v>
      </c>
      <c r="U59" s="25">
        <f>V59+W59</f>
        <v>0</v>
      </c>
      <c r="V59" s="10">
        <f t="shared" si="98"/>
        <v>0</v>
      </c>
      <c r="W59" s="10">
        <f t="shared" si="94"/>
        <v>0</v>
      </c>
      <c r="X59" s="25">
        <f t="shared" ref="X59:Z59" si="101">X64+X69</f>
        <v>5956.8799999999992</v>
      </c>
      <c r="Y59" s="25">
        <f t="shared" si="101"/>
        <v>2978.4399999999996</v>
      </c>
      <c r="Z59" s="25">
        <f t="shared" si="101"/>
        <v>2978.4399999999996</v>
      </c>
      <c r="AA59" s="214"/>
      <c r="AB59" s="214"/>
      <c r="AC59" s="217"/>
      <c r="AD59" s="5"/>
      <c r="AE59" s="5"/>
      <c r="AF59" s="5"/>
      <c r="AG59" s="5"/>
      <c r="AH59" s="5"/>
    </row>
    <row r="60" spans="1:34" ht="13.5" customHeight="1" x14ac:dyDescent="0.25">
      <c r="A60" s="172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10">
        <f t="shared" si="96"/>
        <v>5956.8799999999992</v>
      </c>
      <c r="N60" s="25">
        <f t="shared" ref="N60:O60" si="102">N65+N70</f>
        <v>2978.4399999999996</v>
      </c>
      <c r="O60" s="25">
        <f t="shared" si="102"/>
        <v>2978.4399999999996</v>
      </c>
      <c r="P60" s="263"/>
      <c r="Q60" s="16" t="s">
        <v>7</v>
      </c>
      <c r="R60" s="25">
        <f t="shared" ref="R60" si="103">S60+T60</f>
        <v>0</v>
      </c>
      <c r="S60" s="10">
        <f t="shared" ref="S60:T60" si="104">S65+S70</f>
        <v>0</v>
      </c>
      <c r="T60" s="10">
        <f t="shared" si="104"/>
        <v>0</v>
      </c>
      <c r="U60" s="25">
        <f t="shared" ref="U60" si="105">V60+W60</f>
        <v>0</v>
      </c>
      <c r="V60" s="10">
        <f t="shared" si="98"/>
        <v>0</v>
      </c>
      <c r="W60" s="10">
        <f t="shared" ref="W60:Z60" si="106">W65+W70</f>
        <v>0</v>
      </c>
      <c r="X60" s="25">
        <f t="shared" si="106"/>
        <v>5956.8799999999992</v>
      </c>
      <c r="Y60" s="25">
        <f t="shared" si="106"/>
        <v>2978.4399999999996</v>
      </c>
      <c r="Z60" s="25">
        <f t="shared" si="106"/>
        <v>2978.4399999999996</v>
      </c>
      <c r="AA60" s="214"/>
      <c r="AB60" s="214"/>
      <c r="AC60" s="217"/>
      <c r="AD60" s="5"/>
      <c r="AE60" s="5"/>
      <c r="AF60" s="5"/>
      <c r="AG60" s="5"/>
      <c r="AH60" s="5"/>
    </row>
    <row r="61" spans="1:34" ht="18" customHeight="1" thickBot="1" x14ac:dyDescent="0.3">
      <c r="A61" s="173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60"/>
      <c r="N61" s="160"/>
      <c r="O61" s="160"/>
      <c r="P61" s="264"/>
      <c r="Q61" s="59" t="s">
        <v>3</v>
      </c>
      <c r="R61" s="60">
        <f>SUM(R57:R60)</f>
        <v>5233.32</v>
      </c>
      <c r="S61" s="68">
        <f t="shared" ref="S61:W61" si="107">SUM(S57:S60)</f>
        <v>2616.66</v>
      </c>
      <c r="T61" s="68">
        <f t="shared" si="107"/>
        <v>2616.66</v>
      </c>
      <c r="U61" s="60">
        <f>SUM(U57:U60)</f>
        <v>4721.08</v>
      </c>
      <c r="V61" s="68">
        <f t="shared" si="107"/>
        <v>2360.54</v>
      </c>
      <c r="W61" s="68">
        <f t="shared" si="107"/>
        <v>2360.54</v>
      </c>
      <c r="X61" s="188"/>
      <c r="Y61" s="188"/>
      <c r="Z61" s="188"/>
      <c r="AA61" s="215"/>
      <c r="AB61" s="215"/>
      <c r="AC61" s="218"/>
      <c r="AD61" s="5"/>
      <c r="AE61" s="5"/>
      <c r="AF61" s="5"/>
      <c r="AG61" s="5"/>
      <c r="AH61" s="5"/>
    </row>
    <row r="62" spans="1:34" ht="21" customHeight="1" x14ac:dyDescent="0.25">
      <c r="A62" s="174">
        <v>1</v>
      </c>
      <c r="B62" s="175" t="s">
        <v>153</v>
      </c>
      <c r="C62" s="175" t="s">
        <v>52</v>
      </c>
      <c r="D62" s="175" t="s">
        <v>130</v>
      </c>
      <c r="E62" s="104" t="s">
        <v>67</v>
      </c>
      <c r="F62" s="175"/>
      <c r="G62" s="175" t="s">
        <v>54</v>
      </c>
      <c r="H62" s="175" t="s">
        <v>53</v>
      </c>
      <c r="I62" s="175">
        <v>2</v>
      </c>
      <c r="J62" s="175">
        <v>98.89</v>
      </c>
      <c r="K62" s="283">
        <v>44504</v>
      </c>
      <c r="L62" s="283">
        <v>46298</v>
      </c>
      <c r="M62" s="27">
        <f>N62+O62</f>
        <v>988.9</v>
      </c>
      <c r="N62" s="28">
        <v>494.45</v>
      </c>
      <c r="O62" s="31">
        <v>494.45</v>
      </c>
      <c r="P62" s="128" t="s">
        <v>43</v>
      </c>
      <c r="Q62" s="43" t="s">
        <v>4</v>
      </c>
      <c r="R62" s="40">
        <f>S62+T62</f>
        <v>593.34</v>
      </c>
      <c r="S62" s="27">
        <v>296.67</v>
      </c>
      <c r="T62" s="27">
        <v>296.67</v>
      </c>
      <c r="U62" s="40">
        <f>V62+W62</f>
        <v>0</v>
      </c>
      <c r="V62" s="27">
        <v>0</v>
      </c>
      <c r="W62" s="27">
        <v>0</v>
      </c>
      <c r="X62" s="27">
        <f>M62+R62-U62</f>
        <v>1582.24</v>
      </c>
      <c r="Y62" s="27">
        <f>N62+S62-V62</f>
        <v>791.12</v>
      </c>
      <c r="Z62" s="27">
        <f>O62+T62-W62</f>
        <v>791.12</v>
      </c>
      <c r="AA62" s="97"/>
      <c r="AB62" s="94"/>
      <c r="AC62" s="234" t="s">
        <v>158</v>
      </c>
      <c r="AD62" s="5"/>
      <c r="AE62" s="5"/>
      <c r="AF62" s="5"/>
      <c r="AG62" s="5"/>
      <c r="AH62" s="5"/>
    </row>
    <row r="63" spans="1:34" ht="16.5" customHeight="1" x14ac:dyDescent="0.25">
      <c r="A63" s="169"/>
      <c r="B63" s="124"/>
      <c r="C63" s="124"/>
      <c r="D63" s="124"/>
      <c r="E63" s="121"/>
      <c r="F63" s="124"/>
      <c r="G63" s="124"/>
      <c r="H63" s="124"/>
      <c r="I63" s="124"/>
      <c r="J63" s="124"/>
      <c r="K63" s="124"/>
      <c r="L63" s="124"/>
      <c r="M63" s="10">
        <f t="shared" ref="M63:O65" si="108">X62</f>
        <v>1582.24</v>
      </c>
      <c r="N63" s="11">
        <f t="shared" si="108"/>
        <v>791.12</v>
      </c>
      <c r="O63" s="11">
        <f t="shared" si="108"/>
        <v>791.12</v>
      </c>
      <c r="P63" s="115"/>
      <c r="Q63" s="21" t="s">
        <v>5</v>
      </c>
      <c r="R63" s="25">
        <f t="shared" ref="R63:R65" si="109">S63+T63</f>
        <v>593.34</v>
      </c>
      <c r="S63" s="27">
        <v>296.67</v>
      </c>
      <c r="T63" s="27">
        <v>296.67</v>
      </c>
      <c r="U63" s="25">
        <f t="shared" ref="U63:U65" si="110">V63+W63</f>
        <v>0</v>
      </c>
      <c r="V63" s="27">
        <v>0</v>
      </c>
      <c r="W63" s="27">
        <v>0</v>
      </c>
      <c r="X63" s="10">
        <f t="shared" ref="X63:X65" si="111">M63+R63-U63</f>
        <v>2175.58</v>
      </c>
      <c r="Y63" s="10">
        <f t="shared" ref="Y63:Y65" si="112">N63+S63-V63</f>
        <v>1087.79</v>
      </c>
      <c r="Z63" s="10">
        <f t="shared" ref="Z63:Z65" si="113">O63+T63-W63</f>
        <v>1087.79</v>
      </c>
      <c r="AA63" s="117"/>
      <c r="AB63" s="105"/>
      <c r="AC63" s="106"/>
      <c r="AD63" s="5"/>
      <c r="AE63" s="5"/>
      <c r="AF63" s="5"/>
      <c r="AG63" s="5"/>
      <c r="AH63" s="5"/>
    </row>
    <row r="64" spans="1:34" ht="17.25" customHeight="1" x14ac:dyDescent="0.25">
      <c r="A64" s="169"/>
      <c r="B64" s="124"/>
      <c r="C64" s="124"/>
      <c r="D64" s="124"/>
      <c r="E64" s="121"/>
      <c r="F64" s="124"/>
      <c r="G64" s="124"/>
      <c r="H64" s="124"/>
      <c r="I64" s="124"/>
      <c r="J64" s="124"/>
      <c r="K64" s="124"/>
      <c r="L64" s="124"/>
      <c r="M64" s="10">
        <f t="shared" si="108"/>
        <v>2175.58</v>
      </c>
      <c r="N64" s="11">
        <f t="shared" si="108"/>
        <v>1087.79</v>
      </c>
      <c r="O64" s="11">
        <f t="shared" si="108"/>
        <v>1087.79</v>
      </c>
      <c r="P64" s="115"/>
      <c r="Q64" s="21" t="s">
        <v>6</v>
      </c>
      <c r="R64" s="25">
        <f t="shared" si="109"/>
        <v>0</v>
      </c>
      <c r="S64" s="10">
        <v>0</v>
      </c>
      <c r="T64" s="10">
        <v>0</v>
      </c>
      <c r="U64" s="25">
        <f t="shared" si="110"/>
        <v>0</v>
      </c>
      <c r="V64" s="10">
        <v>0</v>
      </c>
      <c r="W64" s="10">
        <v>0</v>
      </c>
      <c r="X64" s="10">
        <f t="shared" si="111"/>
        <v>2175.58</v>
      </c>
      <c r="Y64" s="10">
        <f t="shared" si="112"/>
        <v>1087.79</v>
      </c>
      <c r="Z64" s="10">
        <f t="shared" si="113"/>
        <v>1087.79</v>
      </c>
      <c r="AA64" s="117"/>
      <c r="AB64" s="105"/>
      <c r="AC64" s="106"/>
      <c r="AD64" s="5"/>
      <c r="AE64" s="5"/>
      <c r="AF64" s="5"/>
      <c r="AG64" s="5"/>
      <c r="AH64" s="5"/>
    </row>
    <row r="65" spans="1:34" ht="16.5" customHeight="1" x14ac:dyDescent="0.25">
      <c r="A65" s="169"/>
      <c r="B65" s="124"/>
      <c r="C65" s="124"/>
      <c r="D65" s="124"/>
      <c r="E65" s="121"/>
      <c r="F65" s="124"/>
      <c r="G65" s="124"/>
      <c r="H65" s="124"/>
      <c r="I65" s="124"/>
      <c r="J65" s="124"/>
      <c r="K65" s="124"/>
      <c r="L65" s="124"/>
      <c r="M65" s="10">
        <f t="shared" si="108"/>
        <v>2175.58</v>
      </c>
      <c r="N65" s="11">
        <f t="shared" si="108"/>
        <v>1087.79</v>
      </c>
      <c r="O65" s="11">
        <f t="shared" si="108"/>
        <v>1087.79</v>
      </c>
      <c r="P65" s="115"/>
      <c r="Q65" s="21" t="s">
        <v>7</v>
      </c>
      <c r="R65" s="25">
        <f t="shared" si="109"/>
        <v>0</v>
      </c>
      <c r="S65" s="10">
        <v>0</v>
      </c>
      <c r="T65" s="10">
        <v>0</v>
      </c>
      <c r="U65" s="25">
        <f t="shared" si="110"/>
        <v>0</v>
      </c>
      <c r="V65" s="10">
        <v>0</v>
      </c>
      <c r="W65" s="10">
        <v>0</v>
      </c>
      <c r="X65" s="10">
        <f t="shared" si="111"/>
        <v>2175.58</v>
      </c>
      <c r="Y65" s="10">
        <f t="shared" si="112"/>
        <v>1087.79</v>
      </c>
      <c r="Z65" s="10">
        <f t="shared" si="113"/>
        <v>1087.79</v>
      </c>
      <c r="AA65" s="117"/>
      <c r="AB65" s="105"/>
      <c r="AC65" s="106"/>
      <c r="AD65" s="5"/>
      <c r="AE65" s="5"/>
      <c r="AF65" s="5"/>
      <c r="AG65" s="5"/>
      <c r="AH65" s="5"/>
    </row>
    <row r="66" spans="1:34" ht="15" customHeight="1" x14ac:dyDescent="0.25">
      <c r="A66" s="169"/>
      <c r="B66" s="124"/>
      <c r="C66" s="124"/>
      <c r="D66" s="124"/>
      <c r="E66" s="121"/>
      <c r="F66" s="124"/>
      <c r="G66" s="124"/>
      <c r="H66" s="124"/>
      <c r="I66" s="124"/>
      <c r="J66" s="124"/>
      <c r="K66" s="124"/>
      <c r="L66" s="124"/>
      <c r="M66" s="130"/>
      <c r="N66" s="130"/>
      <c r="O66" s="130"/>
      <c r="P66" s="115"/>
      <c r="Q66" s="18" t="s">
        <v>3</v>
      </c>
      <c r="R66" s="41">
        <f>SUM(R62:R65)</f>
        <v>1186.68</v>
      </c>
      <c r="S66" s="12">
        <f t="shared" ref="S66" si="114">SUM(S62:S65)</f>
        <v>593.34</v>
      </c>
      <c r="T66" s="12">
        <f t="shared" ref="T66" si="115">SUM(T62:T65)</f>
        <v>593.34</v>
      </c>
      <c r="U66" s="41">
        <f t="shared" ref="U66" si="116">SUM(U62:U65)</f>
        <v>0</v>
      </c>
      <c r="V66" s="12">
        <f t="shared" ref="V66" si="117">SUM(V62:V65)</f>
        <v>0</v>
      </c>
      <c r="W66" s="12">
        <f t="shared" ref="W66" si="118">SUM(W62:W65)</f>
        <v>0</v>
      </c>
      <c r="X66" s="130"/>
      <c r="Y66" s="130"/>
      <c r="Z66" s="130"/>
      <c r="AA66" s="117"/>
      <c r="AB66" s="105"/>
      <c r="AC66" s="106"/>
      <c r="AD66" s="5"/>
      <c r="AE66" s="5"/>
      <c r="AF66" s="5"/>
      <c r="AG66" s="5"/>
      <c r="AH66" s="5"/>
    </row>
    <row r="67" spans="1:34" ht="19.95" customHeight="1" x14ac:dyDescent="0.25">
      <c r="A67" s="224">
        <f>A62+1</f>
        <v>2</v>
      </c>
      <c r="B67" s="175" t="s">
        <v>153</v>
      </c>
      <c r="C67" s="226" t="s">
        <v>84</v>
      </c>
      <c r="D67" s="226" t="s">
        <v>131</v>
      </c>
      <c r="E67" s="121" t="s">
        <v>85</v>
      </c>
      <c r="F67" s="226"/>
      <c r="G67" s="226" t="s">
        <v>86</v>
      </c>
      <c r="H67" s="226" t="s">
        <v>154</v>
      </c>
      <c r="I67" s="226">
        <v>30.3</v>
      </c>
      <c r="J67" s="226"/>
      <c r="K67" s="284">
        <v>44743</v>
      </c>
      <c r="L67" s="284">
        <v>45077</v>
      </c>
      <c r="M67" s="10">
        <f>N67+O67</f>
        <v>4455.74</v>
      </c>
      <c r="N67" s="11">
        <v>2227.87</v>
      </c>
      <c r="O67" s="13">
        <v>2227.87</v>
      </c>
      <c r="P67" s="115" t="s">
        <v>43</v>
      </c>
      <c r="Q67" s="21" t="s">
        <v>4</v>
      </c>
      <c r="R67" s="25">
        <f>S67+T67</f>
        <v>2023.32</v>
      </c>
      <c r="S67" s="10">
        <v>1011.66</v>
      </c>
      <c r="T67" s="10">
        <v>1011.66</v>
      </c>
      <c r="U67" s="25">
        <f>V67+W67</f>
        <v>2023.32</v>
      </c>
      <c r="V67" s="10">
        <v>1011.66</v>
      </c>
      <c r="W67" s="10">
        <v>1011.66</v>
      </c>
      <c r="X67" s="10">
        <f>M67+R67-U67</f>
        <v>4455.74</v>
      </c>
      <c r="Y67" s="10">
        <f>N67+S67-V67</f>
        <v>2227.87</v>
      </c>
      <c r="Z67" s="10">
        <f>O67+T67-W67</f>
        <v>2227.87</v>
      </c>
      <c r="AA67" s="117"/>
      <c r="AB67" s="105"/>
      <c r="AC67" s="177"/>
      <c r="AD67" s="5"/>
      <c r="AE67" s="5"/>
      <c r="AF67" s="5"/>
      <c r="AG67" s="5"/>
      <c r="AH67" s="5"/>
    </row>
    <row r="68" spans="1:34" ht="15.75" customHeight="1" x14ac:dyDescent="0.25">
      <c r="A68" s="169"/>
      <c r="B68" s="124"/>
      <c r="C68" s="124"/>
      <c r="D68" s="124"/>
      <c r="E68" s="121"/>
      <c r="F68" s="124"/>
      <c r="G68" s="124"/>
      <c r="H68" s="124"/>
      <c r="I68" s="124"/>
      <c r="J68" s="124"/>
      <c r="K68" s="124"/>
      <c r="L68" s="124"/>
      <c r="M68" s="10">
        <f>X67</f>
        <v>4455.74</v>
      </c>
      <c r="N68" s="11">
        <f t="shared" ref="N68:N70" si="119">Y67</f>
        <v>2227.87</v>
      </c>
      <c r="O68" s="11">
        <f t="shared" ref="O68:O70" si="120">Z67</f>
        <v>2227.87</v>
      </c>
      <c r="P68" s="115"/>
      <c r="Q68" s="21" t="s">
        <v>5</v>
      </c>
      <c r="R68" s="25">
        <f t="shared" ref="R68:R70" si="121">S68+T68</f>
        <v>2023.32</v>
      </c>
      <c r="S68" s="10">
        <v>1011.66</v>
      </c>
      <c r="T68" s="10">
        <v>1011.66</v>
      </c>
      <c r="U68" s="25">
        <f t="shared" ref="U68" si="122">V68+W68</f>
        <v>2697.76</v>
      </c>
      <c r="V68" s="10">
        <v>1348.88</v>
      </c>
      <c r="W68" s="10">
        <v>1348.88</v>
      </c>
      <c r="X68" s="10">
        <f t="shared" ref="X68:X70" si="123">M68+R68-U68</f>
        <v>3781.2999999999993</v>
      </c>
      <c r="Y68" s="10">
        <f t="shared" ref="Y68:Y70" si="124">N68+S68-V68</f>
        <v>1890.6499999999996</v>
      </c>
      <c r="Z68" s="10">
        <f t="shared" ref="Z68:Z70" si="125">O68+T68-W68</f>
        <v>1890.6499999999996</v>
      </c>
      <c r="AA68" s="117"/>
      <c r="AB68" s="105"/>
      <c r="AC68" s="177"/>
      <c r="AD68" s="5"/>
      <c r="AE68" s="5"/>
      <c r="AF68" s="5"/>
      <c r="AG68" s="5"/>
      <c r="AH68" s="5"/>
    </row>
    <row r="69" spans="1:34" ht="19.95" customHeight="1" x14ac:dyDescent="0.25">
      <c r="A69" s="169"/>
      <c r="B69" s="124"/>
      <c r="C69" s="124"/>
      <c r="D69" s="124"/>
      <c r="E69" s="121"/>
      <c r="F69" s="124"/>
      <c r="G69" s="124"/>
      <c r="H69" s="124"/>
      <c r="I69" s="124"/>
      <c r="J69" s="124"/>
      <c r="K69" s="124"/>
      <c r="L69" s="124"/>
      <c r="M69" s="10">
        <f t="shared" ref="M69" si="126">X68</f>
        <v>3781.2999999999993</v>
      </c>
      <c r="N69" s="11">
        <f t="shared" si="119"/>
        <v>1890.6499999999996</v>
      </c>
      <c r="O69" s="11">
        <f t="shared" si="120"/>
        <v>1890.6499999999996</v>
      </c>
      <c r="P69" s="115"/>
      <c r="Q69" s="21" t="s">
        <v>6</v>
      </c>
      <c r="R69" s="25">
        <f t="shared" si="121"/>
        <v>0</v>
      </c>
      <c r="S69" s="10">
        <v>0</v>
      </c>
      <c r="T69" s="10">
        <v>0</v>
      </c>
      <c r="U69" s="25">
        <f>V69+W69</f>
        <v>0</v>
      </c>
      <c r="V69" s="10">
        <v>0</v>
      </c>
      <c r="W69" s="10">
        <v>0</v>
      </c>
      <c r="X69" s="10">
        <f t="shared" si="123"/>
        <v>3781.2999999999993</v>
      </c>
      <c r="Y69" s="10">
        <f t="shared" si="124"/>
        <v>1890.6499999999996</v>
      </c>
      <c r="Z69" s="10">
        <f t="shared" si="125"/>
        <v>1890.6499999999996</v>
      </c>
      <c r="AA69" s="117"/>
      <c r="AB69" s="105"/>
      <c r="AC69" s="177"/>
      <c r="AD69" s="5"/>
      <c r="AE69" s="5"/>
      <c r="AF69" s="5"/>
      <c r="AG69" s="5"/>
      <c r="AH69" s="5"/>
    </row>
    <row r="70" spans="1:34" ht="12.75" customHeight="1" x14ac:dyDescent="0.25">
      <c r="A70" s="169"/>
      <c r="B70" s="124"/>
      <c r="C70" s="124"/>
      <c r="D70" s="124"/>
      <c r="E70" s="121"/>
      <c r="F70" s="124"/>
      <c r="G70" s="124"/>
      <c r="H70" s="124"/>
      <c r="I70" s="124"/>
      <c r="J70" s="124"/>
      <c r="K70" s="124"/>
      <c r="L70" s="124"/>
      <c r="M70" s="10">
        <f>X69</f>
        <v>3781.2999999999993</v>
      </c>
      <c r="N70" s="11">
        <f t="shared" si="119"/>
        <v>1890.6499999999996</v>
      </c>
      <c r="O70" s="11">
        <f t="shared" si="120"/>
        <v>1890.6499999999996</v>
      </c>
      <c r="P70" s="115"/>
      <c r="Q70" s="21" t="s">
        <v>7</v>
      </c>
      <c r="R70" s="50">
        <f t="shared" si="121"/>
        <v>0</v>
      </c>
      <c r="S70" s="69">
        <v>0</v>
      </c>
      <c r="T70" s="69">
        <v>0</v>
      </c>
      <c r="U70" s="50">
        <f>V70+W70</f>
        <v>0</v>
      </c>
      <c r="V70" s="69">
        <v>0</v>
      </c>
      <c r="W70" s="69">
        <v>0</v>
      </c>
      <c r="X70" s="69">
        <f t="shared" si="123"/>
        <v>3781.2999999999993</v>
      </c>
      <c r="Y70" s="69">
        <f t="shared" si="124"/>
        <v>1890.6499999999996</v>
      </c>
      <c r="Z70" s="69">
        <f t="shared" si="125"/>
        <v>1890.6499999999996</v>
      </c>
      <c r="AA70" s="117"/>
      <c r="AB70" s="105"/>
      <c r="AC70" s="177"/>
      <c r="AD70" s="5"/>
      <c r="AE70" s="5"/>
      <c r="AF70" s="5"/>
      <c r="AG70" s="5"/>
      <c r="AH70" s="5"/>
    </row>
    <row r="71" spans="1:34" ht="18.75" customHeight="1" thickBot="1" x14ac:dyDescent="0.3">
      <c r="A71" s="225"/>
      <c r="B71" s="83"/>
      <c r="C71" s="83"/>
      <c r="D71" s="83"/>
      <c r="E71" s="102"/>
      <c r="F71" s="83"/>
      <c r="G71" s="83"/>
      <c r="H71" s="83"/>
      <c r="I71" s="83"/>
      <c r="J71" s="83"/>
      <c r="K71" s="83"/>
      <c r="L71" s="83"/>
      <c r="M71" s="108"/>
      <c r="N71" s="108"/>
      <c r="O71" s="108"/>
      <c r="P71" s="116"/>
      <c r="Q71" s="49" t="s">
        <v>3</v>
      </c>
      <c r="R71" s="41">
        <f>SUM(R67:R70)</f>
        <v>4046.64</v>
      </c>
      <c r="S71" s="12">
        <f t="shared" ref="S71:W71" si="127">SUM(S67:S70)</f>
        <v>2023.32</v>
      </c>
      <c r="T71" s="12">
        <f t="shared" si="127"/>
        <v>2023.32</v>
      </c>
      <c r="U71" s="41">
        <f t="shared" si="127"/>
        <v>4721.08</v>
      </c>
      <c r="V71" s="12">
        <f t="shared" si="127"/>
        <v>2360.54</v>
      </c>
      <c r="W71" s="12">
        <f t="shared" si="127"/>
        <v>2360.54</v>
      </c>
      <c r="X71" s="130"/>
      <c r="Y71" s="130"/>
      <c r="Z71" s="130"/>
      <c r="AA71" s="95"/>
      <c r="AB71" s="92"/>
      <c r="AC71" s="189"/>
      <c r="AD71" s="5"/>
      <c r="AE71" s="5"/>
      <c r="AF71" s="5"/>
      <c r="AG71" s="5"/>
      <c r="AH71" s="5"/>
    </row>
    <row r="72" spans="1:34" ht="15.6" customHeight="1" x14ac:dyDescent="0.25">
      <c r="A72" s="255" t="s">
        <v>108</v>
      </c>
      <c r="B72" s="205" t="s">
        <v>62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58">
        <f>N72+O72</f>
        <v>516.77</v>
      </c>
      <c r="N72" s="55">
        <f>N77+N82+N87+N92+N112</f>
        <v>310.08</v>
      </c>
      <c r="O72" s="62">
        <f>O77+O82+O87+O92+O112</f>
        <v>206.69</v>
      </c>
      <c r="P72" s="258"/>
      <c r="Q72" s="64" t="s">
        <v>4</v>
      </c>
      <c r="R72" s="40">
        <f>S72+T72</f>
        <v>7044.35</v>
      </c>
      <c r="S72" s="27">
        <f>S77+S82+S87+S92</f>
        <v>4755.54</v>
      </c>
      <c r="T72" s="27">
        <f>T77+T82+T87+T92</f>
        <v>2288.81</v>
      </c>
      <c r="U72" s="40">
        <f>V72+W72</f>
        <v>6547.6500000000005</v>
      </c>
      <c r="V72" s="27">
        <f>V77+V82+V87+V92</f>
        <v>4507.1900000000005</v>
      </c>
      <c r="W72" s="27">
        <f>W77+W82+W87+W92</f>
        <v>2040.4599999999998</v>
      </c>
      <c r="X72" s="27">
        <f t="shared" ref="X72:Z72" si="128">X77+X112+X82+X87+X92</f>
        <v>1013.47</v>
      </c>
      <c r="Y72" s="27">
        <f>Y77+Y112+Y82+Y87+Y92</f>
        <v>558.42999999999995</v>
      </c>
      <c r="Z72" s="27">
        <f t="shared" si="128"/>
        <v>455.03999999999996</v>
      </c>
      <c r="AA72" s="191"/>
      <c r="AB72" s="191"/>
      <c r="AC72" s="280" t="s">
        <v>139</v>
      </c>
      <c r="AD72" s="5"/>
      <c r="AE72" s="5"/>
      <c r="AF72" s="5"/>
      <c r="AG72" s="5"/>
      <c r="AH72" s="5"/>
    </row>
    <row r="73" spans="1:34" ht="15.6" customHeight="1" x14ac:dyDescent="0.25">
      <c r="A73" s="256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10">
        <f>X72</f>
        <v>1013.47</v>
      </c>
      <c r="N73" s="25">
        <f t="shared" ref="N73:O75" si="129">N78+N83+N88+N93+N113</f>
        <v>558.42999999999995</v>
      </c>
      <c r="O73" s="63">
        <f t="shared" si="129"/>
        <v>455.03999999999996</v>
      </c>
      <c r="P73" s="259"/>
      <c r="Q73" s="44" t="s">
        <v>5</v>
      </c>
      <c r="R73" s="25">
        <f t="shared" ref="R73:R75" si="130">S73+T73</f>
        <v>7677.6500000000005</v>
      </c>
      <c r="S73" s="27">
        <f t="shared" ref="S73:T75" si="131">S78+S83+S88+S93</f>
        <v>5140.4900000000007</v>
      </c>
      <c r="T73" s="27">
        <f t="shared" si="131"/>
        <v>2537.16</v>
      </c>
      <c r="U73" s="25">
        <f t="shared" ref="U73:U74" si="132">V73+W73</f>
        <v>7429.3</v>
      </c>
      <c r="V73" s="27">
        <f>V78+V83+V88+V93</f>
        <v>4892.1400000000003</v>
      </c>
      <c r="W73" s="27">
        <f>W78+W83+W88+W93</f>
        <v>2537.16</v>
      </c>
      <c r="X73" s="27">
        <f t="shared" ref="V73:Z75" si="133">X78+X113+X83+X88+X93</f>
        <v>1261.8200000000002</v>
      </c>
      <c r="Y73" s="27">
        <f t="shared" si="133"/>
        <v>806.78</v>
      </c>
      <c r="Z73" s="27">
        <f t="shared" si="133"/>
        <v>455.04</v>
      </c>
      <c r="AA73" s="214"/>
      <c r="AB73" s="214"/>
      <c r="AC73" s="281"/>
      <c r="AD73" s="5"/>
      <c r="AE73" s="5"/>
      <c r="AF73" s="5"/>
      <c r="AG73" s="5"/>
      <c r="AH73" s="5"/>
    </row>
    <row r="74" spans="1:34" ht="15.6" customHeight="1" x14ac:dyDescent="0.25">
      <c r="A74" s="256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10">
        <f>X73</f>
        <v>1261.8200000000002</v>
      </c>
      <c r="N74" s="25">
        <f t="shared" si="129"/>
        <v>806.78</v>
      </c>
      <c r="O74" s="63">
        <f t="shared" si="129"/>
        <v>455.04</v>
      </c>
      <c r="P74" s="259"/>
      <c r="Q74" s="44" t="s">
        <v>6</v>
      </c>
      <c r="R74" s="25">
        <f t="shared" si="130"/>
        <v>0</v>
      </c>
      <c r="S74" s="27">
        <f t="shared" si="131"/>
        <v>0</v>
      </c>
      <c r="T74" s="27">
        <f t="shared" si="131"/>
        <v>0</v>
      </c>
      <c r="U74" s="25">
        <f t="shared" si="132"/>
        <v>0</v>
      </c>
      <c r="V74" s="27">
        <f t="shared" si="133"/>
        <v>0</v>
      </c>
      <c r="W74" s="27">
        <f t="shared" si="133"/>
        <v>0</v>
      </c>
      <c r="X74" s="27">
        <f t="shared" si="133"/>
        <v>1261.8200000000002</v>
      </c>
      <c r="Y74" s="27">
        <f t="shared" si="133"/>
        <v>806.78</v>
      </c>
      <c r="Z74" s="27">
        <f t="shared" si="133"/>
        <v>455.04</v>
      </c>
      <c r="AA74" s="214"/>
      <c r="AB74" s="214"/>
      <c r="AC74" s="281"/>
      <c r="AD74" s="5"/>
      <c r="AE74" s="5"/>
      <c r="AF74" s="5"/>
      <c r="AG74" s="5"/>
      <c r="AH74" s="5"/>
    </row>
    <row r="75" spans="1:34" ht="15.6" customHeight="1" x14ac:dyDescent="0.25">
      <c r="A75" s="256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10">
        <f>X74</f>
        <v>1261.8200000000002</v>
      </c>
      <c r="N75" s="25">
        <f t="shared" si="129"/>
        <v>806.78</v>
      </c>
      <c r="O75" s="63">
        <f t="shared" si="129"/>
        <v>455.04</v>
      </c>
      <c r="P75" s="259"/>
      <c r="Q75" s="44" t="s">
        <v>7</v>
      </c>
      <c r="R75" s="25">
        <f t="shared" si="130"/>
        <v>0</v>
      </c>
      <c r="S75" s="27">
        <f t="shared" si="131"/>
        <v>0</v>
      </c>
      <c r="T75" s="27">
        <f t="shared" si="131"/>
        <v>0</v>
      </c>
      <c r="U75" s="25">
        <v>0</v>
      </c>
      <c r="V75" s="27">
        <v>0</v>
      </c>
      <c r="W75" s="27">
        <v>0</v>
      </c>
      <c r="X75" s="27">
        <f t="shared" si="133"/>
        <v>1261.8200000000002</v>
      </c>
      <c r="Y75" s="27">
        <f t="shared" si="133"/>
        <v>806.78</v>
      </c>
      <c r="Z75" s="27">
        <f t="shared" si="133"/>
        <v>455.04</v>
      </c>
      <c r="AA75" s="214"/>
      <c r="AB75" s="214"/>
      <c r="AC75" s="281"/>
      <c r="AD75" s="5"/>
      <c r="AE75" s="5"/>
      <c r="AF75" s="5"/>
      <c r="AG75" s="5"/>
      <c r="AH75" s="5"/>
    </row>
    <row r="76" spans="1:34" ht="15.6" customHeight="1" thickBot="1" x14ac:dyDescent="0.3">
      <c r="A76" s="257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160"/>
      <c r="N76" s="160"/>
      <c r="O76" s="261"/>
      <c r="P76" s="260"/>
      <c r="Q76" s="59" t="s">
        <v>3</v>
      </c>
      <c r="R76" s="60">
        <f t="shared" ref="R76:W76" si="134">SUM(R72:R75)</f>
        <v>14722</v>
      </c>
      <c r="S76" s="68">
        <f t="shared" si="134"/>
        <v>9896.0300000000007</v>
      </c>
      <c r="T76" s="68">
        <f t="shared" si="134"/>
        <v>4825.9699999999993</v>
      </c>
      <c r="U76" s="60">
        <f t="shared" si="134"/>
        <v>13976.95</v>
      </c>
      <c r="V76" s="68">
        <f t="shared" si="134"/>
        <v>9399.3300000000017</v>
      </c>
      <c r="W76" s="68">
        <f t="shared" si="134"/>
        <v>4577.62</v>
      </c>
      <c r="X76" s="188"/>
      <c r="Y76" s="188"/>
      <c r="Z76" s="188"/>
      <c r="AA76" s="215"/>
      <c r="AB76" s="215"/>
      <c r="AC76" s="282"/>
      <c r="AD76" s="5"/>
      <c r="AE76" s="5"/>
      <c r="AF76" s="5"/>
      <c r="AG76" s="5"/>
      <c r="AH76" s="5"/>
    </row>
    <row r="77" spans="1:34" ht="16.2" customHeight="1" x14ac:dyDescent="0.25">
      <c r="A77" s="112">
        <v>1</v>
      </c>
      <c r="B77" s="133" t="s">
        <v>55</v>
      </c>
      <c r="C77" s="133" t="s">
        <v>56</v>
      </c>
      <c r="D77" s="133" t="s">
        <v>61</v>
      </c>
      <c r="E77" s="133"/>
      <c r="F77" s="135"/>
      <c r="G77" s="133" t="s">
        <v>138</v>
      </c>
      <c r="H77" s="133" t="s">
        <v>57</v>
      </c>
      <c r="I77" s="133">
        <v>966.7</v>
      </c>
      <c r="J77" s="133"/>
      <c r="K77" s="230">
        <v>43101</v>
      </c>
      <c r="L77" s="230">
        <v>46752</v>
      </c>
      <c r="M77" s="27">
        <f>N77+O77</f>
        <v>0</v>
      </c>
      <c r="N77" s="28">
        <v>0</v>
      </c>
      <c r="O77" s="30">
        <v>0</v>
      </c>
      <c r="P77" s="128" t="s">
        <v>43</v>
      </c>
      <c r="Q77" s="29" t="s">
        <v>4</v>
      </c>
      <c r="R77" s="47">
        <f>S77+T77</f>
        <v>2466.6999999999998</v>
      </c>
      <c r="S77" s="27">
        <v>2466.6999999999998</v>
      </c>
      <c r="T77" s="27">
        <v>0</v>
      </c>
      <c r="U77" s="40">
        <f>V77+W77</f>
        <v>2466.6999999999998</v>
      </c>
      <c r="V77" s="27">
        <v>2466.6999999999998</v>
      </c>
      <c r="W77" s="27">
        <v>0</v>
      </c>
      <c r="X77" s="27">
        <f>M77+R77-U77</f>
        <v>0</v>
      </c>
      <c r="Y77" s="27">
        <f>N77+S77-V77</f>
        <v>0</v>
      </c>
      <c r="Z77" s="27">
        <f>O77+T77-W77</f>
        <v>0</v>
      </c>
      <c r="AA77" s="97"/>
      <c r="AB77" s="94"/>
      <c r="AC77" s="237"/>
      <c r="AD77" s="5"/>
      <c r="AE77" s="5"/>
      <c r="AF77" s="5"/>
      <c r="AG77" s="5"/>
      <c r="AH77" s="5"/>
    </row>
    <row r="78" spans="1:34" ht="16.2" customHeight="1" x14ac:dyDescent="0.25">
      <c r="A78" s="113"/>
      <c r="B78" s="110"/>
      <c r="C78" s="110"/>
      <c r="D78" s="110"/>
      <c r="E78" s="110"/>
      <c r="F78" s="122"/>
      <c r="G78" s="110"/>
      <c r="H78" s="110"/>
      <c r="I78" s="110"/>
      <c r="J78" s="110"/>
      <c r="K78" s="110"/>
      <c r="L78" s="110"/>
      <c r="M78" s="10">
        <f t="shared" ref="M78:M80" si="135">X77</f>
        <v>0</v>
      </c>
      <c r="N78" s="25">
        <f t="shared" ref="N78:N80" si="136">Y77</f>
        <v>0</v>
      </c>
      <c r="O78" s="11">
        <f t="shared" ref="O78:O80" si="137">Z77</f>
        <v>0</v>
      </c>
      <c r="P78" s="115"/>
      <c r="Q78" s="17" t="s">
        <v>5</v>
      </c>
      <c r="R78" s="25">
        <f t="shared" ref="R78:R80" si="138">S78+T78</f>
        <v>2603.3000000000002</v>
      </c>
      <c r="S78" s="27">
        <v>2603.3000000000002</v>
      </c>
      <c r="T78" s="27">
        <v>0</v>
      </c>
      <c r="U78" s="25">
        <f t="shared" ref="U78:U80" si="139">V78+W78</f>
        <v>2603.3000000000002</v>
      </c>
      <c r="V78" s="10">
        <v>2603.3000000000002</v>
      </c>
      <c r="W78" s="27">
        <v>0</v>
      </c>
      <c r="X78" s="10">
        <f t="shared" ref="X78:X80" si="140">M78+R78-U78</f>
        <v>0</v>
      </c>
      <c r="Y78" s="10">
        <f t="shared" ref="Y78:Y80" si="141">N78+S78-V78</f>
        <v>0</v>
      </c>
      <c r="Z78" s="10">
        <f t="shared" ref="Z78:Z80" si="142">O78+T78-W78</f>
        <v>0</v>
      </c>
      <c r="AA78" s="117"/>
      <c r="AB78" s="105"/>
      <c r="AC78" s="238"/>
      <c r="AD78" s="5"/>
      <c r="AE78" s="5"/>
      <c r="AF78" s="5"/>
      <c r="AG78" s="5"/>
      <c r="AH78" s="5"/>
    </row>
    <row r="79" spans="1:34" ht="16.2" customHeight="1" x14ac:dyDescent="0.25">
      <c r="A79" s="113"/>
      <c r="B79" s="110"/>
      <c r="C79" s="110"/>
      <c r="D79" s="110"/>
      <c r="E79" s="110"/>
      <c r="F79" s="122"/>
      <c r="G79" s="110"/>
      <c r="H79" s="110"/>
      <c r="I79" s="110"/>
      <c r="J79" s="110"/>
      <c r="K79" s="110"/>
      <c r="L79" s="110"/>
      <c r="M79" s="10">
        <f t="shared" si="135"/>
        <v>0</v>
      </c>
      <c r="N79" s="11">
        <f t="shared" si="136"/>
        <v>0</v>
      </c>
      <c r="O79" s="11">
        <f t="shared" si="137"/>
        <v>0</v>
      </c>
      <c r="P79" s="115"/>
      <c r="Q79" s="17" t="s">
        <v>6</v>
      </c>
      <c r="R79" s="25">
        <f t="shared" si="138"/>
        <v>0</v>
      </c>
      <c r="S79" s="10">
        <v>0</v>
      </c>
      <c r="T79" s="10">
        <v>0</v>
      </c>
      <c r="U79" s="25">
        <f t="shared" si="139"/>
        <v>0</v>
      </c>
      <c r="V79" s="10">
        <v>0</v>
      </c>
      <c r="W79" s="10">
        <v>0</v>
      </c>
      <c r="X79" s="10">
        <f t="shared" si="140"/>
        <v>0</v>
      </c>
      <c r="Y79" s="10">
        <f t="shared" si="141"/>
        <v>0</v>
      </c>
      <c r="Z79" s="10">
        <f t="shared" si="142"/>
        <v>0</v>
      </c>
      <c r="AA79" s="117"/>
      <c r="AB79" s="105"/>
      <c r="AC79" s="238"/>
      <c r="AD79" s="5"/>
      <c r="AE79" s="5"/>
      <c r="AF79" s="5"/>
      <c r="AG79" s="5"/>
      <c r="AH79" s="5"/>
    </row>
    <row r="80" spans="1:34" ht="16.2" customHeight="1" x14ac:dyDescent="0.25">
      <c r="A80" s="113"/>
      <c r="B80" s="110"/>
      <c r="C80" s="110"/>
      <c r="D80" s="110"/>
      <c r="E80" s="110"/>
      <c r="F80" s="122"/>
      <c r="G80" s="110"/>
      <c r="H80" s="110"/>
      <c r="I80" s="110"/>
      <c r="J80" s="110"/>
      <c r="K80" s="110"/>
      <c r="L80" s="110"/>
      <c r="M80" s="10">
        <f t="shared" si="135"/>
        <v>0</v>
      </c>
      <c r="N80" s="11">
        <f t="shared" si="136"/>
        <v>0</v>
      </c>
      <c r="O80" s="11">
        <f t="shared" si="137"/>
        <v>0</v>
      </c>
      <c r="P80" s="115"/>
      <c r="Q80" s="17" t="s">
        <v>7</v>
      </c>
      <c r="R80" s="25">
        <f t="shared" si="138"/>
        <v>0</v>
      </c>
      <c r="S80" s="10">
        <v>0</v>
      </c>
      <c r="T80" s="10">
        <v>0</v>
      </c>
      <c r="U80" s="25">
        <f t="shared" si="139"/>
        <v>0</v>
      </c>
      <c r="V80" s="10">
        <v>0</v>
      </c>
      <c r="W80" s="10">
        <v>0</v>
      </c>
      <c r="X80" s="10">
        <f t="shared" si="140"/>
        <v>0</v>
      </c>
      <c r="Y80" s="10">
        <f t="shared" si="141"/>
        <v>0</v>
      </c>
      <c r="Z80" s="10">
        <f t="shared" si="142"/>
        <v>0</v>
      </c>
      <c r="AA80" s="117"/>
      <c r="AB80" s="105"/>
      <c r="AC80" s="238"/>
      <c r="AD80" s="5"/>
      <c r="AE80" s="5"/>
      <c r="AF80" s="5"/>
      <c r="AG80" s="5"/>
      <c r="AH80" s="5"/>
    </row>
    <row r="81" spans="1:34" ht="94.5" customHeight="1" x14ac:dyDescent="0.25">
      <c r="A81" s="113"/>
      <c r="B81" s="110"/>
      <c r="C81" s="110"/>
      <c r="D81" s="110"/>
      <c r="E81" s="110"/>
      <c r="F81" s="122"/>
      <c r="G81" s="110"/>
      <c r="H81" s="110"/>
      <c r="I81" s="110"/>
      <c r="J81" s="110"/>
      <c r="K81" s="110"/>
      <c r="L81" s="110"/>
      <c r="M81" s="26"/>
      <c r="N81" s="26"/>
      <c r="O81" s="26"/>
      <c r="P81" s="115"/>
      <c r="Q81" s="38" t="s">
        <v>3</v>
      </c>
      <c r="R81" s="41">
        <f>SUM(R77:R80)</f>
        <v>5070</v>
      </c>
      <c r="S81" s="12">
        <f t="shared" ref="S81" si="143">SUM(S77:S80)</f>
        <v>5070</v>
      </c>
      <c r="T81" s="12">
        <f t="shared" ref="T81" si="144">SUM(T77:T80)</f>
        <v>0</v>
      </c>
      <c r="U81" s="41">
        <f t="shared" ref="U81" si="145">SUM(U77:U80)</f>
        <v>5070</v>
      </c>
      <c r="V81" s="12">
        <f t="shared" ref="V81" si="146">SUM(V77:V80)</f>
        <v>5070</v>
      </c>
      <c r="W81" s="12">
        <f t="shared" ref="W81" si="147">SUM(W77:W80)</f>
        <v>0</v>
      </c>
      <c r="X81" s="130"/>
      <c r="Y81" s="130"/>
      <c r="Z81" s="130"/>
      <c r="AA81" s="117"/>
      <c r="AB81" s="105"/>
      <c r="AC81" s="239"/>
      <c r="AD81" s="5"/>
      <c r="AE81" s="5"/>
      <c r="AF81" s="5"/>
      <c r="AG81" s="5"/>
      <c r="AH81" s="5"/>
    </row>
    <row r="82" spans="1:34" ht="12.75" customHeight="1" x14ac:dyDescent="0.25">
      <c r="A82" s="112">
        <v>2</v>
      </c>
      <c r="B82" s="110" t="s">
        <v>55</v>
      </c>
      <c r="C82" s="110" t="s">
        <v>59</v>
      </c>
      <c r="D82" s="110" t="s">
        <v>132</v>
      </c>
      <c r="E82" s="121" t="s">
        <v>85</v>
      </c>
      <c r="F82" s="122"/>
      <c r="G82" s="110" t="s">
        <v>137</v>
      </c>
      <c r="H82" s="110" t="s">
        <v>58</v>
      </c>
      <c r="I82" s="110">
        <v>0.9</v>
      </c>
      <c r="J82" s="110">
        <v>229.68</v>
      </c>
      <c r="K82" s="109" t="s">
        <v>156</v>
      </c>
      <c r="L82" s="109" t="s">
        <v>157</v>
      </c>
      <c r="M82" s="10">
        <f>N82+O82</f>
        <v>516.77</v>
      </c>
      <c r="N82" s="11">
        <v>310.08</v>
      </c>
      <c r="O82" s="14">
        <v>206.69</v>
      </c>
      <c r="P82" s="115" t="s">
        <v>43</v>
      </c>
      <c r="Q82" s="17" t="s">
        <v>4</v>
      </c>
      <c r="R82" s="25">
        <f>S82+T82</f>
        <v>620.13</v>
      </c>
      <c r="S82" s="10">
        <v>310.08</v>
      </c>
      <c r="T82" s="10">
        <v>310.05</v>
      </c>
      <c r="U82" s="25">
        <f>V82+W82</f>
        <v>620.13</v>
      </c>
      <c r="V82" s="10">
        <v>310.08</v>
      </c>
      <c r="W82" s="10">
        <v>310.05</v>
      </c>
      <c r="X82" s="10">
        <f>M82+R82-U82</f>
        <v>516.7700000000001</v>
      </c>
      <c r="Y82" s="10">
        <f>N82+S82-V82</f>
        <v>310.08</v>
      </c>
      <c r="Z82" s="10">
        <f>O82+T82-W82</f>
        <v>206.69</v>
      </c>
      <c r="AA82" s="117"/>
      <c r="AB82" s="117"/>
      <c r="AC82" s="240"/>
      <c r="AD82" s="5"/>
      <c r="AE82" s="5"/>
      <c r="AF82" s="5"/>
      <c r="AG82" s="5"/>
      <c r="AH82" s="5"/>
    </row>
    <row r="83" spans="1:34" ht="12.75" customHeight="1" x14ac:dyDescent="0.25">
      <c r="A83" s="113"/>
      <c r="B83" s="110"/>
      <c r="C83" s="110"/>
      <c r="D83" s="110"/>
      <c r="E83" s="121"/>
      <c r="F83" s="122"/>
      <c r="G83" s="110"/>
      <c r="H83" s="110"/>
      <c r="I83" s="110"/>
      <c r="J83" s="110"/>
      <c r="K83" s="110"/>
      <c r="L83" s="110"/>
      <c r="M83" s="10">
        <f t="shared" ref="M83:M85" si="148">X82</f>
        <v>516.7700000000001</v>
      </c>
      <c r="N83" s="11">
        <f t="shared" ref="N83:N85" si="149">Y82</f>
        <v>310.08</v>
      </c>
      <c r="O83" s="11">
        <f t="shared" ref="O83:O85" si="150">Z82</f>
        <v>206.69</v>
      </c>
      <c r="P83" s="115"/>
      <c r="Q83" s="17" t="s">
        <v>5</v>
      </c>
      <c r="R83" s="25">
        <f t="shared" ref="R83:R85" si="151">S83+T83</f>
        <v>620.13</v>
      </c>
      <c r="S83" s="10">
        <v>310.08</v>
      </c>
      <c r="T83" s="10">
        <v>310.05</v>
      </c>
      <c r="U83" s="25">
        <f t="shared" ref="U83:U85" si="152">V83+W83</f>
        <v>620.13</v>
      </c>
      <c r="V83" s="10">
        <v>310.08</v>
      </c>
      <c r="W83" s="10">
        <v>310.05</v>
      </c>
      <c r="X83" s="10">
        <f t="shared" ref="X83:X85" si="153">M83+R83-U83</f>
        <v>516.7700000000001</v>
      </c>
      <c r="Y83" s="10">
        <f t="shared" ref="Y83:Y85" si="154">N83+S83-V83</f>
        <v>310.08</v>
      </c>
      <c r="Z83" s="10">
        <f t="shared" ref="Z83:Z85" si="155">O83+T83-W83</f>
        <v>206.69</v>
      </c>
      <c r="AA83" s="117"/>
      <c r="AB83" s="117"/>
      <c r="AC83" s="241"/>
      <c r="AD83" s="5"/>
      <c r="AE83" s="5"/>
      <c r="AF83" s="5"/>
      <c r="AG83" s="5"/>
      <c r="AH83" s="5"/>
    </row>
    <row r="84" spans="1:34" ht="12.75" customHeight="1" x14ac:dyDescent="0.25">
      <c r="A84" s="113"/>
      <c r="B84" s="110"/>
      <c r="C84" s="110"/>
      <c r="D84" s="110"/>
      <c r="E84" s="121"/>
      <c r="F84" s="122"/>
      <c r="G84" s="110"/>
      <c r="H84" s="110"/>
      <c r="I84" s="110"/>
      <c r="J84" s="110"/>
      <c r="K84" s="110"/>
      <c r="L84" s="110"/>
      <c r="M84" s="10">
        <f t="shared" si="148"/>
        <v>516.7700000000001</v>
      </c>
      <c r="N84" s="11">
        <f t="shared" si="149"/>
        <v>310.08</v>
      </c>
      <c r="O84" s="11">
        <f t="shared" si="150"/>
        <v>206.69</v>
      </c>
      <c r="P84" s="115"/>
      <c r="Q84" s="17" t="s">
        <v>6</v>
      </c>
      <c r="R84" s="25">
        <f t="shared" si="151"/>
        <v>0</v>
      </c>
      <c r="S84" s="10"/>
      <c r="T84" s="10">
        <v>0</v>
      </c>
      <c r="U84" s="25">
        <f t="shared" si="152"/>
        <v>0</v>
      </c>
      <c r="V84" s="10">
        <v>0</v>
      </c>
      <c r="W84" s="10">
        <v>0</v>
      </c>
      <c r="X84" s="10">
        <f t="shared" si="153"/>
        <v>516.7700000000001</v>
      </c>
      <c r="Y84" s="10">
        <f t="shared" si="154"/>
        <v>310.08</v>
      </c>
      <c r="Z84" s="10">
        <f t="shared" si="155"/>
        <v>206.69</v>
      </c>
      <c r="AA84" s="117"/>
      <c r="AB84" s="117"/>
      <c r="AC84" s="241"/>
      <c r="AD84" s="5"/>
      <c r="AE84" s="5"/>
      <c r="AF84" s="5"/>
      <c r="AG84" s="5"/>
      <c r="AH84" s="5"/>
    </row>
    <row r="85" spans="1:34" ht="12.75" customHeight="1" x14ac:dyDescent="0.25">
      <c r="A85" s="113"/>
      <c r="B85" s="110"/>
      <c r="C85" s="110"/>
      <c r="D85" s="110"/>
      <c r="E85" s="121"/>
      <c r="F85" s="122"/>
      <c r="G85" s="110"/>
      <c r="H85" s="110"/>
      <c r="I85" s="110"/>
      <c r="J85" s="110"/>
      <c r="K85" s="110"/>
      <c r="L85" s="110"/>
      <c r="M85" s="10">
        <f t="shared" si="148"/>
        <v>516.7700000000001</v>
      </c>
      <c r="N85" s="11">
        <f t="shared" si="149"/>
        <v>310.08</v>
      </c>
      <c r="O85" s="11">
        <f t="shared" si="150"/>
        <v>206.69</v>
      </c>
      <c r="P85" s="115"/>
      <c r="Q85" s="17" t="s">
        <v>7</v>
      </c>
      <c r="R85" s="25">
        <f t="shared" si="151"/>
        <v>0</v>
      </c>
      <c r="S85" s="10"/>
      <c r="T85" s="10">
        <v>0</v>
      </c>
      <c r="U85" s="25">
        <f t="shared" si="152"/>
        <v>0</v>
      </c>
      <c r="V85" s="10">
        <v>0</v>
      </c>
      <c r="W85" s="10">
        <v>0</v>
      </c>
      <c r="X85" s="10">
        <f t="shared" si="153"/>
        <v>516.7700000000001</v>
      </c>
      <c r="Y85" s="10">
        <f t="shared" si="154"/>
        <v>310.08</v>
      </c>
      <c r="Z85" s="10">
        <f t="shared" si="155"/>
        <v>206.69</v>
      </c>
      <c r="AA85" s="117"/>
      <c r="AB85" s="117"/>
      <c r="AC85" s="241"/>
      <c r="AD85" s="5"/>
      <c r="AE85" s="5"/>
      <c r="AF85" s="5"/>
      <c r="AG85" s="5"/>
      <c r="AH85" s="5"/>
    </row>
    <row r="86" spans="1:34" ht="39.75" customHeight="1" x14ac:dyDescent="0.25">
      <c r="A86" s="113"/>
      <c r="B86" s="111"/>
      <c r="C86" s="111"/>
      <c r="D86" s="111"/>
      <c r="E86" s="102"/>
      <c r="F86" s="123"/>
      <c r="G86" s="111"/>
      <c r="H86" s="111"/>
      <c r="I86" s="111"/>
      <c r="J86" s="111"/>
      <c r="K86" s="111"/>
      <c r="L86" s="111"/>
      <c r="M86" s="108"/>
      <c r="N86" s="108"/>
      <c r="O86" s="108"/>
      <c r="P86" s="116"/>
      <c r="Q86" s="39" t="s">
        <v>3</v>
      </c>
      <c r="R86" s="42">
        <f>SUM(R82:R85)</f>
        <v>1240.26</v>
      </c>
      <c r="S86" s="70">
        <f t="shared" ref="S86:W86" si="156">SUM(S82:S85)</f>
        <v>620.16</v>
      </c>
      <c r="T86" s="70">
        <f t="shared" si="156"/>
        <v>620.1</v>
      </c>
      <c r="U86" s="42">
        <f t="shared" si="156"/>
        <v>1240.26</v>
      </c>
      <c r="V86" s="70">
        <f t="shared" si="156"/>
        <v>620.16</v>
      </c>
      <c r="W86" s="70">
        <f t="shared" si="156"/>
        <v>620.1</v>
      </c>
      <c r="X86" s="108"/>
      <c r="Y86" s="108"/>
      <c r="Z86" s="108"/>
      <c r="AA86" s="95"/>
      <c r="AB86" s="95"/>
      <c r="AC86" s="242"/>
      <c r="AD86" s="5"/>
      <c r="AE86" s="5"/>
      <c r="AF86" s="5"/>
      <c r="AG86" s="5"/>
      <c r="AH86" s="5"/>
    </row>
    <row r="87" spans="1:34" ht="12.75" customHeight="1" x14ac:dyDescent="0.25">
      <c r="A87" s="112">
        <v>3</v>
      </c>
      <c r="B87" s="110" t="s">
        <v>55</v>
      </c>
      <c r="C87" s="110" t="s">
        <v>100</v>
      </c>
      <c r="D87" s="110" t="s">
        <v>102</v>
      </c>
      <c r="E87" s="121" t="s">
        <v>85</v>
      </c>
      <c r="F87" s="122"/>
      <c r="G87" s="83" t="s">
        <v>103</v>
      </c>
      <c r="H87" s="83" t="s">
        <v>104</v>
      </c>
      <c r="I87" s="110" t="s">
        <v>10</v>
      </c>
      <c r="J87" s="110">
        <v>988.04</v>
      </c>
      <c r="K87" s="109">
        <v>44805</v>
      </c>
      <c r="L87" s="109">
        <v>45138</v>
      </c>
      <c r="M87" s="10">
        <f>N87+O87</f>
        <v>0</v>
      </c>
      <c r="N87" s="11">
        <v>0</v>
      </c>
      <c r="O87" s="14">
        <v>0</v>
      </c>
      <c r="P87" s="115" t="s">
        <v>43</v>
      </c>
      <c r="Q87" s="17" t="s">
        <v>4</v>
      </c>
      <c r="R87" s="25">
        <f>S87+T87</f>
        <v>2964.12</v>
      </c>
      <c r="S87" s="10">
        <v>1482.06</v>
      </c>
      <c r="T87" s="10">
        <v>1482.06</v>
      </c>
      <c r="U87" s="25">
        <f>V87+W87</f>
        <v>2964.12</v>
      </c>
      <c r="V87" s="10">
        <v>1482.06</v>
      </c>
      <c r="W87" s="10">
        <v>1482.06</v>
      </c>
      <c r="X87" s="10">
        <f>M87+R87-U87</f>
        <v>0</v>
      </c>
      <c r="Y87" s="10">
        <f>N87+S87-V87</f>
        <v>0</v>
      </c>
      <c r="Z87" s="10">
        <f>O87+T87-W87</f>
        <v>0</v>
      </c>
      <c r="AA87" s="117"/>
      <c r="AB87" s="117"/>
      <c r="AC87" s="118"/>
      <c r="AD87" s="5"/>
      <c r="AE87" s="5"/>
      <c r="AF87" s="5"/>
      <c r="AG87" s="5"/>
      <c r="AH87" s="5"/>
    </row>
    <row r="88" spans="1:34" ht="13.2" x14ac:dyDescent="0.25">
      <c r="A88" s="113"/>
      <c r="B88" s="110"/>
      <c r="C88" s="110"/>
      <c r="D88" s="110"/>
      <c r="E88" s="121"/>
      <c r="F88" s="122"/>
      <c r="G88" s="84"/>
      <c r="H88" s="84"/>
      <c r="I88" s="110"/>
      <c r="J88" s="110"/>
      <c r="K88" s="110"/>
      <c r="L88" s="110"/>
      <c r="M88" s="10">
        <f t="shared" ref="M88:M90" si="157">X87</f>
        <v>0</v>
      </c>
      <c r="N88" s="11">
        <f t="shared" ref="N88:N90" si="158">Y87</f>
        <v>0</v>
      </c>
      <c r="O88" s="11">
        <f t="shared" ref="O88:O90" si="159">Z87</f>
        <v>0</v>
      </c>
      <c r="P88" s="115"/>
      <c r="Q88" s="17" t="s">
        <v>5</v>
      </c>
      <c r="R88" s="25">
        <f t="shared" ref="R88:R90" si="160">S88+T88</f>
        <v>2964.12</v>
      </c>
      <c r="S88" s="10">
        <v>1482.06</v>
      </c>
      <c r="T88" s="10">
        <v>1482.06</v>
      </c>
      <c r="U88" s="25">
        <f t="shared" ref="U88:U90" si="161">V88+W88</f>
        <v>2964.12</v>
      </c>
      <c r="V88" s="10">
        <v>1482.06</v>
      </c>
      <c r="W88" s="10">
        <v>1482.06</v>
      </c>
      <c r="X88" s="10">
        <f t="shared" ref="X88:X90" si="162">M88+R88-U88</f>
        <v>0</v>
      </c>
      <c r="Y88" s="10">
        <f t="shared" ref="Y88:Y90" si="163">N88+S88-V88</f>
        <v>0</v>
      </c>
      <c r="Z88" s="10">
        <f t="shared" ref="Z88:Z90" si="164">O88+T88-W88</f>
        <v>0</v>
      </c>
      <c r="AA88" s="117"/>
      <c r="AB88" s="117"/>
      <c r="AC88" s="119"/>
      <c r="AD88" s="5"/>
      <c r="AE88" s="5"/>
      <c r="AF88" s="5"/>
      <c r="AG88" s="5"/>
      <c r="AH88" s="5"/>
    </row>
    <row r="89" spans="1:34" ht="13.2" x14ac:dyDescent="0.25">
      <c r="A89" s="113"/>
      <c r="B89" s="110"/>
      <c r="C89" s="110"/>
      <c r="D89" s="110"/>
      <c r="E89" s="121"/>
      <c r="F89" s="122"/>
      <c r="G89" s="84"/>
      <c r="H89" s="84"/>
      <c r="I89" s="110"/>
      <c r="J89" s="110"/>
      <c r="K89" s="110"/>
      <c r="L89" s="110"/>
      <c r="M89" s="10">
        <f t="shared" si="157"/>
        <v>0</v>
      </c>
      <c r="N89" s="11">
        <f t="shared" si="158"/>
        <v>0</v>
      </c>
      <c r="O89" s="11">
        <f t="shared" si="159"/>
        <v>0</v>
      </c>
      <c r="P89" s="115"/>
      <c r="Q89" s="17" t="s">
        <v>6</v>
      </c>
      <c r="R89" s="25">
        <f t="shared" si="160"/>
        <v>0</v>
      </c>
      <c r="S89" s="10">
        <v>0</v>
      </c>
      <c r="T89" s="10">
        <v>0</v>
      </c>
      <c r="U89" s="25">
        <f t="shared" si="161"/>
        <v>0</v>
      </c>
      <c r="V89" s="10">
        <v>0</v>
      </c>
      <c r="W89" s="10">
        <v>0</v>
      </c>
      <c r="X89" s="10">
        <f t="shared" si="162"/>
        <v>0</v>
      </c>
      <c r="Y89" s="10">
        <f t="shared" si="163"/>
        <v>0</v>
      </c>
      <c r="Z89" s="10">
        <f t="shared" si="164"/>
        <v>0</v>
      </c>
      <c r="AA89" s="117"/>
      <c r="AB89" s="117"/>
      <c r="AC89" s="119"/>
      <c r="AD89" s="5"/>
      <c r="AE89" s="5"/>
      <c r="AF89" s="5"/>
      <c r="AG89" s="5"/>
      <c r="AH89" s="5"/>
    </row>
    <row r="90" spans="1:34" ht="13.2" x14ac:dyDescent="0.25">
      <c r="A90" s="113"/>
      <c r="B90" s="110"/>
      <c r="C90" s="110"/>
      <c r="D90" s="110"/>
      <c r="E90" s="121"/>
      <c r="F90" s="122"/>
      <c r="G90" s="84"/>
      <c r="H90" s="84"/>
      <c r="I90" s="110"/>
      <c r="J90" s="110"/>
      <c r="K90" s="110"/>
      <c r="L90" s="110"/>
      <c r="M90" s="10">
        <f t="shared" si="157"/>
        <v>0</v>
      </c>
      <c r="N90" s="11">
        <f t="shared" si="158"/>
        <v>0</v>
      </c>
      <c r="O90" s="11">
        <f t="shared" si="159"/>
        <v>0</v>
      </c>
      <c r="P90" s="115"/>
      <c r="Q90" s="17" t="s">
        <v>7</v>
      </c>
      <c r="R90" s="25">
        <f t="shared" si="160"/>
        <v>0</v>
      </c>
      <c r="S90" s="10">
        <v>0</v>
      </c>
      <c r="T90" s="10">
        <v>0</v>
      </c>
      <c r="U90" s="50">
        <f t="shared" si="161"/>
        <v>0</v>
      </c>
      <c r="V90" s="10">
        <v>0</v>
      </c>
      <c r="W90" s="10">
        <v>0</v>
      </c>
      <c r="X90" s="10">
        <f t="shared" si="162"/>
        <v>0</v>
      </c>
      <c r="Y90" s="10">
        <f t="shared" si="163"/>
        <v>0</v>
      </c>
      <c r="Z90" s="10">
        <f t="shared" si="164"/>
        <v>0</v>
      </c>
      <c r="AA90" s="117"/>
      <c r="AB90" s="117"/>
      <c r="AC90" s="119"/>
      <c r="AD90" s="5"/>
      <c r="AE90" s="5"/>
      <c r="AF90" s="5"/>
      <c r="AG90" s="5"/>
      <c r="AH90" s="5"/>
    </row>
    <row r="91" spans="1:34" ht="17.25" customHeight="1" x14ac:dyDescent="0.25">
      <c r="A91" s="113"/>
      <c r="B91" s="111"/>
      <c r="C91" s="111"/>
      <c r="D91" s="111"/>
      <c r="E91" s="102"/>
      <c r="F91" s="123"/>
      <c r="G91" s="84"/>
      <c r="H91" s="84"/>
      <c r="I91" s="111"/>
      <c r="J91" s="111"/>
      <c r="K91" s="111"/>
      <c r="L91" s="111"/>
      <c r="M91" s="108"/>
      <c r="N91" s="108"/>
      <c r="O91" s="108"/>
      <c r="P91" s="116"/>
      <c r="Q91" s="39" t="s">
        <v>3</v>
      </c>
      <c r="R91" s="42">
        <f>SUM(R87:R90)</f>
        <v>5928.24</v>
      </c>
      <c r="S91" s="70">
        <f t="shared" ref="S91:W91" si="165">SUM(S87:S90)</f>
        <v>2964.12</v>
      </c>
      <c r="T91" s="71">
        <f t="shared" si="165"/>
        <v>2964.12</v>
      </c>
      <c r="U91" s="41">
        <f t="shared" si="165"/>
        <v>5928.24</v>
      </c>
      <c r="V91" s="73">
        <f t="shared" si="165"/>
        <v>2964.12</v>
      </c>
      <c r="W91" s="70">
        <f t="shared" si="165"/>
        <v>2964.12</v>
      </c>
      <c r="X91" s="108"/>
      <c r="Y91" s="108"/>
      <c r="Z91" s="108"/>
      <c r="AA91" s="95"/>
      <c r="AB91" s="95"/>
      <c r="AC91" s="120"/>
      <c r="AD91" s="5"/>
      <c r="AE91" s="5"/>
      <c r="AF91" s="5"/>
      <c r="AG91" s="5"/>
      <c r="AH91" s="5"/>
    </row>
    <row r="92" spans="1:34" ht="12.75" customHeight="1" x14ac:dyDescent="0.25">
      <c r="A92" s="112">
        <v>4</v>
      </c>
      <c r="B92" s="110" t="s">
        <v>55</v>
      </c>
      <c r="C92" s="110" t="s">
        <v>133</v>
      </c>
      <c r="D92" s="110" t="s">
        <v>134</v>
      </c>
      <c r="E92" s="121" t="s">
        <v>85</v>
      </c>
      <c r="F92" s="122"/>
      <c r="G92" s="83" t="s">
        <v>136</v>
      </c>
      <c r="H92" s="83" t="s">
        <v>135</v>
      </c>
      <c r="I92" s="110" t="s">
        <v>10</v>
      </c>
      <c r="J92" s="110"/>
      <c r="K92" s="109">
        <v>44958</v>
      </c>
      <c r="L92" s="109">
        <v>44926</v>
      </c>
      <c r="M92" s="10">
        <f>N92+O92</f>
        <v>0</v>
      </c>
      <c r="N92" s="11">
        <v>0</v>
      </c>
      <c r="O92" s="14">
        <v>0</v>
      </c>
      <c r="P92" s="115" t="s">
        <v>43</v>
      </c>
      <c r="Q92" s="17" t="s">
        <v>4</v>
      </c>
      <c r="R92" s="25">
        <f>S92+T92</f>
        <v>993.4</v>
      </c>
      <c r="S92" s="10">
        <v>496.7</v>
      </c>
      <c r="T92" s="10">
        <v>496.7</v>
      </c>
      <c r="U92" s="40">
        <f>V92+W92</f>
        <v>496.7</v>
      </c>
      <c r="V92" s="10">
        <v>248.35</v>
      </c>
      <c r="W92" s="10">
        <v>248.35</v>
      </c>
      <c r="X92" s="10">
        <f>M92+R92-U92</f>
        <v>496.7</v>
      </c>
      <c r="Y92" s="10">
        <f>N92+S92-V92</f>
        <v>248.35</v>
      </c>
      <c r="Z92" s="10">
        <f>O92+T92-W92</f>
        <v>248.35</v>
      </c>
      <c r="AA92" s="117"/>
      <c r="AB92" s="117"/>
      <c r="AC92" s="118"/>
      <c r="AD92" s="5"/>
      <c r="AE92" s="5"/>
      <c r="AF92" s="5"/>
      <c r="AG92" s="5"/>
      <c r="AH92" s="5"/>
    </row>
    <row r="93" spans="1:34" ht="13.2" x14ac:dyDescent="0.25">
      <c r="A93" s="113"/>
      <c r="B93" s="110"/>
      <c r="C93" s="110"/>
      <c r="D93" s="110"/>
      <c r="E93" s="121"/>
      <c r="F93" s="122"/>
      <c r="G93" s="84"/>
      <c r="H93" s="84"/>
      <c r="I93" s="110"/>
      <c r="J93" s="110"/>
      <c r="K93" s="110"/>
      <c r="L93" s="110"/>
      <c r="M93" s="10">
        <f t="shared" ref="M93:M95" si="166">X92</f>
        <v>496.7</v>
      </c>
      <c r="N93" s="11">
        <f t="shared" ref="N93:N95" si="167">Y92</f>
        <v>248.35</v>
      </c>
      <c r="O93" s="11">
        <f t="shared" ref="O93:O95" si="168">Z92</f>
        <v>248.35</v>
      </c>
      <c r="P93" s="115"/>
      <c r="Q93" s="17" t="s">
        <v>5</v>
      </c>
      <c r="R93" s="25">
        <f t="shared" ref="R93:R95" si="169">S93+T93</f>
        <v>1490.1</v>
      </c>
      <c r="S93" s="10">
        <v>745.05</v>
      </c>
      <c r="T93" s="10">
        <v>745.05</v>
      </c>
      <c r="U93" s="25">
        <f t="shared" ref="U93:U95" si="170">V93+W93</f>
        <v>1241.75</v>
      </c>
      <c r="V93" s="10">
        <v>496.7</v>
      </c>
      <c r="W93" s="10">
        <v>745.05</v>
      </c>
      <c r="X93" s="10">
        <f t="shared" ref="X93:X95" si="171">M93+R93-U93</f>
        <v>745.05</v>
      </c>
      <c r="Y93" s="10">
        <f t="shared" ref="Y93:Y95" si="172">N93+S93-V93</f>
        <v>496.7</v>
      </c>
      <c r="Z93" s="10">
        <f t="shared" ref="Z93:Z95" si="173">O93+T93-W93</f>
        <v>248.35000000000002</v>
      </c>
      <c r="AA93" s="117"/>
      <c r="AB93" s="117"/>
      <c r="AC93" s="119"/>
      <c r="AD93" s="5"/>
      <c r="AE93" s="5"/>
      <c r="AF93" s="5"/>
      <c r="AG93" s="5"/>
      <c r="AH93" s="5"/>
    </row>
    <row r="94" spans="1:34" ht="13.2" x14ac:dyDescent="0.25">
      <c r="A94" s="113"/>
      <c r="B94" s="110"/>
      <c r="C94" s="110"/>
      <c r="D94" s="110"/>
      <c r="E94" s="121"/>
      <c r="F94" s="122"/>
      <c r="G94" s="84"/>
      <c r="H94" s="84"/>
      <c r="I94" s="110"/>
      <c r="J94" s="110"/>
      <c r="K94" s="110"/>
      <c r="L94" s="110"/>
      <c r="M94" s="10">
        <f t="shared" si="166"/>
        <v>745.05</v>
      </c>
      <c r="N94" s="11">
        <f t="shared" si="167"/>
        <v>496.7</v>
      </c>
      <c r="O94" s="11">
        <f t="shared" si="168"/>
        <v>248.35000000000002</v>
      </c>
      <c r="P94" s="115"/>
      <c r="Q94" s="17" t="s">
        <v>6</v>
      </c>
      <c r="R94" s="25">
        <f t="shared" si="169"/>
        <v>0</v>
      </c>
      <c r="S94" s="10">
        <v>0</v>
      </c>
      <c r="T94" s="10">
        <v>0</v>
      </c>
      <c r="U94" s="25">
        <f t="shared" si="170"/>
        <v>0</v>
      </c>
      <c r="V94" s="10">
        <v>0</v>
      </c>
      <c r="W94" s="10">
        <v>0</v>
      </c>
      <c r="X94" s="10">
        <f t="shared" si="171"/>
        <v>745.05</v>
      </c>
      <c r="Y94" s="10">
        <f t="shared" si="172"/>
        <v>496.7</v>
      </c>
      <c r="Z94" s="10">
        <f t="shared" si="173"/>
        <v>248.35000000000002</v>
      </c>
      <c r="AA94" s="117"/>
      <c r="AB94" s="117"/>
      <c r="AC94" s="119"/>
      <c r="AD94" s="5"/>
      <c r="AE94" s="5"/>
      <c r="AF94" s="5"/>
      <c r="AG94" s="5"/>
      <c r="AH94" s="5"/>
    </row>
    <row r="95" spans="1:34" ht="13.2" x14ac:dyDescent="0.25">
      <c r="A95" s="113"/>
      <c r="B95" s="110"/>
      <c r="C95" s="110"/>
      <c r="D95" s="110"/>
      <c r="E95" s="121"/>
      <c r="F95" s="122"/>
      <c r="G95" s="84"/>
      <c r="H95" s="84"/>
      <c r="I95" s="110"/>
      <c r="J95" s="110"/>
      <c r="K95" s="110"/>
      <c r="L95" s="110"/>
      <c r="M95" s="10">
        <f t="shared" si="166"/>
        <v>745.05</v>
      </c>
      <c r="N95" s="11">
        <f t="shared" si="167"/>
        <v>496.7</v>
      </c>
      <c r="O95" s="11">
        <f t="shared" si="168"/>
        <v>248.35000000000002</v>
      </c>
      <c r="P95" s="115"/>
      <c r="Q95" s="17" t="s">
        <v>7</v>
      </c>
      <c r="R95" s="25">
        <f t="shared" si="169"/>
        <v>0</v>
      </c>
      <c r="S95" s="10">
        <v>0</v>
      </c>
      <c r="T95" s="10">
        <v>0</v>
      </c>
      <c r="U95" s="50">
        <f t="shared" si="170"/>
        <v>0</v>
      </c>
      <c r="V95" s="10">
        <v>0</v>
      </c>
      <c r="W95" s="10">
        <v>0</v>
      </c>
      <c r="X95" s="10">
        <f t="shared" si="171"/>
        <v>745.05</v>
      </c>
      <c r="Y95" s="10">
        <f t="shared" si="172"/>
        <v>496.7</v>
      </c>
      <c r="Z95" s="10">
        <f t="shared" si="173"/>
        <v>248.35000000000002</v>
      </c>
      <c r="AA95" s="117"/>
      <c r="AB95" s="117"/>
      <c r="AC95" s="119"/>
      <c r="AD95" s="5"/>
      <c r="AE95" s="5"/>
      <c r="AF95" s="5"/>
      <c r="AG95" s="5"/>
      <c r="AH95" s="5"/>
    </row>
    <row r="96" spans="1:34" ht="17.25" customHeight="1" thickBot="1" x14ac:dyDescent="0.3">
      <c r="A96" s="114"/>
      <c r="B96" s="111"/>
      <c r="C96" s="111"/>
      <c r="D96" s="111"/>
      <c r="E96" s="102"/>
      <c r="F96" s="123"/>
      <c r="G96" s="84"/>
      <c r="H96" s="84"/>
      <c r="I96" s="111"/>
      <c r="J96" s="111"/>
      <c r="K96" s="111"/>
      <c r="L96" s="111"/>
      <c r="M96" s="108"/>
      <c r="N96" s="108"/>
      <c r="O96" s="108"/>
      <c r="P96" s="116"/>
      <c r="Q96" s="39" t="s">
        <v>3</v>
      </c>
      <c r="R96" s="42">
        <f>SUM(R92:R95)</f>
        <v>2483.5</v>
      </c>
      <c r="S96" s="70">
        <f t="shared" ref="S96:W96" si="174">SUM(S92:S95)</f>
        <v>1241.75</v>
      </c>
      <c r="T96" s="71">
        <f t="shared" si="174"/>
        <v>1241.75</v>
      </c>
      <c r="U96" s="42">
        <f t="shared" si="174"/>
        <v>1738.45</v>
      </c>
      <c r="V96" s="73">
        <f t="shared" si="174"/>
        <v>745.05</v>
      </c>
      <c r="W96" s="70">
        <f t="shared" si="174"/>
        <v>993.4</v>
      </c>
      <c r="X96" s="108"/>
      <c r="Y96" s="108"/>
      <c r="Z96" s="108"/>
      <c r="AA96" s="95"/>
      <c r="AB96" s="95"/>
      <c r="AC96" s="120"/>
      <c r="AD96" s="5"/>
      <c r="AE96" s="5"/>
      <c r="AF96" s="5"/>
      <c r="AG96" s="5"/>
      <c r="AH96" s="5"/>
    </row>
    <row r="97" spans="1:34" ht="13.5" customHeight="1" x14ac:dyDescent="0.25">
      <c r="A97" s="147" t="s">
        <v>109</v>
      </c>
      <c r="B97" s="150" t="s">
        <v>113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2"/>
      <c r="M97" s="58">
        <f>N97+O97</f>
        <v>1815.4</v>
      </c>
      <c r="N97" s="55">
        <f>N102+N112+N117+N122+N127+N137</f>
        <v>1815.4</v>
      </c>
      <c r="O97" s="55">
        <f>O102+O112+O117+O122+O127+O137</f>
        <v>0</v>
      </c>
      <c r="P97" s="208"/>
      <c r="Q97" s="56" t="s">
        <v>4</v>
      </c>
      <c r="R97" s="74">
        <f>S97+T97</f>
        <v>13233.439999999999</v>
      </c>
      <c r="S97" s="75">
        <f>S102+S107+S112</f>
        <v>7592.82</v>
      </c>
      <c r="T97" s="75">
        <f>T102+T107+T112</f>
        <v>5640.62</v>
      </c>
      <c r="U97" s="74">
        <f>V97+W97</f>
        <v>13233.439999999999</v>
      </c>
      <c r="V97" s="75">
        <f>V102+V107+V112</f>
        <v>7592.82</v>
      </c>
      <c r="W97" s="75">
        <f>W102+W107+W112</f>
        <v>5640.62</v>
      </c>
      <c r="X97" s="58">
        <f>M97+R97-U97</f>
        <v>1815.3999999999996</v>
      </c>
      <c r="Y97" s="58">
        <f>N97+S97-V97</f>
        <v>1815.3999999999996</v>
      </c>
      <c r="Z97" s="58">
        <f>O97+T97-W97</f>
        <v>0</v>
      </c>
      <c r="AA97" s="211"/>
      <c r="AB97" s="211"/>
      <c r="AC97" s="243"/>
      <c r="AD97" s="6"/>
      <c r="AE97" s="6"/>
      <c r="AF97" s="6"/>
      <c r="AG97" s="6"/>
      <c r="AH97" s="6"/>
    </row>
    <row r="98" spans="1:34" ht="12.75" customHeight="1" x14ac:dyDescent="0.25">
      <c r="A98" s="148"/>
      <c r="B98" s="153"/>
      <c r="C98" s="154"/>
      <c r="D98" s="154"/>
      <c r="E98" s="154"/>
      <c r="F98" s="154"/>
      <c r="G98" s="154"/>
      <c r="H98" s="154"/>
      <c r="I98" s="154"/>
      <c r="J98" s="154"/>
      <c r="K98" s="154"/>
      <c r="L98" s="155"/>
      <c r="M98" s="10">
        <f t="shared" ref="M98:M100" si="175">X97</f>
        <v>1815.3999999999996</v>
      </c>
      <c r="N98" s="11">
        <f t="shared" ref="N98:N100" si="176">Y97</f>
        <v>1815.3999999999996</v>
      </c>
      <c r="O98" s="11">
        <f t="shared" ref="O98:O100" si="177">Z97</f>
        <v>0</v>
      </c>
      <c r="P98" s="209"/>
      <c r="Q98" s="16" t="s">
        <v>5</v>
      </c>
      <c r="R98" s="25">
        <f t="shared" ref="R98:R100" si="178">S98+T98</f>
        <v>0</v>
      </c>
      <c r="S98" s="10">
        <f t="shared" ref="S98:T100" si="179">S103+S108+S113</f>
        <v>0</v>
      </c>
      <c r="T98" s="10">
        <f t="shared" si="179"/>
        <v>0</v>
      </c>
      <c r="U98" s="25">
        <f t="shared" ref="U98:U100" si="180">V98+W98</f>
        <v>0</v>
      </c>
      <c r="V98" s="10">
        <f t="shared" ref="V98:W99" si="181">V103+V108+V113</f>
        <v>0</v>
      </c>
      <c r="W98" s="69">
        <f t="shared" si="181"/>
        <v>0</v>
      </c>
      <c r="X98" s="10">
        <f t="shared" ref="X98:X100" si="182">M98+R98-U98</f>
        <v>1815.3999999999996</v>
      </c>
      <c r="Y98" s="10">
        <f t="shared" ref="Y98:Y100" si="183">N98+S98-V98</f>
        <v>1815.3999999999996</v>
      </c>
      <c r="Z98" s="10">
        <f t="shared" ref="Z98:Z100" si="184">O98+T98-W98</f>
        <v>0</v>
      </c>
      <c r="AA98" s="212"/>
      <c r="AB98" s="212"/>
      <c r="AC98" s="244"/>
      <c r="AD98" s="6"/>
      <c r="AE98" s="6"/>
      <c r="AF98" s="6"/>
      <c r="AG98" s="6"/>
      <c r="AH98" s="6"/>
    </row>
    <row r="99" spans="1:34" ht="12.75" customHeight="1" x14ac:dyDescent="0.25">
      <c r="A99" s="148"/>
      <c r="B99" s="153"/>
      <c r="C99" s="154"/>
      <c r="D99" s="154"/>
      <c r="E99" s="154"/>
      <c r="F99" s="154"/>
      <c r="G99" s="154"/>
      <c r="H99" s="154"/>
      <c r="I99" s="154"/>
      <c r="J99" s="154"/>
      <c r="K99" s="154"/>
      <c r="L99" s="155"/>
      <c r="M99" s="10">
        <f t="shared" si="175"/>
        <v>1815.3999999999996</v>
      </c>
      <c r="N99" s="11">
        <f t="shared" si="176"/>
        <v>1815.3999999999996</v>
      </c>
      <c r="O99" s="11">
        <f t="shared" si="177"/>
        <v>0</v>
      </c>
      <c r="P99" s="209"/>
      <c r="Q99" s="16" t="s">
        <v>6</v>
      </c>
      <c r="R99" s="25">
        <f t="shared" si="178"/>
        <v>0</v>
      </c>
      <c r="S99" s="27">
        <f t="shared" si="179"/>
        <v>0</v>
      </c>
      <c r="T99" s="27">
        <f t="shared" si="179"/>
        <v>0</v>
      </c>
      <c r="U99" s="40">
        <f t="shared" si="180"/>
        <v>0</v>
      </c>
      <c r="V99" s="27">
        <f>V104+V109+V114</f>
        <v>0</v>
      </c>
      <c r="W99" s="10">
        <f t="shared" si="181"/>
        <v>0</v>
      </c>
      <c r="X99" s="10">
        <f t="shared" si="182"/>
        <v>1815.3999999999996</v>
      </c>
      <c r="Y99" s="10">
        <f t="shared" si="183"/>
        <v>1815.3999999999996</v>
      </c>
      <c r="Z99" s="10">
        <f t="shared" si="184"/>
        <v>0</v>
      </c>
      <c r="AA99" s="212"/>
      <c r="AB99" s="212"/>
      <c r="AC99" s="244"/>
      <c r="AD99" s="6"/>
      <c r="AE99" s="6"/>
      <c r="AF99" s="6"/>
      <c r="AG99" s="6"/>
      <c r="AH99" s="6"/>
    </row>
    <row r="100" spans="1:34" ht="12.75" customHeight="1" x14ac:dyDescent="0.25">
      <c r="A100" s="148"/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5"/>
      <c r="M100" s="10">
        <f t="shared" si="175"/>
        <v>1815.3999999999996</v>
      </c>
      <c r="N100" s="11">
        <f t="shared" si="176"/>
        <v>1815.3999999999996</v>
      </c>
      <c r="O100" s="11">
        <f t="shared" si="177"/>
        <v>0</v>
      </c>
      <c r="P100" s="209"/>
      <c r="Q100" s="16" t="s">
        <v>7</v>
      </c>
      <c r="R100" s="40">
        <f t="shared" si="178"/>
        <v>0</v>
      </c>
      <c r="S100" s="27">
        <f t="shared" si="179"/>
        <v>0</v>
      </c>
      <c r="T100" s="27">
        <f t="shared" si="179"/>
        <v>0</v>
      </c>
      <c r="U100" s="48">
        <f t="shared" si="180"/>
        <v>0</v>
      </c>
      <c r="V100" s="27">
        <f>V105+V110+V115</f>
        <v>0</v>
      </c>
      <c r="W100" s="27">
        <f>W105+W110+W115</f>
        <v>0</v>
      </c>
      <c r="X100" s="10">
        <f t="shared" si="182"/>
        <v>1815.3999999999996</v>
      </c>
      <c r="Y100" s="10">
        <f t="shared" si="183"/>
        <v>1815.3999999999996</v>
      </c>
      <c r="Z100" s="10">
        <f t="shared" si="184"/>
        <v>0</v>
      </c>
      <c r="AA100" s="212"/>
      <c r="AB100" s="212"/>
      <c r="AC100" s="244"/>
      <c r="AD100" s="6"/>
      <c r="AE100" s="6"/>
      <c r="AF100" s="6"/>
      <c r="AG100" s="6"/>
      <c r="AH100" s="6"/>
    </row>
    <row r="101" spans="1:34" ht="18" customHeight="1" thickBot="1" x14ac:dyDescent="0.3">
      <c r="A101" s="149"/>
      <c r="B101" s="156"/>
      <c r="C101" s="157"/>
      <c r="D101" s="157"/>
      <c r="E101" s="157"/>
      <c r="F101" s="157"/>
      <c r="G101" s="157"/>
      <c r="H101" s="157"/>
      <c r="I101" s="157"/>
      <c r="J101" s="157"/>
      <c r="K101" s="157"/>
      <c r="L101" s="158"/>
      <c r="M101" s="249"/>
      <c r="N101" s="250"/>
      <c r="O101" s="251"/>
      <c r="P101" s="210"/>
      <c r="Q101" s="59" t="s">
        <v>3</v>
      </c>
      <c r="R101" s="60">
        <f>SUM(R97:R100)</f>
        <v>13233.439999999999</v>
      </c>
      <c r="S101" s="68">
        <f>SUM(S97:S100)</f>
        <v>7592.82</v>
      </c>
      <c r="T101" s="68">
        <f t="shared" ref="T101" si="185">SUM(T97:T100)</f>
        <v>5640.62</v>
      </c>
      <c r="U101" s="60">
        <f>SUM(U97:U100)</f>
        <v>13233.439999999999</v>
      </c>
      <c r="V101" s="68">
        <f>SUM(V97:V100)</f>
        <v>7592.82</v>
      </c>
      <c r="W101" s="68">
        <f t="shared" ref="W101" si="186">SUM(W97:W100)</f>
        <v>5640.62</v>
      </c>
      <c r="X101" s="252"/>
      <c r="Y101" s="253"/>
      <c r="Z101" s="254"/>
      <c r="AA101" s="213"/>
      <c r="AB101" s="213"/>
      <c r="AC101" s="245"/>
      <c r="AD101" s="6"/>
      <c r="AE101" s="6"/>
      <c r="AF101" s="6"/>
      <c r="AG101" s="6"/>
      <c r="AH101" s="6"/>
    </row>
    <row r="102" spans="1:34" ht="13.5" customHeight="1" x14ac:dyDescent="0.25">
      <c r="A102" s="112">
        <v>1</v>
      </c>
      <c r="B102" s="81" t="s">
        <v>155</v>
      </c>
      <c r="C102" s="81" t="s">
        <v>141</v>
      </c>
      <c r="D102" s="85" t="s">
        <v>111</v>
      </c>
      <c r="E102" s="104" t="s">
        <v>85</v>
      </c>
      <c r="F102" s="100" t="s">
        <v>10</v>
      </c>
      <c r="G102" s="81" t="s">
        <v>143</v>
      </c>
      <c r="H102" s="81" t="s">
        <v>142</v>
      </c>
      <c r="I102" s="126">
        <v>35.299999999999997</v>
      </c>
      <c r="J102" s="81">
        <v>20.149999999999999</v>
      </c>
      <c r="K102" s="138">
        <v>44866</v>
      </c>
      <c r="L102" s="138">
        <v>45199</v>
      </c>
      <c r="M102" s="27">
        <f>N102+O102</f>
        <v>0</v>
      </c>
      <c r="N102" s="28">
        <v>0</v>
      </c>
      <c r="O102" s="28">
        <v>0</v>
      </c>
      <c r="P102" s="128" t="s">
        <v>43</v>
      </c>
      <c r="Q102" s="29" t="s">
        <v>4</v>
      </c>
      <c r="R102" s="40">
        <f>S102+T102</f>
        <v>2133.84</v>
      </c>
      <c r="S102" s="27">
        <v>1066.92</v>
      </c>
      <c r="T102" s="27">
        <v>1066.92</v>
      </c>
      <c r="U102" s="40">
        <f>V102+W102</f>
        <v>2133.84</v>
      </c>
      <c r="V102" s="27">
        <v>1066.92</v>
      </c>
      <c r="W102" s="27">
        <v>1066.92</v>
      </c>
      <c r="X102" s="27">
        <f>M102+R102-U102</f>
        <v>0</v>
      </c>
      <c r="Y102" s="27">
        <f>N102+S102-V102</f>
        <v>0</v>
      </c>
      <c r="Z102" s="27">
        <f>O102+T102-W102</f>
        <v>0</v>
      </c>
      <c r="AA102" s="97"/>
      <c r="AB102" s="94"/>
      <c r="AC102" s="129"/>
      <c r="AD102" s="6"/>
      <c r="AE102" s="6"/>
      <c r="AF102" s="6"/>
      <c r="AG102" s="6"/>
      <c r="AH102" s="6"/>
    </row>
    <row r="103" spans="1:34" ht="13.2" x14ac:dyDescent="0.25">
      <c r="A103" s="113"/>
      <c r="B103" s="81"/>
      <c r="C103" s="81"/>
      <c r="D103" s="124"/>
      <c r="E103" s="121"/>
      <c r="F103" s="125"/>
      <c r="G103" s="81"/>
      <c r="H103" s="81"/>
      <c r="I103" s="126"/>
      <c r="J103" s="81"/>
      <c r="K103" s="138"/>
      <c r="L103" s="138"/>
      <c r="M103" s="10">
        <f t="shared" ref="M103:M105" si="187">X102</f>
        <v>0</v>
      </c>
      <c r="N103" s="11">
        <f t="shared" ref="N103:N105" si="188">Y102</f>
        <v>0</v>
      </c>
      <c r="O103" s="11">
        <f t="shared" ref="O103:O105" si="189">Z102</f>
        <v>0</v>
      </c>
      <c r="P103" s="115"/>
      <c r="Q103" s="17" t="s">
        <v>5</v>
      </c>
      <c r="R103" s="25">
        <f t="shared" ref="R103:R105" si="190">S103+T103</f>
        <v>0</v>
      </c>
      <c r="S103" s="27">
        <v>0</v>
      </c>
      <c r="T103" s="27">
        <v>0</v>
      </c>
      <c r="U103" s="40">
        <f t="shared" ref="U103:U105" si="191">V103+W103</f>
        <v>0</v>
      </c>
      <c r="V103" s="27">
        <v>0</v>
      </c>
      <c r="W103" s="27">
        <v>0</v>
      </c>
      <c r="X103" s="10">
        <f t="shared" ref="X103:X105" si="192">M103+R103-U103</f>
        <v>0</v>
      </c>
      <c r="Y103" s="10">
        <f t="shared" ref="Y103:Y105" si="193">N103+S103-V103</f>
        <v>0</v>
      </c>
      <c r="Z103" s="10">
        <f t="shared" ref="Z103:Z105" si="194">O103+T103-W103</f>
        <v>0</v>
      </c>
      <c r="AA103" s="117"/>
      <c r="AB103" s="105"/>
      <c r="AC103" s="106"/>
      <c r="AD103" s="6"/>
      <c r="AE103" s="6"/>
      <c r="AF103" s="6"/>
      <c r="AG103" s="6"/>
      <c r="AH103" s="6"/>
    </row>
    <row r="104" spans="1:34" ht="13.2" x14ac:dyDescent="0.25">
      <c r="A104" s="113"/>
      <c r="B104" s="81"/>
      <c r="C104" s="81"/>
      <c r="D104" s="124"/>
      <c r="E104" s="121"/>
      <c r="F104" s="125"/>
      <c r="G104" s="81"/>
      <c r="H104" s="81"/>
      <c r="I104" s="126"/>
      <c r="J104" s="81"/>
      <c r="K104" s="138"/>
      <c r="L104" s="138"/>
      <c r="M104" s="10">
        <f t="shared" si="187"/>
        <v>0</v>
      </c>
      <c r="N104" s="11">
        <f t="shared" si="188"/>
        <v>0</v>
      </c>
      <c r="O104" s="11">
        <f t="shared" si="189"/>
        <v>0</v>
      </c>
      <c r="P104" s="115"/>
      <c r="Q104" s="17" t="s">
        <v>6</v>
      </c>
      <c r="R104" s="25">
        <f t="shared" si="190"/>
        <v>0</v>
      </c>
      <c r="S104" s="27">
        <v>0</v>
      </c>
      <c r="T104" s="27">
        <v>0</v>
      </c>
      <c r="U104" s="40">
        <f t="shared" si="191"/>
        <v>0</v>
      </c>
      <c r="V104" s="27">
        <v>0</v>
      </c>
      <c r="W104" s="27">
        <v>0</v>
      </c>
      <c r="X104" s="10">
        <f t="shared" si="192"/>
        <v>0</v>
      </c>
      <c r="Y104" s="10">
        <f t="shared" si="193"/>
        <v>0</v>
      </c>
      <c r="Z104" s="10">
        <f t="shared" si="194"/>
        <v>0</v>
      </c>
      <c r="AA104" s="117"/>
      <c r="AB104" s="105"/>
      <c r="AC104" s="106"/>
      <c r="AD104" s="6"/>
      <c r="AE104" s="6"/>
      <c r="AF104" s="6"/>
      <c r="AG104" s="6"/>
      <c r="AH104" s="6"/>
    </row>
    <row r="105" spans="1:34" ht="13.2" x14ac:dyDescent="0.25">
      <c r="A105" s="113"/>
      <c r="B105" s="81"/>
      <c r="C105" s="81"/>
      <c r="D105" s="124"/>
      <c r="E105" s="121"/>
      <c r="F105" s="125"/>
      <c r="G105" s="81"/>
      <c r="H105" s="81"/>
      <c r="I105" s="126"/>
      <c r="J105" s="81"/>
      <c r="K105" s="138"/>
      <c r="L105" s="138"/>
      <c r="M105" s="10">
        <f t="shared" si="187"/>
        <v>0</v>
      </c>
      <c r="N105" s="11">
        <f t="shared" si="188"/>
        <v>0</v>
      </c>
      <c r="O105" s="11">
        <f t="shared" si="189"/>
        <v>0</v>
      </c>
      <c r="P105" s="115"/>
      <c r="Q105" s="17" t="s">
        <v>7</v>
      </c>
      <c r="R105" s="25">
        <f t="shared" si="190"/>
        <v>0</v>
      </c>
      <c r="S105" s="10">
        <v>0</v>
      </c>
      <c r="T105" s="10">
        <v>0</v>
      </c>
      <c r="U105" s="40">
        <f t="shared" si="191"/>
        <v>0</v>
      </c>
      <c r="V105" s="27">
        <v>0</v>
      </c>
      <c r="W105" s="27">
        <v>0</v>
      </c>
      <c r="X105" s="10">
        <f t="shared" si="192"/>
        <v>0</v>
      </c>
      <c r="Y105" s="10">
        <f t="shared" si="193"/>
        <v>0</v>
      </c>
      <c r="Z105" s="10">
        <f t="shared" si="194"/>
        <v>0</v>
      </c>
      <c r="AA105" s="117"/>
      <c r="AB105" s="105"/>
      <c r="AC105" s="106"/>
      <c r="AD105" s="6"/>
      <c r="AE105" s="6"/>
      <c r="AF105" s="6"/>
      <c r="AG105" s="6"/>
      <c r="AH105" s="6"/>
    </row>
    <row r="106" spans="1:34" ht="24.75" customHeight="1" x14ac:dyDescent="0.25">
      <c r="A106" s="113"/>
      <c r="B106" s="81"/>
      <c r="C106" s="82"/>
      <c r="D106" s="124"/>
      <c r="E106" s="102"/>
      <c r="F106" s="125"/>
      <c r="G106" s="82"/>
      <c r="H106" s="82"/>
      <c r="I106" s="127"/>
      <c r="J106" s="82"/>
      <c r="K106" s="139"/>
      <c r="L106" s="139"/>
      <c r="M106" s="130"/>
      <c r="N106" s="130"/>
      <c r="O106" s="130"/>
      <c r="P106" s="115"/>
      <c r="Q106" s="18" t="s">
        <v>3</v>
      </c>
      <c r="R106" s="41">
        <f>SUM(R102:R105)</f>
        <v>2133.84</v>
      </c>
      <c r="S106" s="12">
        <f>SUM(S102:S105)</f>
        <v>1066.92</v>
      </c>
      <c r="T106" s="12">
        <f t="shared" ref="T106" si="195">SUM(T102:T105)</f>
        <v>1066.92</v>
      </c>
      <c r="U106" s="41">
        <f>SUM(U102:U105)</f>
        <v>2133.84</v>
      </c>
      <c r="V106" s="12">
        <f>SUM(V102:V105)</f>
        <v>1066.92</v>
      </c>
      <c r="W106" s="12">
        <f t="shared" ref="W106" si="196">SUM(W102:W105)</f>
        <v>1066.92</v>
      </c>
      <c r="X106" s="130"/>
      <c r="Y106" s="130"/>
      <c r="Z106" s="130"/>
      <c r="AA106" s="117"/>
      <c r="AB106" s="105"/>
      <c r="AC106" s="106"/>
      <c r="AD106" s="6"/>
      <c r="AE106" s="6"/>
      <c r="AF106" s="6"/>
      <c r="AG106" s="6"/>
      <c r="AH106" s="6"/>
    </row>
    <row r="107" spans="1:34" ht="17.25" customHeight="1" x14ac:dyDescent="0.25">
      <c r="A107" s="114">
        <v>2</v>
      </c>
      <c r="B107" s="101" t="s">
        <v>155</v>
      </c>
      <c r="C107" s="80" t="s">
        <v>110</v>
      </c>
      <c r="D107" s="111" t="s">
        <v>114</v>
      </c>
      <c r="E107" s="121" t="s">
        <v>85</v>
      </c>
      <c r="F107" s="123"/>
      <c r="G107" s="80" t="s">
        <v>144</v>
      </c>
      <c r="H107" s="80" t="s">
        <v>112</v>
      </c>
      <c r="I107" s="136">
        <v>127.2</v>
      </c>
      <c r="J107" s="80">
        <v>39.15</v>
      </c>
      <c r="K107" s="137">
        <v>44866</v>
      </c>
      <c r="L107" s="137">
        <v>45199</v>
      </c>
      <c r="M107" s="10">
        <f>N107+O107</f>
        <v>0</v>
      </c>
      <c r="N107" s="11">
        <v>0</v>
      </c>
      <c r="O107" s="14">
        <v>0</v>
      </c>
      <c r="P107" s="116" t="s">
        <v>43</v>
      </c>
      <c r="Q107" s="17" t="s">
        <v>4</v>
      </c>
      <c r="R107" s="25">
        <f>S107+T107</f>
        <v>10577.599999999999</v>
      </c>
      <c r="S107" s="10">
        <v>6264.9</v>
      </c>
      <c r="T107" s="10">
        <v>4312.7</v>
      </c>
      <c r="U107" s="25">
        <f>V107+W107</f>
        <v>10577.599999999999</v>
      </c>
      <c r="V107" s="10">
        <v>6264.9</v>
      </c>
      <c r="W107" s="10">
        <v>4312.7</v>
      </c>
      <c r="X107" s="10">
        <f>M107+R107-U107</f>
        <v>0</v>
      </c>
      <c r="Y107" s="10">
        <f>N107+S107-V107</f>
        <v>0</v>
      </c>
      <c r="Z107" s="10">
        <f>O107+T107-W107</f>
        <v>0</v>
      </c>
      <c r="AA107" s="95"/>
      <c r="AB107" s="95"/>
      <c r="AC107" s="107"/>
      <c r="AD107" s="6"/>
      <c r="AE107" s="6"/>
      <c r="AF107" s="6"/>
      <c r="AG107" s="6"/>
      <c r="AH107" s="6"/>
    </row>
    <row r="108" spans="1:34" ht="13.5" customHeight="1" x14ac:dyDescent="0.25">
      <c r="A108" s="131"/>
      <c r="B108" s="101"/>
      <c r="C108" s="81"/>
      <c r="D108" s="132"/>
      <c r="E108" s="121"/>
      <c r="F108" s="134"/>
      <c r="G108" s="81"/>
      <c r="H108" s="81"/>
      <c r="I108" s="126"/>
      <c r="J108" s="81"/>
      <c r="K108" s="138"/>
      <c r="L108" s="138"/>
      <c r="M108" s="10">
        <f t="shared" ref="M108:M110" si="197">X107</f>
        <v>0</v>
      </c>
      <c r="N108" s="11">
        <f t="shared" ref="N108:N110" si="198">Y107</f>
        <v>0</v>
      </c>
      <c r="O108" s="11">
        <f t="shared" ref="O108:O110" si="199">Z107</f>
        <v>0</v>
      </c>
      <c r="P108" s="140"/>
      <c r="Q108" s="17" t="s">
        <v>5</v>
      </c>
      <c r="R108" s="25">
        <f t="shared" ref="R108:R110" si="200">S108+T108</f>
        <v>0</v>
      </c>
      <c r="S108" s="10">
        <v>0</v>
      </c>
      <c r="T108" s="10">
        <v>0</v>
      </c>
      <c r="U108" s="25">
        <f t="shared" ref="U108:U110" si="201">V108+W108</f>
        <v>0</v>
      </c>
      <c r="V108" s="10">
        <v>0</v>
      </c>
      <c r="W108" s="10">
        <v>0</v>
      </c>
      <c r="X108" s="10">
        <f t="shared" ref="X108:X110" si="202">M108+R108-U108</f>
        <v>0</v>
      </c>
      <c r="Y108" s="10">
        <f t="shared" ref="Y108:Y110" si="203">N108+S108-V108</f>
        <v>0</v>
      </c>
      <c r="Z108" s="10">
        <f t="shared" ref="Z108:Z110" si="204">O108+T108-W108</f>
        <v>0</v>
      </c>
      <c r="AA108" s="96"/>
      <c r="AB108" s="96"/>
      <c r="AC108" s="142"/>
      <c r="AD108" s="6"/>
      <c r="AE108" s="6"/>
      <c r="AF108" s="6"/>
      <c r="AG108" s="6"/>
      <c r="AH108" s="6"/>
    </row>
    <row r="109" spans="1:34" ht="12" customHeight="1" x14ac:dyDescent="0.25">
      <c r="A109" s="131"/>
      <c r="B109" s="101"/>
      <c r="C109" s="81"/>
      <c r="D109" s="132"/>
      <c r="E109" s="121"/>
      <c r="F109" s="134"/>
      <c r="G109" s="81"/>
      <c r="H109" s="81"/>
      <c r="I109" s="126"/>
      <c r="J109" s="81"/>
      <c r="K109" s="138"/>
      <c r="L109" s="138"/>
      <c r="M109" s="10">
        <f t="shared" si="197"/>
        <v>0</v>
      </c>
      <c r="N109" s="11">
        <f t="shared" si="198"/>
        <v>0</v>
      </c>
      <c r="O109" s="11">
        <f t="shared" si="199"/>
        <v>0</v>
      </c>
      <c r="P109" s="140"/>
      <c r="Q109" s="17" t="s">
        <v>6</v>
      </c>
      <c r="R109" s="25">
        <f t="shared" si="200"/>
        <v>0</v>
      </c>
      <c r="S109" s="10">
        <v>0</v>
      </c>
      <c r="T109" s="10">
        <v>0</v>
      </c>
      <c r="U109" s="25">
        <f t="shared" si="201"/>
        <v>0</v>
      </c>
      <c r="V109" s="10">
        <v>0</v>
      </c>
      <c r="W109" s="10">
        <v>0</v>
      </c>
      <c r="X109" s="10">
        <f t="shared" si="202"/>
        <v>0</v>
      </c>
      <c r="Y109" s="10">
        <f t="shared" si="203"/>
        <v>0</v>
      </c>
      <c r="Z109" s="10">
        <f t="shared" si="204"/>
        <v>0</v>
      </c>
      <c r="AA109" s="96"/>
      <c r="AB109" s="96"/>
      <c r="AC109" s="142"/>
      <c r="AD109" s="6"/>
      <c r="AE109" s="6"/>
      <c r="AF109" s="6"/>
      <c r="AG109" s="6"/>
      <c r="AH109" s="6"/>
    </row>
    <row r="110" spans="1:34" ht="11.25" customHeight="1" x14ac:dyDescent="0.25">
      <c r="A110" s="131"/>
      <c r="B110" s="101"/>
      <c r="C110" s="81"/>
      <c r="D110" s="132"/>
      <c r="E110" s="121"/>
      <c r="F110" s="134"/>
      <c r="G110" s="81"/>
      <c r="H110" s="81"/>
      <c r="I110" s="126"/>
      <c r="J110" s="81"/>
      <c r="K110" s="138"/>
      <c r="L110" s="138"/>
      <c r="M110" s="10">
        <f t="shared" si="197"/>
        <v>0</v>
      </c>
      <c r="N110" s="11">
        <f t="shared" si="198"/>
        <v>0</v>
      </c>
      <c r="O110" s="11">
        <f t="shared" si="199"/>
        <v>0</v>
      </c>
      <c r="P110" s="140"/>
      <c r="Q110" s="17" t="s">
        <v>7</v>
      </c>
      <c r="R110" s="25">
        <f t="shared" si="200"/>
        <v>0</v>
      </c>
      <c r="S110" s="10">
        <v>0</v>
      </c>
      <c r="T110" s="10">
        <v>0</v>
      </c>
      <c r="U110" s="25">
        <f t="shared" si="201"/>
        <v>0</v>
      </c>
      <c r="V110" s="10">
        <v>0</v>
      </c>
      <c r="W110" s="10">
        <v>0</v>
      </c>
      <c r="X110" s="10">
        <f t="shared" si="202"/>
        <v>0</v>
      </c>
      <c r="Y110" s="10">
        <f t="shared" si="203"/>
        <v>0</v>
      </c>
      <c r="Z110" s="10">
        <f t="shared" si="204"/>
        <v>0</v>
      </c>
      <c r="AA110" s="96"/>
      <c r="AB110" s="96"/>
      <c r="AC110" s="142"/>
      <c r="AD110" s="6"/>
      <c r="AE110" s="6"/>
      <c r="AF110" s="6"/>
      <c r="AG110" s="6"/>
      <c r="AH110" s="6"/>
    </row>
    <row r="111" spans="1:34" ht="22.5" customHeight="1" thickBot="1" x14ac:dyDescent="0.3">
      <c r="A111" s="112"/>
      <c r="B111" s="101"/>
      <c r="C111" s="81"/>
      <c r="D111" s="133"/>
      <c r="E111" s="102"/>
      <c r="F111" s="135"/>
      <c r="G111" s="82"/>
      <c r="H111" s="82"/>
      <c r="I111" s="127"/>
      <c r="J111" s="82"/>
      <c r="K111" s="139"/>
      <c r="L111" s="139"/>
      <c r="M111" s="144"/>
      <c r="N111" s="145"/>
      <c r="O111" s="146"/>
      <c r="P111" s="128"/>
      <c r="Q111" s="39" t="s">
        <v>3</v>
      </c>
      <c r="R111" s="42">
        <f>SUM(R107:R110)</f>
        <v>10577.599999999999</v>
      </c>
      <c r="S111" s="70">
        <f t="shared" ref="S111:W111" si="205">SUM(S107:S110)</f>
        <v>6264.9</v>
      </c>
      <c r="T111" s="70">
        <f t="shared" si="205"/>
        <v>4312.7</v>
      </c>
      <c r="U111" s="42">
        <f t="shared" si="205"/>
        <v>10577.599999999999</v>
      </c>
      <c r="V111" s="70">
        <f t="shared" si="205"/>
        <v>6264.9</v>
      </c>
      <c r="W111" s="70">
        <f t="shared" si="205"/>
        <v>4312.7</v>
      </c>
      <c r="X111" s="246"/>
      <c r="Y111" s="247"/>
      <c r="Z111" s="248"/>
      <c r="AA111" s="141"/>
      <c r="AB111" s="141"/>
      <c r="AC111" s="143"/>
      <c r="AD111" s="6"/>
      <c r="AE111" s="6"/>
      <c r="AF111" s="6"/>
      <c r="AG111" s="6"/>
      <c r="AH111" s="6"/>
    </row>
    <row r="112" spans="1:34" ht="13.5" customHeight="1" thickTop="1" x14ac:dyDescent="0.25">
      <c r="A112" s="114">
        <v>3</v>
      </c>
      <c r="B112" s="81" t="s">
        <v>155</v>
      </c>
      <c r="C112" s="80" t="s">
        <v>115</v>
      </c>
      <c r="D112" s="124" t="s">
        <v>111</v>
      </c>
      <c r="E112" s="121" t="s">
        <v>85</v>
      </c>
      <c r="F112" s="134"/>
      <c r="G112" s="80" t="s">
        <v>145</v>
      </c>
      <c r="H112" s="80" t="s">
        <v>116</v>
      </c>
      <c r="I112" s="136">
        <v>74.099999999999994</v>
      </c>
      <c r="J112" s="80">
        <v>9.4</v>
      </c>
      <c r="K112" s="137">
        <v>44893</v>
      </c>
      <c r="L112" s="137">
        <v>45227</v>
      </c>
      <c r="M112" s="27">
        <f>N112+O112</f>
        <v>0</v>
      </c>
      <c r="N112" s="28">
        <v>0</v>
      </c>
      <c r="O112" s="30">
        <v>0</v>
      </c>
      <c r="P112" s="140" t="s">
        <v>43</v>
      </c>
      <c r="Q112" s="17" t="s">
        <v>4</v>
      </c>
      <c r="R112" s="25">
        <f>S112+T112</f>
        <v>522</v>
      </c>
      <c r="S112" s="10">
        <v>261</v>
      </c>
      <c r="T112" s="10">
        <v>261</v>
      </c>
      <c r="U112" s="25">
        <f>V112+W112</f>
        <v>522</v>
      </c>
      <c r="V112" s="10">
        <v>261</v>
      </c>
      <c r="W112" s="10">
        <v>261</v>
      </c>
      <c r="X112" s="10">
        <f>M112+R112-U112</f>
        <v>0</v>
      </c>
      <c r="Y112" s="10">
        <f>N112+S112-V112</f>
        <v>0</v>
      </c>
      <c r="Z112" s="10">
        <f>O112+T112-W112</f>
        <v>0</v>
      </c>
      <c r="AA112" s="95"/>
      <c r="AB112" s="95"/>
      <c r="AC112" s="235"/>
    </row>
    <row r="113" spans="1:29" ht="13.2" x14ac:dyDescent="0.25">
      <c r="A113" s="131"/>
      <c r="B113" s="81"/>
      <c r="C113" s="81"/>
      <c r="D113" s="124"/>
      <c r="E113" s="121"/>
      <c r="F113" s="134"/>
      <c r="G113" s="81"/>
      <c r="H113" s="81"/>
      <c r="I113" s="126"/>
      <c r="J113" s="81"/>
      <c r="K113" s="138"/>
      <c r="L113" s="138"/>
      <c r="M113" s="10">
        <f t="shared" ref="M113:M115" si="206">X112</f>
        <v>0</v>
      </c>
      <c r="N113" s="11">
        <f t="shared" ref="N113:N115" si="207">Y112</f>
        <v>0</v>
      </c>
      <c r="O113" s="11">
        <f t="shared" ref="O113:O115" si="208">Z112</f>
        <v>0</v>
      </c>
      <c r="P113" s="140"/>
      <c r="Q113" s="17" t="s">
        <v>5</v>
      </c>
      <c r="R113" s="25">
        <f t="shared" ref="R113:R115" si="209">S113+T113</f>
        <v>0</v>
      </c>
      <c r="S113" s="10">
        <v>0</v>
      </c>
      <c r="T113" s="10">
        <v>0</v>
      </c>
      <c r="U113" s="25">
        <f t="shared" ref="U113:U114" si="210">V113+W113</f>
        <v>0</v>
      </c>
      <c r="V113" s="10">
        <v>0</v>
      </c>
      <c r="W113" s="10">
        <v>0</v>
      </c>
      <c r="X113" s="10">
        <f t="shared" ref="X113:X115" si="211">M113+R113-U113</f>
        <v>0</v>
      </c>
      <c r="Y113" s="10">
        <f t="shared" ref="Y113:Y115" si="212">N113+S113-V113</f>
        <v>0</v>
      </c>
      <c r="Z113" s="10">
        <f t="shared" ref="Z113:Z115" si="213">O113+T113-W113</f>
        <v>0</v>
      </c>
      <c r="AA113" s="96"/>
      <c r="AB113" s="96"/>
      <c r="AC113" s="236"/>
    </row>
    <row r="114" spans="1:29" ht="13.2" x14ac:dyDescent="0.25">
      <c r="A114" s="131"/>
      <c r="B114" s="81"/>
      <c r="C114" s="81"/>
      <c r="D114" s="124"/>
      <c r="E114" s="121"/>
      <c r="F114" s="134"/>
      <c r="G114" s="81"/>
      <c r="H114" s="81"/>
      <c r="I114" s="126"/>
      <c r="J114" s="81"/>
      <c r="K114" s="138"/>
      <c r="L114" s="138"/>
      <c r="M114" s="10">
        <f t="shared" si="206"/>
        <v>0</v>
      </c>
      <c r="N114" s="11">
        <f t="shared" si="207"/>
        <v>0</v>
      </c>
      <c r="O114" s="11">
        <f t="shared" si="208"/>
        <v>0</v>
      </c>
      <c r="P114" s="140"/>
      <c r="Q114" s="17" t="s">
        <v>6</v>
      </c>
      <c r="R114" s="25">
        <f t="shared" si="209"/>
        <v>0</v>
      </c>
      <c r="S114" s="10">
        <v>0</v>
      </c>
      <c r="T114" s="10">
        <v>0</v>
      </c>
      <c r="U114" s="25">
        <f t="shared" si="210"/>
        <v>0</v>
      </c>
      <c r="V114" s="10">
        <v>0</v>
      </c>
      <c r="W114" s="10">
        <v>0</v>
      </c>
      <c r="X114" s="10">
        <f t="shared" si="211"/>
        <v>0</v>
      </c>
      <c r="Y114" s="10">
        <f t="shared" si="212"/>
        <v>0</v>
      </c>
      <c r="Z114" s="10">
        <f t="shared" si="213"/>
        <v>0</v>
      </c>
      <c r="AA114" s="96"/>
      <c r="AB114" s="96"/>
      <c r="AC114" s="236"/>
    </row>
    <row r="115" spans="1:29" ht="13.2" x14ac:dyDescent="0.25">
      <c r="A115" s="131"/>
      <c r="B115" s="81"/>
      <c r="C115" s="81"/>
      <c r="D115" s="124"/>
      <c r="E115" s="121"/>
      <c r="F115" s="134"/>
      <c r="G115" s="81"/>
      <c r="H115" s="81"/>
      <c r="I115" s="126"/>
      <c r="J115" s="81"/>
      <c r="K115" s="138"/>
      <c r="L115" s="138"/>
      <c r="M115" s="10">
        <f t="shared" si="206"/>
        <v>0</v>
      </c>
      <c r="N115" s="11">
        <f t="shared" si="207"/>
        <v>0</v>
      </c>
      <c r="O115" s="11">
        <f t="shared" si="208"/>
        <v>0</v>
      </c>
      <c r="P115" s="140"/>
      <c r="Q115" s="17" t="s">
        <v>7</v>
      </c>
      <c r="R115" s="25">
        <f t="shared" si="209"/>
        <v>0</v>
      </c>
      <c r="S115" s="10">
        <v>0</v>
      </c>
      <c r="T115" s="10">
        <v>0</v>
      </c>
      <c r="U115" s="25">
        <f>V115+W115</f>
        <v>0</v>
      </c>
      <c r="V115" s="10">
        <v>0</v>
      </c>
      <c r="W115" s="10">
        <v>0</v>
      </c>
      <c r="X115" s="10">
        <f t="shared" si="211"/>
        <v>0</v>
      </c>
      <c r="Y115" s="10">
        <f t="shared" si="212"/>
        <v>0</v>
      </c>
      <c r="Z115" s="10">
        <f t="shared" si="213"/>
        <v>0</v>
      </c>
      <c r="AA115" s="96"/>
      <c r="AB115" s="96"/>
      <c r="AC115" s="236"/>
    </row>
    <row r="116" spans="1:29" ht="29.25" customHeight="1" thickBot="1" x14ac:dyDescent="0.3">
      <c r="A116" s="131"/>
      <c r="B116" s="81"/>
      <c r="C116" s="81"/>
      <c r="D116" s="83"/>
      <c r="E116" s="102"/>
      <c r="F116" s="134"/>
      <c r="G116" s="81"/>
      <c r="H116" s="81"/>
      <c r="I116" s="126"/>
      <c r="J116" s="81"/>
      <c r="K116" s="138"/>
      <c r="L116" s="138"/>
      <c r="M116" s="231"/>
      <c r="N116" s="232"/>
      <c r="O116" s="233"/>
      <c r="P116" s="140"/>
      <c r="Q116" s="39" t="s">
        <v>3</v>
      </c>
      <c r="R116" s="42">
        <f>SUM(R112:R115)</f>
        <v>522</v>
      </c>
      <c r="S116" s="70">
        <f t="shared" ref="S116" si="214">SUM(S112:S115)</f>
        <v>261</v>
      </c>
      <c r="T116" s="70">
        <f t="shared" ref="T116" si="215">SUM(T112:T115)</f>
        <v>261</v>
      </c>
      <c r="U116" s="42">
        <f t="shared" ref="U116" si="216">SUM(U112:U115)</f>
        <v>522</v>
      </c>
      <c r="V116" s="70">
        <f t="shared" ref="V116" si="217">SUM(V112:V115)</f>
        <v>261</v>
      </c>
      <c r="W116" s="70">
        <f t="shared" ref="W116" si="218">SUM(W112:W115)</f>
        <v>261</v>
      </c>
      <c r="X116" s="231"/>
      <c r="Y116" s="232"/>
      <c r="Z116" s="233"/>
      <c r="AA116" s="96"/>
      <c r="AB116" s="96"/>
      <c r="AC116" s="236"/>
    </row>
    <row r="117" spans="1:29" ht="13.8" thickBot="1" x14ac:dyDescent="0.3">
      <c r="A117" s="171">
        <v>5</v>
      </c>
      <c r="B117" s="205" t="s">
        <v>63</v>
      </c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58">
        <f>N117+O117</f>
        <v>907.7</v>
      </c>
      <c r="N117" s="55">
        <f>N122+N127+N132+N137+N142+N152</f>
        <v>907.7</v>
      </c>
      <c r="O117" s="55">
        <f>O122+O127+O132+O137+O142+O152</f>
        <v>0</v>
      </c>
      <c r="P117" s="262"/>
      <c r="Q117" s="56" t="s">
        <v>4</v>
      </c>
      <c r="R117" s="55">
        <f>S117+T117</f>
        <v>90352.959999999992</v>
      </c>
      <c r="S117" s="58">
        <f>S122+S127+S132+S137+S142+S152+S157+S157</f>
        <v>90352.959999999992</v>
      </c>
      <c r="T117" s="58">
        <f t="shared" ref="T117:T120" si="219">T122+T127+T132+T137+T142+T152</f>
        <v>0</v>
      </c>
      <c r="U117" s="55">
        <f>V117+W117</f>
        <v>67644.789999999994</v>
      </c>
      <c r="V117" s="58">
        <f>V122+V127+V132+V137+V142+V152+V147</f>
        <v>67644.789999999994</v>
      </c>
      <c r="W117" s="58">
        <f>W122+W127+W132+W137+W142+W152</f>
        <v>0</v>
      </c>
      <c r="X117" s="58">
        <f>M117+R117-U117</f>
        <v>23615.869999999995</v>
      </c>
      <c r="Y117" s="58">
        <f>N117+S117-V117</f>
        <v>23615.869999999995</v>
      </c>
      <c r="Z117" s="58">
        <f>O117+T117-W117</f>
        <v>0</v>
      </c>
      <c r="AA117" s="274"/>
      <c r="AB117" s="274"/>
      <c r="AC117" s="277"/>
    </row>
    <row r="118" spans="1:29" ht="13.8" thickBot="1" x14ac:dyDescent="0.3">
      <c r="A118" s="172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10">
        <f t="shared" ref="M118:M120" si="220">X117</f>
        <v>23615.869999999995</v>
      </c>
      <c r="N118" s="11">
        <f t="shared" ref="N118:N120" si="221">Y117</f>
        <v>23615.869999999995</v>
      </c>
      <c r="O118" s="11">
        <f t="shared" ref="O118:O120" si="222">Z117</f>
        <v>0</v>
      </c>
      <c r="P118" s="263"/>
      <c r="Q118" s="16" t="s">
        <v>5</v>
      </c>
      <c r="R118" s="25">
        <f t="shared" ref="R118:R120" si="223">S118+T118</f>
        <v>90354.48</v>
      </c>
      <c r="S118" s="58">
        <f>S123+S128+S133+S138+S143+S153+S158+S158</f>
        <v>90354.48</v>
      </c>
      <c r="T118" s="10">
        <f t="shared" si="219"/>
        <v>0</v>
      </c>
      <c r="U118" s="25">
        <f>V118</f>
        <v>92295.98</v>
      </c>
      <c r="V118" s="10">
        <f>V123+V128+V133+V138+V143+V153+V148+V158</f>
        <v>92295.98</v>
      </c>
      <c r="W118" s="10">
        <f>W123+W128+W133+W138+W143+W153</f>
        <v>0</v>
      </c>
      <c r="X118" s="10">
        <f t="shared" ref="X118:X120" si="224">M118+R118-U118</f>
        <v>21674.369999999995</v>
      </c>
      <c r="Y118" s="10">
        <f t="shared" ref="Y118:Y120" si="225">N118+S118-V118</f>
        <v>21674.369999999995</v>
      </c>
      <c r="Z118" s="10">
        <f t="shared" ref="Z118:Z120" si="226">O118+T118-W118</f>
        <v>0</v>
      </c>
      <c r="AA118" s="275"/>
      <c r="AB118" s="275"/>
      <c r="AC118" s="278"/>
    </row>
    <row r="119" spans="1:29" ht="13.8" thickBot="1" x14ac:dyDescent="0.3">
      <c r="A119" s="172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10">
        <f t="shared" si="220"/>
        <v>21674.369999999995</v>
      </c>
      <c r="N119" s="11">
        <f t="shared" si="221"/>
        <v>21674.369999999995</v>
      </c>
      <c r="O119" s="11">
        <f t="shared" si="222"/>
        <v>0</v>
      </c>
      <c r="P119" s="263"/>
      <c r="Q119" s="16" t="s">
        <v>6</v>
      </c>
      <c r="R119" s="25">
        <f t="shared" si="223"/>
        <v>0</v>
      </c>
      <c r="S119" s="58">
        <f t="shared" ref="S119:S120" si="227">S124+S129+S134+S139+S144+S154+S159+S159</f>
        <v>0</v>
      </c>
      <c r="T119" s="10">
        <f t="shared" si="219"/>
        <v>0</v>
      </c>
      <c r="U119" s="25">
        <f t="shared" ref="U119:U120" si="228">V119</f>
        <v>0</v>
      </c>
      <c r="V119" s="10">
        <f>V124+V129+V134+V139+V144+V154+V149</f>
        <v>0</v>
      </c>
      <c r="W119" s="10">
        <f>W124+W129+W134+W139+W144+W154</f>
        <v>0</v>
      </c>
      <c r="X119" s="10">
        <f t="shared" si="224"/>
        <v>21674.369999999995</v>
      </c>
      <c r="Y119" s="10">
        <f t="shared" si="225"/>
        <v>21674.369999999995</v>
      </c>
      <c r="Z119" s="10">
        <f t="shared" si="226"/>
        <v>0</v>
      </c>
      <c r="AA119" s="275"/>
      <c r="AB119" s="275"/>
      <c r="AC119" s="278"/>
    </row>
    <row r="120" spans="1:29" ht="13.2" x14ac:dyDescent="0.25">
      <c r="A120" s="172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10">
        <f t="shared" si="220"/>
        <v>21674.369999999995</v>
      </c>
      <c r="N120" s="11">
        <f t="shared" si="221"/>
        <v>21674.369999999995</v>
      </c>
      <c r="O120" s="11">
        <f t="shared" si="222"/>
        <v>0</v>
      </c>
      <c r="P120" s="263"/>
      <c r="Q120" s="16" t="s">
        <v>7</v>
      </c>
      <c r="R120" s="25">
        <f t="shared" si="223"/>
        <v>0</v>
      </c>
      <c r="S120" s="58">
        <f t="shared" si="227"/>
        <v>0</v>
      </c>
      <c r="T120" s="10">
        <f t="shared" si="219"/>
        <v>0</v>
      </c>
      <c r="U120" s="25">
        <f t="shared" si="228"/>
        <v>0</v>
      </c>
      <c r="V120" s="10">
        <f>V125+V130+V135+V140+V145+V155+V150</f>
        <v>0</v>
      </c>
      <c r="W120" s="10">
        <f>W125+W130+W135+W140+W145+W155</f>
        <v>0</v>
      </c>
      <c r="X120" s="10">
        <f t="shared" si="224"/>
        <v>21674.369999999995</v>
      </c>
      <c r="Y120" s="10">
        <f t="shared" si="225"/>
        <v>21674.369999999995</v>
      </c>
      <c r="Z120" s="10">
        <f t="shared" si="226"/>
        <v>0</v>
      </c>
      <c r="AA120" s="275"/>
      <c r="AB120" s="275"/>
      <c r="AC120" s="278"/>
    </row>
    <row r="121" spans="1:29" ht="13.8" thickBot="1" x14ac:dyDescent="0.3">
      <c r="A121" s="173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160"/>
      <c r="N121" s="160"/>
      <c r="O121" s="160"/>
      <c r="P121" s="264"/>
      <c r="Q121" s="59" t="s">
        <v>3</v>
      </c>
      <c r="R121" s="60">
        <f>SUM(R117:R120)</f>
        <v>180707.44</v>
      </c>
      <c r="S121" s="68">
        <f>SUM(S117:S120)</f>
        <v>180707.44</v>
      </c>
      <c r="T121" s="68">
        <f t="shared" ref="T121:W121" si="229">SUM(T117:T120)</f>
        <v>0</v>
      </c>
      <c r="U121" s="60">
        <f>SUM(U117:U120)</f>
        <v>159940.76999999999</v>
      </c>
      <c r="V121" s="68">
        <f>SUM(V117:V120)</f>
        <v>159940.76999999999</v>
      </c>
      <c r="W121" s="68">
        <f t="shared" si="229"/>
        <v>0</v>
      </c>
      <c r="X121" s="188"/>
      <c r="Y121" s="188"/>
      <c r="Z121" s="188"/>
      <c r="AA121" s="276"/>
      <c r="AB121" s="276"/>
      <c r="AC121" s="279"/>
    </row>
    <row r="122" spans="1:29" ht="13.5" customHeight="1" x14ac:dyDescent="0.25">
      <c r="A122" s="112">
        <v>1</v>
      </c>
      <c r="B122" s="85" t="s">
        <v>64</v>
      </c>
      <c r="C122" s="85" t="s">
        <v>65</v>
      </c>
      <c r="D122" s="85" t="s">
        <v>146</v>
      </c>
      <c r="E122" s="104" t="s">
        <v>85</v>
      </c>
      <c r="F122" s="100">
        <v>13659</v>
      </c>
      <c r="G122" s="85" t="s">
        <v>68</v>
      </c>
      <c r="H122" s="104" t="s">
        <v>66</v>
      </c>
      <c r="I122" s="100">
        <v>471</v>
      </c>
      <c r="J122" s="85">
        <v>48.55</v>
      </c>
      <c r="K122" s="139">
        <v>44959</v>
      </c>
      <c r="L122" s="139">
        <v>45292</v>
      </c>
      <c r="M122" s="27">
        <f>N122+O122</f>
        <v>0</v>
      </c>
      <c r="N122" s="28">
        <v>0</v>
      </c>
      <c r="O122" s="28">
        <v>0</v>
      </c>
      <c r="P122" s="128" t="s">
        <v>43</v>
      </c>
      <c r="Q122" s="29" t="s">
        <v>4</v>
      </c>
      <c r="R122" s="40">
        <f>S122+T122</f>
        <v>68595.509999999995</v>
      </c>
      <c r="S122" s="27">
        <v>68595.509999999995</v>
      </c>
      <c r="T122" s="27">
        <v>0</v>
      </c>
      <c r="U122" s="40">
        <f>V122+W122</f>
        <v>45730.34</v>
      </c>
      <c r="V122" s="27">
        <v>45730.34</v>
      </c>
      <c r="W122" s="27">
        <v>0</v>
      </c>
      <c r="X122" s="27">
        <f>M122+R122-U122</f>
        <v>22865.17</v>
      </c>
      <c r="Y122" s="27">
        <f>N122+S122-V122</f>
        <v>22865.17</v>
      </c>
      <c r="Z122" s="27">
        <f>O122+T122-W122</f>
        <v>0</v>
      </c>
      <c r="AA122" s="97"/>
      <c r="AB122" s="94"/>
      <c r="AC122" s="176"/>
    </row>
    <row r="123" spans="1:29" ht="13.2" x14ac:dyDescent="0.25">
      <c r="A123" s="113"/>
      <c r="B123" s="124"/>
      <c r="C123" s="124"/>
      <c r="D123" s="124"/>
      <c r="E123" s="121"/>
      <c r="F123" s="125"/>
      <c r="G123" s="124"/>
      <c r="H123" s="121"/>
      <c r="I123" s="125"/>
      <c r="J123" s="124"/>
      <c r="K123" s="124"/>
      <c r="L123" s="124"/>
      <c r="M123" s="10">
        <f t="shared" ref="M123:O125" si="230">X122</f>
        <v>22865.17</v>
      </c>
      <c r="N123" s="11">
        <f t="shared" si="230"/>
        <v>22865.17</v>
      </c>
      <c r="O123" s="11">
        <f t="shared" si="230"/>
        <v>0</v>
      </c>
      <c r="P123" s="115"/>
      <c r="Q123" s="17" t="s">
        <v>5</v>
      </c>
      <c r="R123" s="25">
        <f t="shared" ref="R123:R125" si="231">S123+T123</f>
        <v>68595.509999999995</v>
      </c>
      <c r="S123" s="27">
        <v>68595.509999999995</v>
      </c>
      <c r="T123" s="27">
        <v>0</v>
      </c>
      <c r="U123" s="25">
        <f t="shared" ref="U123:U125" si="232">V123</f>
        <v>68595.509999999995</v>
      </c>
      <c r="V123" s="10">
        <v>68595.509999999995</v>
      </c>
      <c r="W123" s="27">
        <v>0</v>
      </c>
      <c r="X123" s="10">
        <f t="shared" ref="X123:X125" si="233">M123+R123-U123</f>
        <v>22865.17</v>
      </c>
      <c r="Y123" s="10">
        <f t="shared" ref="Y123:Y125" si="234">N123+S123-V123</f>
        <v>22865.17</v>
      </c>
      <c r="Z123" s="10">
        <f t="shared" ref="Z123:Z125" si="235">O123+T123-W123</f>
        <v>0</v>
      </c>
      <c r="AA123" s="117"/>
      <c r="AB123" s="105"/>
      <c r="AC123" s="177"/>
    </row>
    <row r="124" spans="1:29" ht="13.2" x14ac:dyDescent="0.25">
      <c r="A124" s="113"/>
      <c r="B124" s="124"/>
      <c r="C124" s="124"/>
      <c r="D124" s="124"/>
      <c r="E124" s="121"/>
      <c r="F124" s="125"/>
      <c r="G124" s="124"/>
      <c r="H124" s="121"/>
      <c r="I124" s="125"/>
      <c r="J124" s="124"/>
      <c r="K124" s="124"/>
      <c r="L124" s="124"/>
      <c r="M124" s="10">
        <f t="shared" si="230"/>
        <v>22865.17</v>
      </c>
      <c r="N124" s="11">
        <f t="shared" si="230"/>
        <v>22865.17</v>
      </c>
      <c r="O124" s="11">
        <f t="shared" si="230"/>
        <v>0</v>
      </c>
      <c r="P124" s="115"/>
      <c r="Q124" s="17" t="s">
        <v>6</v>
      </c>
      <c r="R124" s="25">
        <f t="shared" si="231"/>
        <v>0</v>
      </c>
      <c r="S124" s="27">
        <v>0</v>
      </c>
      <c r="T124" s="27">
        <v>0</v>
      </c>
      <c r="U124" s="25">
        <f t="shared" si="232"/>
        <v>0</v>
      </c>
      <c r="V124" s="10">
        <v>0</v>
      </c>
      <c r="W124" s="27">
        <v>0</v>
      </c>
      <c r="X124" s="10">
        <f t="shared" si="233"/>
        <v>22865.17</v>
      </c>
      <c r="Y124" s="10">
        <f t="shared" si="234"/>
        <v>22865.17</v>
      </c>
      <c r="Z124" s="10">
        <f t="shared" si="235"/>
        <v>0</v>
      </c>
      <c r="AA124" s="117"/>
      <c r="AB124" s="105"/>
      <c r="AC124" s="177"/>
    </row>
    <row r="125" spans="1:29" ht="13.2" x14ac:dyDescent="0.25">
      <c r="A125" s="113"/>
      <c r="B125" s="124"/>
      <c r="C125" s="124"/>
      <c r="D125" s="124"/>
      <c r="E125" s="121"/>
      <c r="F125" s="125"/>
      <c r="G125" s="124"/>
      <c r="H125" s="121"/>
      <c r="I125" s="125"/>
      <c r="J125" s="124"/>
      <c r="K125" s="124"/>
      <c r="L125" s="124"/>
      <c r="M125" s="10">
        <f t="shared" si="230"/>
        <v>22865.17</v>
      </c>
      <c r="N125" s="11">
        <f t="shared" si="230"/>
        <v>22865.17</v>
      </c>
      <c r="O125" s="11">
        <f t="shared" si="230"/>
        <v>0</v>
      </c>
      <c r="P125" s="115"/>
      <c r="Q125" s="17" t="s">
        <v>7</v>
      </c>
      <c r="R125" s="25">
        <f t="shared" si="231"/>
        <v>0</v>
      </c>
      <c r="S125" s="27">
        <v>0</v>
      </c>
      <c r="T125" s="27">
        <v>0</v>
      </c>
      <c r="U125" s="25">
        <f t="shared" si="232"/>
        <v>0</v>
      </c>
      <c r="V125" s="10">
        <v>0</v>
      </c>
      <c r="W125" s="10"/>
      <c r="X125" s="10">
        <f t="shared" si="233"/>
        <v>22865.17</v>
      </c>
      <c r="Y125" s="10">
        <f t="shared" si="234"/>
        <v>22865.17</v>
      </c>
      <c r="Z125" s="10">
        <f t="shared" si="235"/>
        <v>0</v>
      </c>
      <c r="AA125" s="117"/>
      <c r="AB125" s="105"/>
      <c r="AC125" s="177"/>
    </row>
    <row r="126" spans="1:29" ht="26.25" customHeight="1" x14ac:dyDescent="0.25">
      <c r="A126" s="113"/>
      <c r="B126" s="124"/>
      <c r="C126" s="124"/>
      <c r="D126" s="124"/>
      <c r="E126" s="102"/>
      <c r="F126" s="125"/>
      <c r="G126" s="124"/>
      <c r="H126" s="121"/>
      <c r="I126" s="125"/>
      <c r="J126" s="124"/>
      <c r="K126" s="124"/>
      <c r="L126" s="124"/>
      <c r="M126" s="130"/>
      <c r="N126" s="130"/>
      <c r="O126" s="130"/>
      <c r="P126" s="115"/>
      <c r="Q126" s="18" t="s">
        <v>3</v>
      </c>
      <c r="R126" s="41">
        <f>SUM(R122:R125)</f>
        <v>137191.01999999999</v>
      </c>
      <c r="S126" s="12">
        <f>SUM(S122:S125)</f>
        <v>137191.01999999999</v>
      </c>
      <c r="T126" s="12">
        <f t="shared" ref="T126:W126" si="236">SUM(T122:T125)</f>
        <v>0</v>
      </c>
      <c r="U126" s="41">
        <f>SUM(U122:U125)</f>
        <v>114325.84999999999</v>
      </c>
      <c r="V126" s="12">
        <f>SUM(V122:V125)</f>
        <v>114325.84999999999</v>
      </c>
      <c r="W126" s="12">
        <f t="shared" si="236"/>
        <v>0</v>
      </c>
      <c r="X126" s="130"/>
      <c r="Y126" s="130"/>
      <c r="Z126" s="130"/>
      <c r="AA126" s="117"/>
      <c r="AB126" s="105"/>
      <c r="AC126" s="177"/>
    </row>
    <row r="127" spans="1:29" ht="12.75" customHeight="1" x14ac:dyDescent="0.25">
      <c r="A127" s="168">
        <f>1+A122</f>
        <v>2</v>
      </c>
      <c r="B127" s="124" t="s">
        <v>64</v>
      </c>
      <c r="C127" s="124" t="s">
        <v>69</v>
      </c>
      <c r="D127" s="124" t="s">
        <v>70</v>
      </c>
      <c r="E127" s="121" t="s">
        <v>67</v>
      </c>
      <c r="F127" s="125"/>
      <c r="G127" s="124" t="s">
        <v>71</v>
      </c>
      <c r="H127" s="121" t="s">
        <v>66</v>
      </c>
      <c r="I127" s="125">
        <v>86.1</v>
      </c>
      <c r="J127" s="121">
        <v>24.27</v>
      </c>
      <c r="K127" s="159">
        <v>44622</v>
      </c>
      <c r="L127" s="159">
        <v>46419</v>
      </c>
      <c r="M127" s="10">
        <f>N127+O127</f>
        <v>0</v>
      </c>
      <c r="N127" s="11">
        <v>0</v>
      </c>
      <c r="O127" s="11">
        <v>0</v>
      </c>
      <c r="P127" s="115" t="s">
        <v>43</v>
      </c>
      <c r="Q127" s="17" t="s">
        <v>4</v>
      </c>
      <c r="R127" s="25">
        <f>S127+T127</f>
        <v>6269.73</v>
      </c>
      <c r="S127" s="10">
        <v>6269.73</v>
      </c>
      <c r="T127" s="10">
        <v>0</v>
      </c>
      <c r="U127" s="25">
        <f>V127+W127</f>
        <v>6269.73</v>
      </c>
      <c r="V127" s="10">
        <v>6269.73</v>
      </c>
      <c r="W127" s="10">
        <v>0</v>
      </c>
      <c r="X127" s="10">
        <f>M127+R127-U127</f>
        <v>0</v>
      </c>
      <c r="Y127" s="10">
        <f>N127+S127-V127</f>
        <v>0</v>
      </c>
      <c r="Z127" s="10">
        <f>O127+T127-W127</f>
        <v>0</v>
      </c>
      <c r="AA127" s="117"/>
      <c r="AB127" s="105"/>
      <c r="AC127" s="271"/>
    </row>
    <row r="128" spans="1:29" ht="13.2" x14ac:dyDescent="0.25">
      <c r="A128" s="168"/>
      <c r="B128" s="124"/>
      <c r="C128" s="124"/>
      <c r="D128" s="124"/>
      <c r="E128" s="121"/>
      <c r="F128" s="125"/>
      <c r="G128" s="124"/>
      <c r="H128" s="121"/>
      <c r="I128" s="125"/>
      <c r="J128" s="121"/>
      <c r="K128" s="121"/>
      <c r="L128" s="121"/>
      <c r="M128" s="10">
        <f t="shared" ref="M128:M130" si="237">X127</f>
        <v>0</v>
      </c>
      <c r="N128" s="11">
        <f t="shared" ref="N128:N130" si="238">Y127</f>
        <v>0</v>
      </c>
      <c r="O128" s="11">
        <f t="shared" ref="O128:O130" si="239">Z127</f>
        <v>0</v>
      </c>
      <c r="P128" s="115"/>
      <c r="Q128" s="17" t="s">
        <v>5</v>
      </c>
      <c r="R128" s="25">
        <f t="shared" ref="R128:R130" si="240">S128+T128</f>
        <v>6269.73</v>
      </c>
      <c r="S128" s="10">
        <v>6269.73</v>
      </c>
      <c r="T128" s="10">
        <v>0</v>
      </c>
      <c r="U128" s="25">
        <f t="shared" ref="U128:U130" si="241">V128</f>
        <v>6269.73</v>
      </c>
      <c r="V128" s="10">
        <v>6269.73</v>
      </c>
      <c r="W128" s="10">
        <v>0</v>
      </c>
      <c r="X128" s="10">
        <f t="shared" ref="X128:X130" si="242">M128+R128-U128</f>
        <v>0</v>
      </c>
      <c r="Y128" s="10">
        <f t="shared" ref="Y128:Y130" si="243">N128+S128-V128</f>
        <v>0</v>
      </c>
      <c r="Z128" s="10">
        <f t="shared" ref="Z128:Z130" si="244">O128+T128-W128</f>
        <v>0</v>
      </c>
      <c r="AA128" s="117"/>
      <c r="AB128" s="105"/>
      <c r="AC128" s="271"/>
    </row>
    <row r="129" spans="1:29" ht="13.2" x14ac:dyDescent="0.25">
      <c r="A129" s="168"/>
      <c r="B129" s="124"/>
      <c r="C129" s="124"/>
      <c r="D129" s="124"/>
      <c r="E129" s="121"/>
      <c r="F129" s="125"/>
      <c r="G129" s="124"/>
      <c r="H129" s="121"/>
      <c r="I129" s="125"/>
      <c r="J129" s="121"/>
      <c r="K129" s="121"/>
      <c r="L129" s="121"/>
      <c r="M129" s="10">
        <f t="shared" si="237"/>
        <v>0</v>
      </c>
      <c r="N129" s="11">
        <f t="shared" si="238"/>
        <v>0</v>
      </c>
      <c r="O129" s="11">
        <f t="shared" si="239"/>
        <v>0</v>
      </c>
      <c r="P129" s="115"/>
      <c r="Q129" s="17" t="s">
        <v>6</v>
      </c>
      <c r="R129" s="25">
        <f t="shared" si="240"/>
        <v>0</v>
      </c>
      <c r="S129" s="10">
        <v>0</v>
      </c>
      <c r="T129" s="10">
        <v>0</v>
      </c>
      <c r="U129" s="25">
        <f t="shared" si="241"/>
        <v>0</v>
      </c>
      <c r="V129" s="10">
        <v>0</v>
      </c>
      <c r="W129" s="10">
        <v>0</v>
      </c>
      <c r="X129" s="10">
        <f t="shared" si="242"/>
        <v>0</v>
      </c>
      <c r="Y129" s="10">
        <f t="shared" si="243"/>
        <v>0</v>
      </c>
      <c r="Z129" s="10">
        <f t="shared" si="244"/>
        <v>0</v>
      </c>
      <c r="AA129" s="117"/>
      <c r="AB129" s="105"/>
      <c r="AC129" s="271"/>
    </row>
    <row r="130" spans="1:29" ht="13.2" x14ac:dyDescent="0.25">
      <c r="A130" s="168"/>
      <c r="B130" s="124"/>
      <c r="C130" s="124"/>
      <c r="D130" s="124"/>
      <c r="E130" s="121"/>
      <c r="F130" s="125"/>
      <c r="G130" s="124"/>
      <c r="H130" s="121"/>
      <c r="I130" s="125"/>
      <c r="J130" s="121"/>
      <c r="K130" s="121"/>
      <c r="L130" s="121"/>
      <c r="M130" s="10">
        <f t="shared" si="237"/>
        <v>0</v>
      </c>
      <c r="N130" s="11">
        <f t="shared" si="238"/>
        <v>0</v>
      </c>
      <c r="O130" s="11">
        <f t="shared" si="239"/>
        <v>0</v>
      </c>
      <c r="P130" s="115"/>
      <c r="Q130" s="17" t="s">
        <v>7</v>
      </c>
      <c r="R130" s="25">
        <f t="shared" si="240"/>
        <v>0</v>
      </c>
      <c r="S130" s="10">
        <v>0</v>
      </c>
      <c r="T130" s="10">
        <v>0</v>
      </c>
      <c r="U130" s="25">
        <f t="shared" si="241"/>
        <v>0</v>
      </c>
      <c r="V130" s="10">
        <v>0</v>
      </c>
      <c r="W130" s="10">
        <v>0</v>
      </c>
      <c r="X130" s="10">
        <f t="shared" si="242"/>
        <v>0</v>
      </c>
      <c r="Y130" s="10">
        <f t="shared" si="243"/>
        <v>0</v>
      </c>
      <c r="Z130" s="10">
        <f t="shared" si="244"/>
        <v>0</v>
      </c>
      <c r="AA130" s="117"/>
      <c r="AB130" s="105"/>
      <c r="AC130" s="271"/>
    </row>
    <row r="131" spans="1:29" ht="13.2" x14ac:dyDescent="0.25">
      <c r="A131" s="168"/>
      <c r="B131" s="124"/>
      <c r="C131" s="124"/>
      <c r="D131" s="124"/>
      <c r="E131" s="121"/>
      <c r="F131" s="125"/>
      <c r="G131" s="124"/>
      <c r="H131" s="121"/>
      <c r="I131" s="125"/>
      <c r="J131" s="121"/>
      <c r="K131" s="121"/>
      <c r="L131" s="121"/>
      <c r="M131" s="130"/>
      <c r="N131" s="130"/>
      <c r="O131" s="130"/>
      <c r="P131" s="115"/>
      <c r="Q131" s="18" t="s">
        <v>3</v>
      </c>
      <c r="R131" s="41">
        <f>SUM(R127:R130)</f>
        <v>12539.46</v>
      </c>
      <c r="S131" s="12">
        <f t="shared" ref="S131:W131" si="245">SUM(S127:S130)</f>
        <v>12539.46</v>
      </c>
      <c r="T131" s="12">
        <f t="shared" si="245"/>
        <v>0</v>
      </c>
      <c r="U131" s="41">
        <f t="shared" si="245"/>
        <v>12539.46</v>
      </c>
      <c r="V131" s="12">
        <f t="shared" si="245"/>
        <v>12539.46</v>
      </c>
      <c r="W131" s="12">
        <f t="shared" si="245"/>
        <v>0</v>
      </c>
      <c r="X131" s="130"/>
      <c r="Y131" s="130"/>
      <c r="Z131" s="130"/>
      <c r="AA131" s="117"/>
      <c r="AB131" s="105"/>
      <c r="AC131" s="271"/>
    </row>
    <row r="132" spans="1:29" ht="13.2" x14ac:dyDescent="0.25">
      <c r="A132" s="168">
        <f t="shared" ref="A132" si="246">1+A127</f>
        <v>3</v>
      </c>
      <c r="B132" s="124" t="s">
        <v>64</v>
      </c>
      <c r="C132" s="124" t="s">
        <v>72</v>
      </c>
      <c r="D132" s="124" t="s">
        <v>73</v>
      </c>
      <c r="E132" s="121" t="s">
        <v>67</v>
      </c>
      <c r="F132" s="125"/>
      <c r="G132" s="124" t="s">
        <v>147</v>
      </c>
      <c r="H132" s="121" t="s">
        <v>66</v>
      </c>
      <c r="I132" s="125">
        <v>41.4</v>
      </c>
      <c r="J132" s="124">
        <v>64.73</v>
      </c>
      <c r="K132" s="167">
        <v>44504</v>
      </c>
      <c r="L132" s="167">
        <v>46298</v>
      </c>
      <c r="M132" s="10">
        <f>N132+O132</f>
        <v>0</v>
      </c>
      <c r="N132" s="11">
        <v>0</v>
      </c>
      <c r="O132" s="11">
        <v>0</v>
      </c>
      <c r="P132" s="115" t="s">
        <v>43</v>
      </c>
      <c r="Q132" s="17" t="s">
        <v>4</v>
      </c>
      <c r="R132" s="25">
        <f>S132+T132</f>
        <v>8039.22</v>
      </c>
      <c r="S132" s="10">
        <v>8039.22</v>
      </c>
      <c r="T132" s="10">
        <v>0</v>
      </c>
      <c r="U132" s="25">
        <f>V132+W132</f>
        <v>8039.22</v>
      </c>
      <c r="V132" s="10">
        <v>8039.22</v>
      </c>
      <c r="W132" s="10">
        <v>0</v>
      </c>
      <c r="X132" s="10">
        <f>M132+R132-U132</f>
        <v>0</v>
      </c>
      <c r="Y132" s="10">
        <f>N132+S132-V132</f>
        <v>0</v>
      </c>
      <c r="Z132" s="10">
        <f>O132+T132-W132</f>
        <v>0</v>
      </c>
      <c r="AA132" s="117"/>
      <c r="AB132" s="105"/>
      <c r="AC132" s="271"/>
    </row>
    <row r="133" spans="1:29" ht="13.2" x14ac:dyDescent="0.25">
      <c r="A133" s="168"/>
      <c r="B133" s="124"/>
      <c r="C133" s="124"/>
      <c r="D133" s="124"/>
      <c r="E133" s="121"/>
      <c r="F133" s="125"/>
      <c r="G133" s="124"/>
      <c r="H133" s="121"/>
      <c r="I133" s="125"/>
      <c r="J133" s="124"/>
      <c r="K133" s="167"/>
      <c r="L133" s="167"/>
      <c r="M133" s="10">
        <f t="shared" ref="M133:M135" si="247">X132</f>
        <v>0</v>
      </c>
      <c r="N133" s="11">
        <f t="shared" ref="N133:N135" si="248">Y132</f>
        <v>0</v>
      </c>
      <c r="O133" s="11">
        <f t="shared" ref="O133:O135" si="249">Z132</f>
        <v>0</v>
      </c>
      <c r="P133" s="115"/>
      <c r="Q133" s="17" t="s">
        <v>5</v>
      </c>
      <c r="R133" s="25">
        <f t="shared" ref="R133:R135" si="250">S133+T133</f>
        <v>8039.22</v>
      </c>
      <c r="S133" s="10">
        <v>8039.22</v>
      </c>
      <c r="T133" s="10">
        <v>0</v>
      </c>
      <c r="U133" s="25">
        <f t="shared" ref="U133:U135" si="251">V133</f>
        <v>8039.22</v>
      </c>
      <c r="V133" s="10">
        <v>8039.22</v>
      </c>
      <c r="W133" s="10">
        <v>0</v>
      </c>
      <c r="X133" s="10">
        <f t="shared" ref="X133:X135" si="252">M133+R133-U133</f>
        <v>0</v>
      </c>
      <c r="Y133" s="10">
        <f t="shared" ref="Y133:Y135" si="253">N133+S133-V133</f>
        <v>0</v>
      </c>
      <c r="Z133" s="10">
        <f t="shared" ref="Z133:Z135" si="254">O133+T133-W133</f>
        <v>0</v>
      </c>
      <c r="AA133" s="117"/>
      <c r="AB133" s="105"/>
      <c r="AC133" s="271"/>
    </row>
    <row r="134" spans="1:29" ht="13.2" x14ac:dyDescent="0.25">
      <c r="A134" s="168"/>
      <c r="B134" s="124"/>
      <c r="C134" s="124"/>
      <c r="D134" s="124"/>
      <c r="E134" s="121"/>
      <c r="F134" s="125"/>
      <c r="G134" s="124"/>
      <c r="H134" s="121"/>
      <c r="I134" s="125"/>
      <c r="J134" s="124"/>
      <c r="K134" s="167"/>
      <c r="L134" s="167"/>
      <c r="M134" s="10">
        <f t="shared" si="247"/>
        <v>0</v>
      </c>
      <c r="N134" s="11">
        <f t="shared" si="248"/>
        <v>0</v>
      </c>
      <c r="O134" s="11">
        <f t="shared" si="249"/>
        <v>0</v>
      </c>
      <c r="P134" s="115"/>
      <c r="Q134" s="17" t="s">
        <v>6</v>
      </c>
      <c r="R134" s="25">
        <f t="shared" si="250"/>
        <v>0</v>
      </c>
      <c r="S134" s="10">
        <v>0</v>
      </c>
      <c r="T134" s="10">
        <v>0</v>
      </c>
      <c r="U134" s="25">
        <f t="shared" si="251"/>
        <v>0</v>
      </c>
      <c r="V134" s="10">
        <v>0</v>
      </c>
      <c r="W134" s="10">
        <v>0</v>
      </c>
      <c r="X134" s="10">
        <f t="shared" si="252"/>
        <v>0</v>
      </c>
      <c r="Y134" s="10">
        <f t="shared" si="253"/>
        <v>0</v>
      </c>
      <c r="Z134" s="10">
        <f t="shared" si="254"/>
        <v>0</v>
      </c>
      <c r="AA134" s="117"/>
      <c r="AB134" s="105"/>
      <c r="AC134" s="271"/>
    </row>
    <row r="135" spans="1:29" ht="13.2" x14ac:dyDescent="0.25">
      <c r="A135" s="168"/>
      <c r="B135" s="124"/>
      <c r="C135" s="124"/>
      <c r="D135" s="124"/>
      <c r="E135" s="121"/>
      <c r="F135" s="125"/>
      <c r="G135" s="124"/>
      <c r="H135" s="121"/>
      <c r="I135" s="125"/>
      <c r="J135" s="124"/>
      <c r="K135" s="167"/>
      <c r="L135" s="167"/>
      <c r="M135" s="10">
        <f t="shared" si="247"/>
        <v>0</v>
      </c>
      <c r="N135" s="11">
        <f t="shared" si="248"/>
        <v>0</v>
      </c>
      <c r="O135" s="11">
        <f t="shared" si="249"/>
        <v>0</v>
      </c>
      <c r="P135" s="115"/>
      <c r="Q135" s="17" t="s">
        <v>7</v>
      </c>
      <c r="R135" s="25">
        <f t="shared" si="250"/>
        <v>0</v>
      </c>
      <c r="S135" s="10">
        <v>0</v>
      </c>
      <c r="T135" s="10">
        <v>0</v>
      </c>
      <c r="U135" s="25">
        <f t="shared" si="251"/>
        <v>0</v>
      </c>
      <c r="V135" s="10">
        <v>0</v>
      </c>
      <c r="W135" s="10">
        <v>0</v>
      </c>
      <c r="X135" s="10">
        <f t="shared" si="252"/>
        <v>0</v>
      </c>
      <c r="Y135" s="10">
        <f t="shared" si="253"/>
        <v>0</v>
      </c>
      <c r="Z135" s="10">
        <f t="shared" si="254"/>
        <v>0</v>
      </c>
      <c r="AA135" s="117"/>
      <c r="AB135" s="105"/>
      <c r="AC135" s="271"/>
    </row>
    <row r="136" spans="1:29" ht="25.5" customHeight="1" x14ac:dyDescent="0.25">
      <c r="A136" s="169"/>
      <c r="B136" s="124"/>
      <c r="C136" s="124"/>
      <c r="D136" s="124"/>
      <c r="E136" s="121"/>
      <c r="F136" s="124"/>
      <c r="G136" s="124"/>
      <c r="H136" s="121"/>
      <c r="I136" s="124"/>
      <c r="J136" s="124"/>
      <c r="K136" s="124"/>
      <c r="L136" s="124"/>
      <c r="M136" s="130"/>
      <c r="N136" s="130"/>
      <c r="O136" s="130"/>
      <c r="P136" s="229"/>
      <c r="Q136" s="18" t="s">
        <v>3</v>
      </c>
      <c r="R136" s="41">
        <f>SUM(R132:R135)</f>
        <v>16078.44</v>
      </c>
      <c r="S136" s="12">
        <f t="shared" ref="S136:W136" si="255">SUM(S132:S135)</f>
        <v>16078.44</v>
      </c>
      <c r="T136" s="12">
        <f t="shared" si="255"/>
        <v>0</v>
      </c>
      <c r="U136" s="41">
        <f t="shared" si="255"/>
        <v>16078.44</v>
      </c>
      <c r="V136" s="12">
        <f t="shared" si="255"/>
        <v>16078.44</v>
      </c>
      <c r="W136" s="12">
        <f t="shared" si="255"/>
        <v>0</v>
      </c>
      <c r="X136" s="130"/>
      <c r="Y136" s="130"/>
      <c r="Z136" s="130"/>
      <c r="AA136" s="117"/>
      <c r="AB136" s="105"/>
      <c r="AC136" s="271"/>
    </row>
    <row r="137" spans="1:29" ht="13.2" x14ac:dyDescent="0.25">
      <c r="A137" s="168">
        <f t="shared" ref="A137" si="256">1+A132</f>
        <v>4</v>
      </c>
      <c r="B137" s="124" t="s">
        <v>64</v>
      </c>
      <c r="C137" s="124" t="s">
        <v>74</v>
      </c>
      <c r="D137" s="124" t="s">
        <v>75</v>
      </c>
      <c r="E137" s="121" t="s">
        <v>67</v>
      </c>
      <c r="F137" s="125"/>
      <c r="G137" s="124" t="s">
        <v>76</v>
      </c>
      <c r="H137" s="121" t="s">
        <v>77</v>
      </c>
      <c r="I137" s="125">
        <v>31.3</v>
      </c>
      <c r="J137" s="101">
        <v>29</v>
      </c>
      <c r="K137" s="167">
        <v>44504</v>
      </c>
      <c r="L137" s="167">
        <v>46298</v>
      </c>
      <c r="M137" s="10">
        <f>N137+O137</f>
        <v>907.7</v>
      </c>
      <c r="N137" s="11">
        <v>907.7</v>
      </c>
      <c r="O137" s="11">
        <v>0</v>
      </c>
      <c r="P137" s="115" t="s">
        <v>43</v>
      </c>
      <c r="Q137" s="17" t="s">
        <v>4</v>
      </c>
      <c r="R137" s="25">
        <f>S137+T137</f>
        <v>2723.1</v>
      </c>
      <c r="S137" s="10">
        <v>2723.1</v>
      </c>
      <c r="T137" s="10">
        <v>0</v>
      </c>
      <c r="U137" s="25">
        <f>V137+W137</f>
        <v>2723.1</v>
      </c>
      <c r="V137" s="10">
        <v>2723.1</v>
      </c>
      <c r="W137" s="10">
        <v>0</v>
      </c>
      <c r="X137" s="10">
        <f>M137+R137-U137</f>
        <v>907.70000000000027</v>
      </c>
      <c r="Y137" s="10">
        <f>N137+S137-V137</f>
        <v>907.70000000000027</v>
      </c>
      <c r="Z137" s="10">
        <f>O137+T137-W137</f>
        <v>0</v>
      </c>
      <c r="AA137" s="117"/>
      <c r="AB137" s="105"/>
      <c r="AC137" s="271"/>
    </row>
    <row r="138" spans="1:29" ht="13.2" x14ac:dyDescent="0.25">
      <c r="A138" s="168"/>
      <c r="B138" s="124"/>
      <c r="C138" s="124"/>
      <c r="D138" s="124"/>
      <c r="E138" s="121"/>
      <c r="F138" s="125"/>
      <c r="G138" s="124"/>
      <c r="H138" s="121"/>
      <c r="I138" s="125"/>
      <c r="J138" s="101"/>
      <c r="K138" s="167"/>
      <c r="L138" s="124"/>
      <c r="M138" s="10">
        <f t="shared" ref="M138:M140" si="257">X137</f>
        <v>907.70000000000027</v>
      </c>
      <c r="N138" s="11">
        <f t="shared" ref="N138:N140" si="258">Y137</f>
        <v>907.70000000000027</v>
      </c>
      <c r="O138" s="11">
        <f t="shared" ref="O138:O140" si="259">Z137</f>
        <v>0</v>
      </c>
      <c r="P138" s="115"/>
      <c r="Q138" s="17" t="s">
        <v>5</v>
      </c>
      <c r="R138" s="25">
        <f t="shared" ref="R138:R140" si="260">S138+T138</f>
        <v>2723.1</v>
      </c>
      <c r="S138" s="10">
        <v>2723.1</v>
      </c>
      <c r="T138" s="10">
        <v>0</v>
      </c>
      <c r="U138" s="25">
        <f t="shared" ref="U138:U140" si="261">V138</f>
        <v>2723.1</v>
      </c>
      <c r="V138" s="10">
        <v>2723.1</v>
      </c>
      <c r="W138" s="10">
        <v>0</v>
      </c>
      <c r="X138" s="10">
        <f t="shared" ref="X138:X140" si="262">M138+R138-U138</f>
        <v>907.70000000000027</v>
      </c>
      <c r="Y138" s="10">
        <f t="shared" ref="Y138:Y140" si="263">N138+S138-V138</f>
        <v>907.70000000000027</v>
      </c>
      <c r="Z138" s="10">
        <f t="shared" ref="Z138:Z140" si="264">O138+T138-W138</f>
        <v>0</v>
      </c>
      <c r="AA138" s="117"/>
      <c r="AB138" s="105"/>
      <c r="AC138" s="271"/>
    </row>
    <row r="139" spans="1:29" ht="13.2" x14ac:dyDescent="0.25">
      <c r="A139" s="168"/>
      <c r="B139" s="124"/>
      <c r="C139" s="124"/>
      <c r="D139" s="124"/>
      <c r="E139" s="121"/>
      <c r="F139" s="125"/>
      <c r="G139" s="124"/>
      <c r="H139" s="121"/>
      <c r="I139" s="125"/>
      <c r="J139" s="101"/>
      <c r="K139" s="167"/>
      <c r="L139" s="124"/>
      <c r="M139" s="10">
        <f t="shared" si="257"/>
        <v>907.70000000000027</v>
      </c>
      <c r="N139" s="11">
        <f t="shared" si="258"/>
        <v>907.70000000000027</v>
      </c>
      <c r="O139" s="11">
        <f t="shared" si="259"/>
        <v>0</v>
      </c>
      <c r="P139" s="115"/>
      <c r="Q139" s="17" t="s">
        <v>6</v>
      </c>
      <c r="R139" s="25">
        <f t="shared" si="260"/>
        <v>0</v>
      </c>
      <c r="S139" s="10">
        <v>0</v>
      </c>
      <c r="T139" s="10">
        <v>0</v>
      </c>
      <c r="U139" s="25">
        <f t="shared" si="261"/>
        <v>0</v>
      </c>
      <c r="V139" s="10">
        <v>0</v>
      </c>
      <c r="W139" s="10">
        <v>0</v>
      </c>
      <c r="X139" s="10">
        <f t="shared" si="262"/>
        <v>907.70000000000027</v>
      </c>
      <c r="Y139" s="10">
        <f t="shared" si="263"/>
        <v>907.70000000000027</v>
      </c>
      <c r="Z139" s="10">
        <f t="shared" si="264"/>
        <v>0</v>
      </c>
      <c r="AA139" s="117"/>
      <c r="AB139" s="105"/>
      <c r="AC139" s="271"/>
    </row>
    <row r="140" spans="1:29" ht="13.2" x14ac:dyDescent="0.25">
      <c r="A140" s="168"/>
      <c r="B140" s="124"/>
      <c r="C140" s="124"/>
      <c r="D140" s="124"/>
      <c r="E140" s="121"/>
      <c r="F140" s="125"/>
      <c r="G140" s="124"/>
      <c r="H140" s="121"/>
      <c r="I140" s="125"/>
      <c r="J140" s="101"/>
      <c r="K140" s="167"/>
      <c r="L140" s="124"/>
      <c r="M140" s="10">
        <f t="shared" si="257"/>
        <v>907.70000000000027</v>
      </c>
      <c r="N140" s="11">
        <f t="shared" si="258"/>
        <v>907.70000000000027</v>
      </c>
      <c r="O140" s="11">
        <f t="shared" si="259"/>
        <v>0</v>
      </c>
      <c r="P140" s="115"/>
      <c r="Q140" s="17" t="s">
        <v>7</v>
      </c>
      <c r="R140" s="25">
        <f t="shared" si="260"/>
        <v>0</v>
      </c>
      <c r="S140" s="10">
        <v>0</v>
      </c>
      <c r="T140" s="10">
        <v>0</v>
      </c>
      <c r="U140" s="25">
        <f t="shared" si="261"/>
        <v>0</v>
      </c>
      <c r="V140" s="10">
        <v>0</v>
      </c>
      <c r="W140" s="10">
        <v>0</v>
      </c>
      <c r="X140" s="10">
        <f t="shared" si="262"/>
        <v>907.70000000000027</v>
      </c>
      <c r="Y140" s="10">
        <f t="shared" si="263"/>
        <v>907.70000000000027</v>
      </c>
      <c r="Z140" s="10">
        <f t="shared" si="264"/>
        <v>0</v>
      </c>
      <c r="AA140" s="117"/>
      <c r="AB140" s="105"/>
      <c r="AC140" s="271"/>
    </row>
    <row r="141" spans="1:29" ht="13.2" x14ac:dyDescent="0.25">
      <c r="A141" s="169"/>
      <c r="B141" s="124"/>
      <c r="C141" s="124"/>
      <c r="D141" s="124"/>
      <c r="E141" s="121"/>
      <c r="F141" s="125"/>
      <c r="G141" s="124"/>
      <c r="H141" s="121"/>
      <c r="I141" s="125"/>
      <c r="J141" s="101"/>
      <c r="K141" s="167"/>
      <c r="L141" s="124"/>
      <c r="M141" s="130"/>
      <c r="N141" s="130"/>
      <c r="O141" s="130"/>
      <c r="P141" s="115"/>
      <c r="Q141" s="18" t="s">
        <v>3</v>
      </c>
      <c r="R141" s="41">
        <f>SUM(R137:R140)</f>
        <v>5446.2</v>
      </c>
      <c r="S141" s="12">
        <f t="shared" ref="S141:W141" si="265">SUM(S137:S140)</f>
        <v>5446.2</v>
      </c>
      <c r="T141" s="12">
        <f t="shared" si="265"/>
        <v>0</v>
      </c>
      <c r="U141" s="41">
        <f t="shared" si="265"/>
        <v>5446.2</v>
      </c>
      <c r="V141" s="12">
        <f t="shared" si="265"/>
        <v>5446.2</v>
      </c>
      <c r="W141" s="12">
        <f t="shared" si="265"/>
        <v>0</v>
      </c>
      <c r="X141" s="130"/>
      <c r="Y141" s="130"/>
      <c r="Z141" s="130"/>
      <c r="AA141" s="117"/>
      <c r="AB141" s="105"/>
      <c r="AC141" s="271"/>
    </row>
    <row r="142" spans="1:29" ht="12.75" customHeight="1" x14ac:dyDescent="0.25">
      <c r="A142" s="168">
        <f t="shared" ref="A142:A147" si="266">1+A137</f>
        <v>5</v>
      </c>
      <c r="B142" s="124" t="s">
        <v>64</v>
      </c>
      <c r="C142" s="124" t="s">
        <v>78</v>
      </c>
      <c r="D142" s="124" t="s">
        <v>148</v>
      </c>
      <c r="E142" s="121" t="s">
        <v>85</v>
      </c>
      <c r="F142" s="125"/>
      <c r="G142" s="124" t="s">
        <v>149</v>
      </c>
      <c r="H142" s="101" t="s">
        <v>79</v>
      </c>
      <c r="I142" s="125">
        <v>19.899999999999999</v>
      </c>
      <c r="J142" s="124">
        <v>56.38</v>
      </c>
      <c r="K142" s="167">
        <v>44384</v>
      </c>
      <c r="L142" s="167">
        <v>44718</v>
      </c>
      <c r="M142" s="10">
        <f>N142+O142</f>
        <v>0</v>
      </c>
      <c r="N142" s="11">
        <v>0</v>
      </c>
      <c r="O142" s="11">
        <v>0</v>
      </c>
      <c r="P142" s="115" t="s">
        <v>43</v>
      </c>
      <c r="Q142" s="17" t="s">
        <v>4</v>
      </c>
      <c r="R142" s="25">
        <f>S142+T142</f>
        <v>3365.64</v>
      </c>
      <c r="S142" s="10">
        <v>3365.64</v>
      </c>
      <c r="T142" s="10">
        <v>0</v>
      </c>
      <c r="U142" s="25">
        <f>V142+W142</f>
        <v>3365.64</v>
      </c>
      <c r="V142" s="10">
        <v>3365.64</v>
      </c>
      <c r="W142" s="10">
        <v>0</v>
      </c>
      <c r="X142" s="10">
        <f>M142+R142-U142</f>
        <v>0</v>
      </c>
      <c r="Y142" s="10">
        <f>N142+S142-V142</f>
        <v>0</v>
      </c>
      <c r="Z142" s="10">
        <f>O142+T142-W142</f>
        <v>0</v>
      </c>
      <c r="AA142" s="117"/>
      <c r="AB142" s="105"/>
      <c r="AC142" s="271"/>
    </row>
    <row r="143" spans="1:29" ht="13.2" x14ac:dyDescent="0.25">
      <c r="A143" s="168"/>
      <c r="B143" s="124"/>
      <c r="C143" s="124"/>
      <c r="D143" s="124"/>
      <c r="E143" s="121"/>
      <c r="F143" s="125"/>
      <c r="G143" s="124"/>
      <c r="H143" s="101"/>
      <c r="I143" s="125"/>
      <c r="J143" s="124"/>
      <c r="K143" s="167"/>
      <c r="L143" s="124"/>
      <c r="M143" s="10">
        <f t="shared" ref="M143:M145" si="267">X142</f>
        <v>0</v>
      </c>
      <c r="N143" s="11">
        <f t="shared" ref="N143:N145" si="268">Y142</f>
        <v>0</v>
      </c>
      <c r="O143" s="11">
        <f t="shared" ref="O143:O145" si="269">Z142</f>
        <v>0</v>
      </c>
      <c r="P143" s="115"/>
      <c r="Q143" s="17" t="s">
        <v>5</v>
      </c>
      <c r="R143" s="25">
        <f t="shared" ref="R143:R145" si="270">S143+T143</f>
        <v>3365.64</v>
      </c>
      <c r="S143" s="10">
        <v>3365.64</v>
      </c>
      <c r="T143" s="10">
        <v>0</v>
      </c>
      <c r="U143" s="25">
        <f t="shared" ref="U143:U145" si="271">V143</f>
        <v>3365.64</v>
      </c>
      <c r="V143" s="10">
        <v>3365.64</v>
      </c>
      <c r="W143" s="10">
        <v>0</v>
      </c>
      <c r="X143" s="10">
        <f t="shared" ref="X143:X145" si="272">M143+R143-U143</f>
        <v>0</v>
      </c>
      <c r="Y143" s="10">
        <f t="shared" ref="Y143:Y145" si="273">N143+S143-V143</f>
        <v>0</v>
      </c>
      <c r="Z143" s="10">
        <f t="shared" ref="Z143:Z145" si="274">O143+T143-W143</f>
        <v>0</v>
      </c>
      <c r="AA143" s="117"/>
      <c r="AB143" s="105"/>
      <c r="AC143" s="271"/>
    </row>
    <row r="144" spans="1:29" ht="13.2" x14ac:dyDescent="0.25">
      <c r="A144" s="168"/>
      <c r="B144" s="124"/>
      <c r="C144" s="124"/>
      <c r="D144" s="124"/>
      <c r="E144" s="121"/>
      <c r="F144" s="125"/>
      <c r="G144" s="124"/>
      <c r="H144" s="101"/>
      <c r="I144" s="125"/>
      <c r="J144" s="124"/>
      <c r="K144" s="167"/>
      <c r="L144" s="124"/>
      <c r="M144" s="10">
        <f t="shared" si="267"/>
        <v>0</v>
      </c>
      <c r="N144" s="11">
        <f t="shared" si="268"/>
        <v>0</v>
      </c>
      <c r="O144" s="11">
        <f t="shared" si="269"/>
        <v>0</v>
      </c>
      <c r="P144" s="115"/>
      <c r="Q144" s="17" t="s">
        <v>6</v>
      </c>
      <c r="R144" s="25">
        <f t="shared" si="270"/>
        <v>0</v>
      </c>
      <c r="S144" s="10">
        <v>0</v>
      </c>
      <c r="T144" s="10">
        <v>0</v>
      </c>
      <c r="U144" s="25">
        <f t="shared" si="271"/>
        <v>0</v>
      </c>
      <c r="V144" s="10">
        <v>0</v>
      </c>
      <c r="W144" s="10">
        <v>0</v>
      </c>
      <c r="X144" s="10">
        <f t="shared" si="272"/>
        <v>0</v>
      </c>
      <c r="Y144" s="10">
        <f t="shared" si="273"/>
        <v>0</v>
      </c>
      <c r="Z144" s="10">
        <f t="shared" si="274"/>
        <v>0</v>
      </c>
      <c r="AA144" s="117"/>
      <c r="AB144" s="105"/>
      <c r="AC144" s="271"/>
    </row>
    <row r="145" spans="1:29" ht="13.2" x14ac:dyDescent="0.25">
      <c r="A145" s="168"/>
      <c r="B145" s="124"/>
      <c r="C145" s="124"/>
      <c r="D145" s="124"/>
      <c r="E145" s="121"/>
      <c r="F145" s="125"/>
      <c r="G145" s="124"/>
      <c r="H145" s="101"/>
      <c r="I145" s="125"/>
      <c r="J145" s="124"/>
      <c r="K145" s="167"/>
      <c r="L145" s="124"/>
      <c r="M145" s="10">
        <f t="shared" si="267"/>
        <v>0</v>
      </c>
      <c r="N145" s="11">
        <f t="shared" si="268"/>
        <v>0</v>
      </c>
      <c r="O145" s="11">
        <f t="shared" si="269"/>
        <v>0</v>
      </c>
      <c r="P145" s="115"/>
      <c r="Q145" s="17" t="s">
        <v>7</v>
      </c>
      <c r="R145" s="25">
        <f t="shared" si="270"/>
        <v>0</v>
      </c>
      <c r="S145" s="10">
        <v>0</v>
      </c>
      <c r="T145" s="10">
        <v>0</v>
      </c>
      <c r="U145" s="25">
        <f t="shared" si="271"/>
        <v>0</v>
      </c>
      <c r="V145" s="10">
        <v>0</v>
      </c>
      <c r="W145" s="10">
        <v>0</v>
      </c>
      <c r="X145" s="10">
        <f t="shared" si="272"/>
        <v>0</v>
      </c>
      <c r="Y145" s="10">
        <f t="shared" si="273"/>
        <v>0</v>
      </c>
      <c r="Z145" s="10">
        <f t="shared" si="274"/>
        <v>0</v>
      </c>
      <c r="AA145" s="117"/>
      <c r="AB145" s="105"/>
      <c r="AC145" s="271"/>
    </row>
    <row r="146" spans="1:29" ht="13.2" x14ac:dyDescent="0.25">
      <c r="A146" s="169"/>
      <c r="B146" s="124"/>
      <c r="C146" s="124"/>
      <c r="D146" s="124"/>
      <c r="E146" s="102"/>
      <c r="F146" s="125"/>
      <c r="G146" s="124"/>
      <c r="H146" s="101"/>
      <c r="I146" s="125"/>
      <c r="J146" s="124"/>
      <c r="K146" s="167"/>
      <c r="L146" s="124"/>
      <c r="M146" s="130"/>
      <c r="N146" s="130"/>
      <c r="O146" s="130"/>
      <c r="P146" s="115"/>
      <c r="Q146" s="18" t="s">
        <v>3</v>
      </c>
      <c r="R146" s="41">
        <f>SUM(R142:R145)</f>
        <v>6731.28</v>
      </c>
      <c r="S146" s="12">
        <f t="shared" ref="S146:W146" si="275">SUM(S142:S145)</f>
        <v>6731.28</v>
      </c>
      <c r="T146" s="12">
        <f t="shared" si="275"/>
        <v>0</v>
      </c>
      <c r="U146" s="41">
        <f t="shared" si="275"/>
        <v>6731.28</v>
      </c>
      <c r="V146" s="12">
        <f t="shared" si="275"/>
        <v>6731.28</v>
      </c>
      <c r="W146" s="12">
        <f t="shared" si="275"/>
        <v>0</v>
      </c>
      <c r="X146" s="130"/>
      <c r="Y146" s="130"/>
      <c r="Z146" s="130"/>
      <c r="AA146" s="117"/>
      <c r="AB146" s="105"/>
      <c r="AC146" s="271"/>
    </row>
    <row r="147" spans="1:29" ht="12.75" customHeight="1" x14ac:dyDescent="0.25">
      <c r="A147" s="86">
        <f t="shared" si="266"/>
        <v>6</v>
      </c>
      <c r="B147" s="83" t="s">
        <v>64</v>
      </c>
      <c r="C147" s="80" t="s">
        <v>69</v>
      </c>
      <c r="D147" s="83" t="s">
        <v>80</v>
      </c>
      <c r="E147" s="102" t="s">
        <v>67</v>
      </c>
      <c r="F147" s="98"/>
      <c r="G147" s="80" t="s">
        <v>150</v>
      </c>
      <c r="H147" s="101" t="s">
        <v>82</v>
      </c>
      <c r="I147" s="98">
        <v>3</v>
      </c>
      <c r="J147" s="83" t="s">
        <v>151</v>
      </c>
      <c r="K147" s="137" t="s">
        <v>152</v>
      </c>
      <c r="L147" s="137">
        <v>45291</v>
      </c>
      <c r="M147" s="10">
        <f>N147+O147</f>
        <v>0</v>
      </c>
      <c r="N147" s="11">
        <v>0</v>
      </c>
      <c r="O147" s="11">
        <v>0</v>
      </c>
      <c r="P147" s="116" t="s">
        <v>43</v>
      </c>
      <c r="Q147" s="17" t="s">
        <v>4</v>
      </c>
      <c r="R147" s="25">
        <f>S147+T147</f>
        <v>157</v>
      </c>
      <c r="S147" s="10">
        <v>157</v>
      </c>
      <c r="T147" s="10">
        <v>0</v>
      </c>
      <c r="U147" s="25">
        <f>V147+W147</f>
        <v>157</v>
      </c>
      <c r="V147" s="10">
        <v>157</v>
      </c>
      <c r="W147" s="10">
        <v>0</v>
      </c>
      <c r="X147" s="10">
        <f>M147+R147-U147</f>
        <v>0</v>
      </c>
      <c r="Y147" s="10">
        <f>N147+S147-V147</f>
        <v>0</v>
      </c>
      <c r="Z147" s="10">
        <f>O147+T147-W147</f>
        <v>0</v>
      </c>
      <c r="AA147" s="95"/>
      <c r="AB147" s="92"/>
      <c r="AC147" s="89"/>
    </row>
    <row r="148" spans="1:29" ht="12.75" customHeight="1" x14ac:dyDescent="0.25">
      <c r="A148" s="87"/>
      <c r="B148" s="84"/>
      <c r="C148" s="81"/>
      <c r="D148" s="84"/>
      <c r="E148" s="103"/>
      <c r="F148" s="99"/>
      <c r="G148" s="81"/>
      <c r="H148" s="101"/>
      <c r="I148" s="99"/>
      <c r="J148" s="84"/>
      <c r="K148" s="138"/>
      <c r="L148" s="138"/>
      <c r="M148" s="10">
        <f t="shared" ref="M148:M150" si="276">X147</f>
        <v>0</v>
      </c>
      <c r="N148" s="11">
        <f t="shared" ref="N148:N150" si="277">Y147</f>
        <v>0</v>
      </c>
      <c r="O148" s="11">
        <f t="shared" ref="O148:O150" si="278">Z147</f>
        <v>0</v>
      </c>
      <c r="P148" s="140"/>
      <c r="Q148" s="17" t="s">
        <v>5</v>
      </c>
      <c r="R148" s="25">
        <f t="shared" ref="R148:R150" si="279">S148+T148</f>
        <v>235.5</v>
      </c>
      <c r="S148" s="10">
        <v>235.5</v>
      </c>
      <c r="T148" s="10">
        <v>0</v>
      </c>
      <c r="U148" s="25">
        <f t="shared" ref="U148:U150" si="280">V148</f>
        <v>235.5</v>
      </c>
      <c r="V148" s="10">
        <v>235.5</v>
      </c>
      <c r="W148" s="10">
        <v>0</v>
      </c>
      <c r="X148" s="10">
        <f t="shared" ref="X148:X150" si="281">M148+R148-U148</f>
        <v>0</v>
      </c>
      <c r="Y148" s="10">
        <f t="shared" ref="Y148:Y150" si="282">N148+S148-V148</f>
        <v>0</v>
      </c>
      <c r="Z148" s="10">
        <f t="shared" ref="Z148:Z150" si="283">O148+T148-W148</f>
        <v>0</v>
      </c>
      <c r="AA148" s="96"/>
      <c r="AB148" s="93"/>
      <c r="AC148" s="90"/>
    </row>
    <row r="149" spans="1:29" ht="12.75" customHeight="1" x14ac:dyDescent="0.25">
      <c r="A149" s="87"/>
      <c r="B149" s="84"/>
      <c r="C149" s="81"/>
      <c r="D149" s="84"/>
      <c r="E149" s="103"/>
      <c r="F149" s="99"/>
      <c r="G149" s="81"/>
      <c r="H149" s="101"/>
      <c r="I149" s="99"/>
      <c r="J149" s="84"/>
      <c r="K149" s="138"/>
      <c r="L149" s="138"/>
      <c r="M149" s="10">
        <f t="shared" si="276"/>
        <v>0</v>
      </c>
      <c r="N149" s="11">
        <f t="shared" si="277"/>
        <v>0</v>
      </c>
      <c r="O149" s="11">
        <f t="shared" si="278"/>
        <v>0</v>
      </c>
      <c r="P149" s="140"/>
      <c r="Q149" s="17" t="s">
        <v>6</v>
      </c>
      <c r="R149" s="25">
        <f t="shared" si="279"/>
        <v>0</v>
      </c>
      <c r="S149" s="10">
        <v>0</v>
      </c>
      <c r="T149" s="10">
        <v>0</v>
      </c>
      <c r="U149" s="25">
        <f t="shared" si="280"/>
        <v>0</v>
      </c>
      <c r="V149" s="10">
        <v>0</v>
      </c>
      <c r="W149" s="10">
        <v>0</v>
      </c>
      <c r="X149" s="10">
        <f t="shared" si="281"/>
        <v>0</v>
      </c>
      <c r="Y149" s="10">
        <f t="shared" si="282"/>
        <v>0</v>
      </c>
      <c r="Z149" s="10">
        <f t="shared" si="283"/>
        <v>0</v>
      </c>
      <c r="AA149" s="96"/>
      <c r="AB149" s="93"/>
      <c r="AC149" s="90"/>
    </row>
    <row r="150" spans="1:29" ht="12.75" customHeight="1" x14ac:dyDescent="0.25">
      <c r="A150" s="87"/>
      <c r="B150" s="84"/>
      <c r="C150" s="81"/>
      <c r="D150" s="84"/>
      <c r="E150" s="103"/>
      <c r="F150" s="99"/>
      <c r="G150" s="81"/>
      <c r="H150" s="101"/>
      <c r="I150" s="99"/>
      <c r="J150" s="84"/>
      <c r="K150" s="138"/>
      <c r="L150" s="138"/>
      <c r="M150" s="10">
        <f t="shared" si="276"/>
        <v>0</v>
      </c>
      <c r="N150" s="11">
        <f t="shared" si="277"/>
        <v>0</v>
      </c>
      <c r="O150" s="11">
        <f t="shared" si="278"/>
        <v>0</v>
      </c>
      <c r="P150" s="140"/>
      <c r="Q150" s="17" t="s">
        <v>7</v>
      </c>
      <c r="R150" s="25">
        <f t="shared" si="279"/>
        <v>0</v>
      </c>
      <c r="S150" s="10">
        <v>0</v>
      </c>
      <c r="T150" s="10">
        <v>0</v>
      </c>
      <c r="U150" s="25">
        <f t="shared" si="280"/>
        <v>0</v>
      </c>
      <c r="V150" s="10">
        <v>0</v>
      </c>
      <c r="W150" s="10">
        <v>0</v>
      </c>
      <c r="X150" s="10">
        <f t="shared" si="281"/>
        <v>0</v>
      </c>
      <c r="Y150" s="10">
        <f t="shared" si="282"/>
        <v>0</v>
      </c>
      <c r="Z150" s="10">
        <f t="shared" si="283"/>
        <v>0</v>
      </c>
      <c r="AA150" s="96"/>
      <c r="AB150" s="93"/>
      <c r="AC150" s="90"/>
    </row>
    <row r="151" spans="1:29" ht="12.75" customHeight="1" x14ac:dyDescent="0.25">
      <c r="A151" s="88"/>
      <c r="B151" s="85"/>
      <c r="C151" s="82"/>
      <c r="D151" s="85"/>
      <c r="E151" s="104"/>
      <c r="F151" s="100"/>
      <c r="G151" s="82"/>
      <c r="H151" s="101"/>
      <c r="I151" s="100"/>
      <c r="J151" s="85"/>
      <c r="K151" s="139"/>
      <c r="L151" s="139"/>
      <c r="M151" s="144"/>
      <c r="N151" s="145"/>
      <c r="O151" s="146"/>
      <c r="P151" s="128"/>
      <c r="Q151" s="18" t="s">
        <v>3</v>
      </c>
      <c r="R151" s="41">
        <f>SUM(R147:R150)</f>
        <v>392.5</v>
      </c>
      <c r="S151" s="12">
        <f t="shared" ref="S151:W151" si="284">SUM(S147:S150)</f>
        <v>392.5</v>
      </c>
      <c r="T151" s="12">
        <f t="shared" si="284"/>
        <v>0</v>
      </c>
      <c r="U151" s="41">
        <f>SUM(U147:U150)</f>
        <v>392.5</v>
      </c>
      <c r="V151" s="12">
        <f>SUM(V147:V150)</f>
        <v>392.5</v>
      </c>
      <c r="W151" s="12">
        <f t="shared" si="284"/>
        <v>0</v>
      </c>
      <c r="X151" s="144"/>
      <c r="Y151" s="145"/>
      <c r="Z151" s="146"/>
      <c r="AA151" s="97"/>
      <c r="AB151" s="94"/>
      <c r="AC151" s="91"/>
    </row>
    <row r="152" spans="1:29" ht="13.2" x14ac:dyDescent="0.25">
      <c r="A152" s="168">
        <f>1+A147</f>
        <v>7</v>
      </c>
      <c r="B152" s="124" t="s">
        <v>64</v>
      </c>
      <c r="C152" s="124" t="s">
        <v>69</v>
      </c>
      <c r="D152" s="124" t="s">
        <v>81</v>
      </c>
      <c r="E152" s="121" t="s">
        <v>87</v>
      </c>
      <c r="F152" s="125"/>
      <c r="G152" s="101" t="s">
        <v>94</v>
      </c>
      <c r="H152" s="82" t="s">
        <v>82</v>
      </c>
      <c r="I152" s="125">
        <v>196.8</v>
      </c>
      <c r="J152" s="124"/>
      <c r="K152" s="167">
        <v>44616</v>
      </c>
      <c r="L152" s="167">
        <v>44949</v>
      </c>
      <c r="M152" s="10">
        <f>N152+O152</f>
        <v>0</v>
      </c>
      <c r="N152" s="11">
        <v>0</v>
      </c>
      <c r="O152" s="11">
        <v>0</v>
      </c>
      <c r="P152" s="115" t="s">
        <v>43</v>
      </c>
      <c r="Q152" s="17" t="s">
        <v>4</v>
      </c>
      <c r="R152" s="25">
        <f>S152+T152</f>
        <v>1359.76</v>
      </c>
      <c r="S152" s="10">
        <v>1359.76</v>
      </c>
      <c r="T152" s="10">
        <v>0</v>
      </c>
      <c r="U152" s="25">
        <f>V152+W152</f>
        <v>1359.76</v>
      </c>
      <c r="V152" s="10">
        <v>1359.76</v>
      </c>
      <c r="W152" s="10">
        <v>0</v>
      </c>
      <c r="X152" s="10">
        <f>M152+R152-U152</f>
        <v>0</v>
      </c>
      <c r="Y152" s="10">
        <f>N152+S152-V152</f>
        <v>0</v>
      </c>
      <c r="Z152" s="10">
        <f>O152+T152-W152</f>
        <v>0</v>
      </c>
      <c r="AA152" s="117"/>
      <c r="AB152" s="105"/>
      <c r="AC152" s="271"/>
    </row>
    <row r="153" spans="1:29" ht="13.2" x14ac:dyDescent="0.25">
      <c r="A153" s="168"/>
      <c r="B153" s="124"/>
      <c r="C153" s="124"/>
      <c r="D153" s="124"/>
      <c r="E153" s="121"/>
      <c r="F153" s="125"/>
      <c r="G153" s="101"/>
      <c r="H153" s="101"/>
      <c r="I153" s="125"/>
      <c r="J153" s="124"/>
      <c r="K153" s="167"/>
      <c r="L153" s="124"/>
      <c r="M153" s="10">
        <f t="shared" ref="M153:M155" si="285">X152</f>
        <v>0</v>
      </c>
      <c r="N153" s="11">
        <f t="shared" ref="N153:N155" si="286">Y152</f>
        <v>0</v>
      </c>
      <c r="O153" s="11">
        <f t="shared" ref="O153:O155" si="287">Z152</f>
        <v>0</v>
      </c>
      <c r="P153" s="115"/>
      <c r="Q153" s="17" t="s">
        <v>5</v>
      </c>
      <c r="R153" s="25">
        <f t="shared" ref="R153:R155" si="288">S153+T153</f>
        <v>1361.28</v>
      </c>
      <c r="S153" s="10">
        <v>1361.28</v>
      </c>
      <c r="T153" s="10">
        <v>0</v>
      </c>
      <c r="U153" s="25">
        <f t="shared" ref="U153:U155" si="289">V153</f>
        <v>1361.28</v>
      </c>
      <c r="V153" s="10">
        <v>1361.28</v>
      </c>
      <c r="W153" s="10">
        <v>0</v>
      </c>
      <c r="X153" s="10">
        <f t="shared" ref="X153:X155" si="290">M153+R153-U153</f>
        <v>0</v>
      </c>
      <c r="Y153" s="10">
        <f t="shared" ref="Y153:Y155" si="291">N153+S153-V153</f>
        <v>0</v>
      </c>
      <c r="Z153" s="10">
        <f t="shared" ref="Z153:Z155" si="292">O153+T153-W153</f>
        <v>0</v>
      </c>
      <c r="AA153" s="117"/>
      <c r="AB153" s="105"/>
      <c r="AC153" s="271"/>
    </row>
    <row r="154" spans="1:29" ht="13.2" x14ac:dyDescent="0.25">
      <c r="A154" s="168"/>
      <c r="B154" s="124"/>
      <c r="C154" s="124"/>
      <c r="D154" s="124"/>
      <c r="E154" s="121"/>
      <c r="F154" s="125"/>
      <c r="G154" s="101"/>
      <c r="H154" s="101"/>
      <c r="I154" s="125"/>
      <c r="J154" s="124"/>
      <c r="K154" s="167"/>
      <c r="L154" s="124"/>
      <c r="M154" s="10">
        <f t="shared" si="285"/>
        <v>0</v>
      </c>
      <c r="N154" s="11">
        <f t="shared" si="286"/>
        <v>0</v>
      </c>
      <c r="O154" s="11">
        <f t="shared" si="287"/>
        <v>0</v>
      </c>
      <c r="P154" s="115"/>
      <c r="Q154" s="17" t="s">
        <v>6</v>
      </c>
      <c r="R154" s="25">
        <f t="shared" si="288"/>
        <v>0</v>
      </c>
      <c r="S154" s="10">
        <v>0</v>
      </c>
      <c r="T154" s="10">
        <v>0</v>
      </c>
      <c r="U154" s="25">
        <f t="shared" si="289"/>
        <v>0</v>
      </c>
      <c r="V154" s="10">
        <v>0</v>
      </c>
      <c r="W154" s="10">
        <v>0</v>
      </c>
      <c r="X154" s="10">
        <f t="shared" si="290"/>
        <v>0</v>
      </c>
      <c r="Y154" s="10">
        <f t="shared" si="291"/>
        <v>0</v>
      </c>
      <c r="Z154" s="10">
        <f t="shared" si="292"/>
        <v>0</v>
      </c>
      <c r="AA154" s="117"/>
      <c r="AB154" s="105"/>
      <c r="AC154" s="271"/>
    </row>
    <row r="155" spans="1:29" ht="13.2" x14ac:dyDescent="0.25">
      <c r="A155" s="168"/>
      <c r="B155" s="124"/>
      <c r="C155" s="124"/>
      <c r="D155" s="124"/>
      <c r="E155" s="121"/>
      <c r="F155" s="125"/>
      <c r="G155" s="101"/>
      <c r="H155" s="101"/>
      <c r="I155" s="125"/>
      <c r="J155" s="124"/>
      <c r="K155" s="167"/>
      <c r="L155" s="124"/>
      <c r="M155" s="10">
        <f t="shared" si="285"/>
        <v>0</v>
      </c>
      <c r="N155" s="11">
        <f t="shared" si="286"/>
        <v>0</v>
      </c>
      <c r="O155" s="11">
        <f t="shared" si="287"/>
        <v>0</v>
      </c>
      <c r="P155" s="115"/>
      <c r="Q155" s="17" t="s">
        <v>7</v>
      </c>
      <c r="R155" s="25">
        <f t="shared" si="288"/>
        <v>0</v>
      </c>
      <c r="S155" s="10">
        <v>0</v>
      </c>
      <c r="T155" s="10">
        <v>0</v>
      </c>
      <c r="U155" s="25">
        <f t="shared" si="289"/>
        <v>0</v>
      </c>
      <c r="V155" s="10">
        <v>0</v>
      </c>
      <c r="W155" s="10">
        <v>0</v>
      </c>
      <c r="X155" s="10">
        <f t="shared" si="290"/>
        <v>0</v>
      </c>
      <c r="Y155" s="10">
        <f t="shared" si="291"/>
        <v>0</v>
      </c>
      <c r="Z155" s="10">
        <f t="shared" si="292"/>
        <v>0</v>
      </c>
      <c r="AA155" s="117"/>
      <c r="AB155" s="105"/>
      <c r="AC155" s="271"/>
    </row>
    <row r="156" spans="1:29" ht="31.5" customHeight="1" thickBot="1" x14ac:dyDescent="0.3">
      <c r="A156" s="219"/>
      <c r="B156" s="220"/>
      <c r="C156" s="220"/>
      <c r="D156" s="220"/>
      <c r="E156" s="221"/>
      <c r="F156" s="222"/>
      <c r="G156" s="223"/>
      <c r="H156" s="223"/>
      <c r="I156" s="222"/>
      <c r="J156" s="220"/>
      <c r="K156" s="228"/>
      <c r="L156" s="220"/>
      <c r="M156" s="227"/>
      <c r="N156" s="227"/>
      <c r="O156" s="227"/>
      <c r="P156" s="273"/>
      <c r="Q156" s="79" t="s">
        <v>3</v>
      </c>
      <c r="R156" s="60">
        <f>SUM(R152:R155)</f>
        <v>2721.04</v>
      </c>
      <c r="S156" s="68">
        <f t="shared" ref="S156:W156" si="293">SUM(S152:S155)</f>
        <v>2721.04</v>
      </c>
      <c r="T156" s="68">
        <f t="shared" si="293"/>
        <v>0</v>
      </c>
      <c r="U156" s="60">
        <f t="shared" si="293"/>
        <v>2721.04</v>
      </c>
      <c r="V156" s="68">
        <f t="shared" si="293"/>
        <v>2721.04</v>
      </c>
      <c r="W156" s="68">
        <f t="shared" si="293"/>
        <v>0</v>
      </c>
      <c r="X156" s="227"/>
      <c r="Y156" s="227"/>
      <c r="Z156" s="227"/>
      <c r="AA156" s="269"/>
      <c r="AB156" s="270"/>
      <c r="AC156" s="272"/>
    </row>
    <row r="157" spans="1:29" ht="12.75" customHeight="1" x14ac:dyDescent="0.25">
      <c r="A157" s="168">
        <f>1+A152</f>
        <v>8</v>
      </c>
      <c r="B157" s="124" t="s">
        <v>64</v>
      </c>
      <c r="C157" s="124" t="s">
        <v>105</v>
      </c>
      <c r="D157" s="124"/>
      <c r="E157" s="121"/>
      <c r="F157" s="125"/>
      <c r="G157" s="101" t="s">
        <v>160</v>
      </c>
      <c r="H157" s="82"/>
      <c r="I157" s="125">
        <v>51</v>
      </c>
      <c r="J157" s="124"/>
      <c r="K157" s="167"/>
      <c r="L157" s="167"/>
      <c r="M157" s="10">
        <f>N157+O157</f>
        <v>0</v>
      </c>
      <c r="N157" s="11">
        <v>0</v>
      </c>
      <c r="O157" s="11">
        <v>0</v>
      </c>
      <c r="P157" s="115" t="s">
        <v>43</v>
      </c>
      <c r="Q157" s="17" t="s">
        <v>4</v>
      </c>
      <c r="R157" s="25">
        <f>S157+T157</f>
        <v>0</v>
      </c>
      <c r="S157" s="10">
        <v>0</v>
      </c>
      <c r="T157" s="10">
        <v>0</v>
      </c>
      <c r="U157" s="25">
        <f>V157+W157</f>
        <v>0</v>
      </c>
      <c r="V157" s="10">
        <v>0</v>
      </c>
      <c r="W157" s="10">
        <v>0</v>
      </c>
      <c r="X157" s="10">
        <f>M157+R157-U157</f>
        <v>0</v>
      </c>
      <c r="Y157" s="10">
        <f>N157+S157-V157</f>
        <v>0</v>
      </c>
      <c r="Z157" s="10">
        <f>O157+T157-W157</f>
        <v>0</v>
      </c>
      <c r="AA157" s="117"/>
      <c r="AB157" s="105"/>
      <c r="AC157" s="106" t="s">
        <v>161</v>
      </c>
    </row>
    <row r="158" spans="1:29" ht="12.75" customHeight="1" x14ac:dyDescent="0.25">
      <c r="A158" s="168"/>
      <c r="B158" s="124"/>
      <c r="C158" s="124"/>
      <c r="D158" s="124"/>
      <c r="E158" s="121"/>
      <c r="F158" s="125"/>
      <c r="G158" s="101"/>
      <c r="H158" s="101"/>
      <c r="I158" s="125"/>
      <c r="J158" s="124"/>
      <c r="K158" s="167"/>
      <c r="L158" s="124"/>
      <c r="M158" s="10">
        <f t="shared" ref="M158:M160" si="294">X157</f>
        <v>0</v>
      </c>
      <c r="N158" s="11">
        <f t="shared" ref="N158:N160" si="295">Y157</f>
        <v>0</v>
      </c>
      <c r="O158" s="11">
        <f t="shared" ref="O158:O160" si="296">Z157</f>
        <v>0</v>
      </c>
      <c r="P158" s="115"/>
      <c r="Q158" s="17" t="s">
        <v>5</v>
      </c>
      <c r="R158" s="25">
        <f t="shared" ref="R158:R160" si="297">S158+T158</f>
        <v>0</v>
      </c>
      <c r="S158" s="10">
        <v>0</v>
      </c>
      <c r="T158" s="10">
        <v>0</v>
      </c>
      <c r="U158" s="25">
        <f t="shared" ref="U158:U160" si="298">V158</f>
        <v>1706</v>
      </c>
      <c r="V158" s="10">
        <v>1706</v>
      </c>
      <c r="W158" s="10">
        <v>0</v>
      </c>
      <c r="X158" s="10">
        <f t="shared" ref="X158:X160" si="299">M158+R158-U158</f>
        <v>-1706</v>
      </c>
      <c r="Y158" s="10">
        <f t="shared" ref="Y158:Y160" si="300">N158+S158-V158</f>
        <v>-1706</v>
      </c>
      <c r="Z158" s="10">
        <f t="shared" ref="Z158:Z160" si="301">O158+T158-W158</f>
        <v>0</v>
      </c>
      <c r="AA158" s="117"/>
      <c r="AB158" s="105"/>
      <c r="AC158" s="106"/>
    </row>
    <row r="159" spans="1:29" ht="13.2" x14ac:dyDescent="0.25">
      <c r="A159" s="168"/>
      <c r="B159" s="124"/>
      <c r="C159" s="124"/>
      <c r="D159" s="124"/>
      <c r="E159" s="121"/>
      <c r="F159" s="125"/>
      <c r="G159" s="101"/>
      <c r="H159" s="101"/>
      <c r="I159" s="125"/>
      <c r="J159" s="124"/>
      <c r="K159" s="167"/>
      <c r="L159" s="124"/>
      <c r="M159" s="10">
        <f t="shared" si="294"/>
        <v>-1706</v>
      </c>
      <c r="N159" s="11">
        <f t="shared" si="295"/>
        <v>-1706</v>
      </c>
      <c r="O159" s="11">
        <f t="shared" si="296"/>
        <v>0</v>
      </c>
      <c r="P159" s="115"/>
      <c r="Q159" s="17" t="s">
        <v>6</v>
      </c>
      <c r="R159" s="25">
        <f t="shared" si="297"/>
        <v>0</v>
      </c>
      <c r="S159" s="10">
        <v>0</v>
      </c>
      <c r="T159" s="10">
        <v>0</v>
      </c>
      <c r="U159" s="25">
        <f t="shared" si="298"/>
        <v>0</v>
      </c>
      <c r="V159" s="10">
        <v>0</v>
      </c>
      <c r="W159" s="10">
        <v>0</v>
      </c>
      <c r="X159" s="10">
        <f t="shared" si="299"/>
        <v>-1706</v>
      </c>
      <c r="Y159" s="10">
        <f t="shared" si="300"/>
        <v>-1706</v>
      </c>
      <c r="Z159" s="10">
        <f t="shared" si="301"/>
        <v>0</v>
      </c>
      <c r="AA159" s="117"/>
      <c r="AB159" s="105"/>
      <c r="AC159" s="106"/>
    </row>
    <row r="160" spans="1:29" ht="13.2" x14ac:dyDescent="0.25">
      <c r="A160" s="168"/>
      <c r="B160" s="124"/>
      <c r="C160" s="124"/>
      <c r="D160" s="124"/>
      <c r="E160" s="121"/>
      <c r="F160" s="125"/>
      <c r="G160" s="101"/>
      <c r="H160" s="101"/>
      <c r="I160" s="125"/>
      <c r="J160" s="124"/>
      <c r="K160" s="167"/>
      <c r="L160" s="124"/>
      <c r="M160" s="10">
        <f t="shared" si="294"/>
        <v>-1706</v>
      </c>
      <c r="N160" s="11">
        <f t="shared" si="295"/>
        <v>-1706</v>
      </c>
      <c r="O160" s="11">
        <f t="shared" si="296"/>
        <v>0</v>
      </c>
      <c r="P160" s="115"/>
      <c r="Q160" s="17" t="s">
        <v>7</v>
      </c>
      <c r="R160" s="25">
        <f t="shared" si="297"/>
        <v>0</v>
      </c>
      <c r="S160" s="10">
        <v>0</v>
      </c>
      <c r="T160" s="10">
        <v>0</v>
      </c>
      <c r="U160" s="25">
        <f t="shared" si="298"/>
        <v>0</v>
      </c>
      <c r="V160" s="10">
        <v>0</v>
      </c>
      <c r="W160" s="10">
        <v>0</v>
      </c>
      <c r="X160" s="10">
        <f t="shared" si="299"/>
        <v>-1706</v>
      </c>
      <c r="Y160" s="10">
        <f t="shared" si="300"/>
        <v>-1706</v>
      </c>
      <c r="Z160" s="10">
        <f t="shared" si="301"/>
        <v>0</v>
      </c>
      <c r="AA160" s="117"/>
      <c r="AB160" s="105"/>
      <c r="AC160" s="106"/>
    </row>
    <row r="161" spans="1:29" ht="13.8" thickBot="1" x14ac:dyDescent="0.3">
      <c r="A161" s="219"/>
      <c r="B161" s="220"/>
      <c r="C161" s="220"/>
      <c r="D161" s="220"/>
      <c r="E161" s="221"/>
      <c r="F161" s="222"/>
      <c r="G161" s="223"/>
      <c r="H161" s="223"/>
      <c r="I161" s="222"/>
      <c r="J161" s="220"/>
      <c r="K161" s="228"/>
      <c r="L161" s="220"/>
      <c r="M161" s="227"/>
      <c r="N161" s="227"/>
      <c r="O161" s="227"/>
      <c r="P161" s="273"/>
      <c r="Q161" s="79" t="s">
        <v>3</v>
      </c>
      <c r="R161" s="60">
        <f>SUM(R157:R160)</f>
        <v>0</v>
      </c>
      <c r="S161" s="68">
        <f t="shared" ref="S161:W161" si="302">SUM(S157:S160)</f>
        <v>0</v>
      </c>
      <c r="T161" s="68">
        <f t="shared" si="302"/>
        <v>0</v>
      </c>
      <c r="U161" s="60">
        <f t="shared" si="302"/>
        <v>1706</v>
      </c>
      <c r="V161" s="68">
        <f t="shared" si="302"/>
        <v>1706</v>
      </c>
      <c r="W161" s="68">
        <f t="shared" si="302"/>
        <v>0</v>
      </c>
      <c r="X161" s="227"/>
      <c r="Y161" s="227"/>
      <c r="Z161" s="227"/>
      <c r="AA161" s="269"/>
      <c r="AB161" s="270"/>
      <c r="AC161" s="285"/>
    </row>
  </sheetData>
  <mergeCells count="527">
    <mergeCell ref="J157:J161"/>
    <mergeCell ref="K157:K161"/>
    <mergeCell ref="L157:L161"/>
    <mergeCell ref="P157:P161"/>
    <mergeCell ref="AA157:AA161"/>
    <mergeCell ref="AB157:AB161"/>
    <mergeCell ref="AC157:AC161"/>
    <mergeCell ref="M161:O161"/>
    <mergeCell ref="X161:Z161"/>
    <mergeCell ref="A157:A161"/>
    <mergeCell ref="B157:B161"/>
    <mergeCell ref="C157:C161"/>
    <mergeCell ref="D157:D161"/>
    <mergeCell ref="E157:E161"/>
    <mergeCell ref="F157:F161"/>
    <mergeCell ref="G157:G161"/>
    <mergeCell ref="H157:H161"/>
    <mergeCell ref="I157:I161"/>
    <mergeCell ref="A22:A26"/>
    <mergeCell ref="J62:J66"/>
    <mergeCell ref="K62:K66"/>
    <mergeCell ref="L62:L66"/>
    <mergeCell ref="K67:K71"/>
    <mergeCell ref="L67:L71"/>
    <mergeCell ref="E37:E41"/>
    <mergeCell ref="A82:A86"/>
    <mergeCell ref="B82:B86"/>
    <mergeCell ref="C82:C86"/>
    <mergeCell ref="D82:D86"/>
    <mergeCell ref="E82:E86"/>
    <mergeCell ref="F82:F86"/>
    <mergeCell ref="G82:G86"/>
    <mergeCell ref="H82:H86"/>
    <mergeCell ref="I82:I86"/>
    <mergeCell ref="A37:A41"/>
    <mergeCell ref="B37:B41"/>
    <mergeCell ref="C37:C41"/>
    <mergeCell ref="D37:D41"/>
    <mergeCell ref="A47:A51"/>
    <mergeCell ref="B47:B51"/>
    <mergeCell ref="C47:C51"/>
    <mergeCell ref="A42:A46"/>
    <mergeCell ref="X51:Z51"/>
    <mergeCell ref="D47:D51"/>
    <mergeCell ref="E47:E51"/>
    <mergeCell ref="F47:F51"/>
    <mergeCell ref="G47:G51"/>
    <mergeCell ref="H47:H51"/>
    <mergeCell ref="I47:I51"/>
    <mergeCell ref="J47:J51"/>
    <mergeCell ref="K47:K51"/>
    <mergeCell ref="L47:L51"/>
    <mergeCell ref="B42:B46"/>
    <mergeCell ref="C42:C46"/>
    <mergeCell ref="D42:D46"/>
    <mergeCell ref="E42:E46"/>
    <mergeCell ref="F42:F46"/>
    <mergeCell ref="G42:G46"/>
    <mergeCell ref="H42:H46"/>
    <mergeCell ref="I42:I46"/>
    <mergeCell ref="AB42:AB46"/>
    <mergeCell ref="AA152:AA156"/>
    <mergeCell ref="AB152:AB156"/>
    <mergeCell ref="P112:P116"/>
    <mergeCell ref="A112:A116"/>
    <mergeCell ref="A77:A81"/>
    <mergeCell ref="P77:P81"/>
    <mergeCell ref="X11:Z11"/>
    <mergeCell ref="AC152:AC156"/>
    <mergeCell ref="AC142:AC146"/>
    <mergeCell ref="AC137:AC141"/>
    <mergeCell ref="AC132:AC136"/>
    <mergeCell ref="AC127:AC131"/>
    <mergeCell ref="P137:P141"/>
    <mergeCell ref="P142:P146"/>
    <mergeCell ref="P152:P156"/>
    <mergeCell ref="P117:P121"/>
    <mergeCell ref="AA117:AA121"/>
    <mergeCell ref="AB117:AB121"/>
    <mergeCell ref="AC117:AC121"/>
    <mergeCell ref="AA72:AA76"/>
    <mergeCell ref="AB72:AB76"/>
    <mergeCell ref="AC72:AC76"/>
    <mergeCell ref="AC42:AC46"/>
    <mergeCell ref="H32:H36"/>
    <mergeCell ref="P47:P51"/>
    <mergeCell ref="AA47:AA51"/>
    <mergeCell ref="J52:J56"/>
    <mergeCell ref="K52:K56"/>
    <mergeCell ref="L52:L56"/>
    <mergeCell ref="P52:P56"/>
    <mergeCell ref="AA52:AA56"/>
    <mergeCell ref="AB7:AB11"/>
    <mergeCell ref="AC7:AC11"/>
    <mergeCell ref="J32:J36"/>
    <mergeCell ref="K32:K36"/>
    <mergeCell ref="L32:L36"/>
    <mergeCell ref="K27:K31"/>
    <mergeCell ref="L27:L31"/>
    <mergeCell ref="J42:J46"/>
    <mergeCell ref="K42:K46"/>
    <mergeCell ref="L42:L46"/>
    <mergeCell ref="P42:P46"/>
    <mergeCell ref="AA42:AA46"/>
    <mergeCell ref="M46:O46"/>
    <mergeCell ref="X46:Z46"/>
    <mergeCell ref="AB47:AB51"/>
    <mergeCell ref="AC47:AC51"/>
    <mergeCell ref="M51:O51"/>
    <mergeCell ref="AA7:AA11"/>
    <mergeCell ref="X21:Z21"/>
    <mergeCell ref="X31:Z31"/>
    <mergeCell ref="X36:Z36"/>
    <mergeCell ref="X41:Z41"/>
    <mergeCell ref="P37:P41"/>
    <mergeCell ref="AA37:AA41"/>
    <mergeCell ref="P27:P31"/>
    <mergeCell ref="AA27:AA31"/>
    <mergeCell ref="AA32:AA36"/>
    <mergeCell ref="P22:P26"/>
    <mergeCell ref="AA22:AA26"/>
    <mergeCell ref="X26:Z26"/>
    <mergeCell ref="P32:P36"/>
    <mergeCell ref="AA12:AA16"/>
    <mergeCell ref="A72:A76"/>
    <mergeCell ref="B72:L76"/>
    <mergeCell ref="P72:P76"/>
    <mergeCell ref="M76:O76"/>
    <mergeCell ref="X76:Z76"/>
    <mergeCell ref="A57:A61"/>
    <mergeCell ref="B57:L61"/>
    <mergeCell ref="M61:O61"/>
    <mergeCell ref="X61:Z61"/>
    <mergeCell ref="P57:P61"/>
    <mergeCell ref="J67:J71"/>
    <mergeCell ref="P62:P66"/>
    <mergeCell ref="X66:Z66"/>
    <mergeCell ref="X71:Z71"/>
    <mergeCell ref="M66:O66"/>
    <mergeCell ref="M71:O71"/>
    <mergeCell ref="G62:G66"/>
    <mergeCell ref="H62:H66"/>
    <mergeCell ref="I62:I66"/>
    <mergeCell ref="E67:E71"/>
    <mergeCell ref="F67:F71"/>
    <mergeCell ref="G67:G71"/>
    <mergeCell ref="H67:H71"/>
    <mergeCell ref="I67:I71"/>
    <mergeCell ref="AB62:AB66"/>
    <mergeCell ref="AC62:AC66"/>
    <mergeCell ref="AC112:AC116"/>
    <mergeCell ref="AB77:AB81"/>
    <mergeCell ref="AB112:AB116"/>
    <mergeCell ref="AA77:AA81"/>
    <mergeCell ref="AC77:AC81"/>
    <mergeCell ref="X116:Z116"/>
    <mergeCell ref="X81:Z81"/>
    <mergeCell ref="AB67:AB71"/>
    <mergeCell ref="AC67:AC71"/>
    <mergeCell ref="AA112:AA116"/>
    <mergeCell ref="AA82:AA86"/>
    <mergeCell ref="AB82:AB86"/>
    <mergeCell ref="AC82:AC86"/>
    <mergeCell ref="X86:Z86"/>
    <mergeCell ref="AB87:AB91"/>
    <mergeCell ref="AC87:AC91"/>
    <mergeCell ref="AB97:AB101"/>
    <mergeCell ref="AC97:AC101"/>
    <mergeCell ref="X111:Z111"/>
    <mergeCell ref="X101:Z101"/>
    <mergeCell ref="X121:Z121"/>
    <mergeCell ref="AA62:AA66"/>
    <mergeCell ref="X141:Z141"/>
    <mergeCell ref="X146:Z146"/>
    <mergeCell ref="M141:O141"/>
    <mergeCell ref="L77:L81"/>
    <mergeCell ref="K112:K116"/>
    <mergeCell ref="L112:L116"/>
    <mergeCell ref="J122:J126"/>
    <mergeCell ref="K122:K126"/>
    <mergeCell ref="L122:L126"/>
    <mergeCell ref="J132:J136"/>
    <mergeCell ref="K132:K136"/>
    <mergeCell ref="L132:L136"/>
    <mergeCell ref="J77:J81"/>
    <mergeCell ref="K77:K81"/>
    <mergeCell ref="M116:O116"/>
    <mergeCell ref="M101:O101"/>
    <mergeCell ref="K152:K156"/>
    <mergeCell ref="L152:L156"/>
    <mergeCell ref="M146:O146"/>
    <mergeCell ref="M156:O156"/>
    <mergeCell ref="J142:J146"/>
    <mergeCell ref="K142:K146"/>
    <mergeCell ref="L142:L146"/>
    <mergeCell ref="P132:P136"/>
    <mergeCell ref="J147:J151"/>
    <mergeCell ref="K147:K151"/>
    <mergeCell ref="L147:L151"/>
    <mergeCell ref="P147:P151"/>
    <mergeCell ref="M151:O151"/>
    <mergeCell ref="AA57:AA61"/>
    <mergeCell ref="AB57:AB61"/>
    <mergeCell ref="AC57:AC61"/>
    <mergeCell ref="AB32:AB36"/>
    <mergeCell ref="A152:A156"/>
    <mergeCell ref="B152:B156"/>
    <mergeCell ref="C152:C156"/>
    <mergeCell ref="D152:D156"/>
    <mergeCell ref="E152:E156"/>
    <mergeCell ref="F152:F156"/>
    <mergeCell ref="G152:G156"/>
    <mergeCell ref="H152:H156"/>
    <mergeCell ref="I152:I156"/>
    <mergeCell ref="AA142:AA146"/>
    <mergeCell ref="AB142:AB146"/>
    <mergeCell ref="A142:A146"/>
    <mergeCell ref="B142:B146"/>
    <mergeCell ref="C142:C146"/>
    <mergeCell ref="A67:A71"/>
    <mergeCell ref="B67:B71"/>
    <mergeCell ref="C67:C71"/>
    <mergeCell ref="D67:D71"/>
    <mergeCell ref="X156:Z156"/>
    <mergeCell ref="J152:J156"/>
    <mergeCell ref="AA67:AA71"/>
    <mergeCell ref="E112:E116"/>
    <mergeCell ref="J112:J116"/>
    <mergeCell ref="F112:F116"/>
    <mergeCell ref="G112:G116"/>
    <mergeCell ref="H112:H116"/>
    <mergeCell ref="I112:I116"/>
    <mergeCell ref="P82:P86"/>
    <mergeCell ref="M86:O86"/>
    <mergeCell ref="J87:J91"/>
    <mergeCell ref="K87:K91"/>
    <mergeCell ref="L87:L91"/>
    <mergeCell ref="P87:P91"/>
    <mergeCell ref="AA87:AA91"/>
    <mergeCell ref="M91:O91"/>
    <mergeCell ref="X91:Z91"/>
    <mergeCell ref="J102:J106"/>
    <mergeCell ref="K102:K106"/>
    <mergeCell ref="L102:L106"/>
    <mergeCell ref="P97:P101"/>
    <mergeCell ref="AA97:AA101"/>
    <mergeCell ref="J82:J86"/>
    <mergeCell ref="K82:K86"/>
    <mergeCell ref="D142:D146"/>
    <mergeCell ref="E142:E146"/>
    <mergeCell ref="F142:F146"/>
    <mergeCell ref="G142:G146"/>
    <mergeCell ref="H142:H146"/>
    <mergeCell ref="I142:I146"/>
    <mergeCell ref="B77:B81"/>
    <mergeCell ref="C77:C81"/>
    <mergeCell ref="D77:D81"/>
    <mergeCell ref="E77:E81"/>
    <mergeCell ref="I127:I131"/>
    <mergeCell ref="G132:G136"/>
    <mergeCell ref="H132:H136"/>
    <mergeCell ref="I132:I136"/>
    <mergeCell ref="F132:F136"/>
    <mergeCell ref="B117:L121"/>
    <mergeCell ref="G127:G131"/>
    <mergeCell ref="H127:H131"/>
    <mergeCell ref="G122:G126"/>
    <mergeCell ref="H122:H126"/>
    <mergeCell ref="I122:I126"/>
    <mergeCell ref="L82:L86"/>
    <mergeCell ref="F77:F81"/>
    <mergeCell ref="G77:G81"/>
    <mergeCell ref="A7:A11"/>
    <mergeCell ref="B7:L11"/>
    <mergeCell ref="M11:O11"/>
    <mergeCell ref="AA17:AA21"/>
    <mergeCell ref="AB17:AB21"/>
    <mergeCell ref="A32:A36"/>
    <mergeCell ref="B32:B36"/>
    <mergeCell ref="C32:C36"/>
    <mergeCell ref="D32:D36"/>
    <mergeCell ref="E32:E36"/>
    <mergeCell ref="A27:A31"/>
    <mergeCell ref="B27:B31"/>
    <mergeCell ref="C27:C31"/>
    <mergeCell ref="D27:D31"/>
    <mergeCell ref="F17:F21"/>
    <mergeCell ref="G17:G21"/>
    <mergeCell ref="H17:H21"/>
    <mergeCell ref="I17:I21"/>
    <mergeCell ref="J17:J21"/>
    <mergeCell ref="K17:K21"/>
    <mergeCell ref="L17:L21"/>
    <mergeCell ref="P17:P21"/>
    <mergeCell ref="A12:A16"/>
    <mergeCell ref="A17:A21"/>
    <mergeCell ref="A3:A5"/>
    <mergeCell ref="AB3:AB5"/>
    <mergeCell ref="N4:O4"/>
    <mergeCell ref="R4:R5"/>
    <mergeCell ref="S4:T4"/>
    <mergeCell ref="U4:U5"/>
    <mergeCell ref="V4:W4"/>
    <mergeCell ref="X4:X5"/>
    <mergeCell ref="Y4:Z4"/>
    <mergeCell ref="M4:M5"/>
    <mergeCell ref="J3:J5"/>
    <mergeCell ref="K3:L4"/>
    <mergeCell ref="M3:O3"/>
    <mergeCell ref="P3:P5"/>
    <mergeCell ref="Q3:Q5"/>
    <mergeCell ref="R3:T3"/>
    <mergeCell ref="U3:W3"/>
    <mergeCell ref="X3:Z3"/>
    <mergeCell ref="AA3:AA5"/>
    <mergeCell ref="B3:B5"/>
    <mergeCell ref="C3:C5"/>
    <mergeCell ref="D3:D5"/>
    <mergeCell ref="E3:E5"/>
    <mergeCell ref="F3:F5"/>
    <mergeCell ref="F37:F41"/>
    <mergeCell ref="J27:J31"/>
    <mergeCell ref="K37:K41"/>
    <mergeCell ref="J37:J41"/>
    <mergeCell ref="L37:L41"/>
    <mergeCell ref="M31:O31"/>
    <mergeCell ref="M36:O36"/>
    <mergeCell ref="M41:O41"/>
    <mergeCell ref="AB12:AB16"/>
    <mergeCell ref="M21:O21"/>
    <mergeCell ref="F32:F36"/>
    <mergeCell ref="G32:G36"/>
    <mergeCell ref="L22:L26"/>
    <mergeCell ref="K22:K26"/>
    <mergeCell ref="J22:J26"/>
    <mergeCell ref="I22:I26"/>
    <mergeCell ref="H22:H26"/>
    <mergeCell ref="M26:O26"/>
    <mergeCell ref="I32:I36"/>
    <mergeCell ref="AC12:AC16"/>
    <mergeCell ref="AC27:AC31"/>
    <mergeCell ref="AC32:AC36"/>
    <mergeCell ref="AC37:AC41"/>
    <mergeCell ref="P12:P16"/>
    <mergeCell ref="M16:O16"/>
    <mergeCell ref="X16:Z16"/>
    <mergeCell ref="AC17:AC21"/>
    <mergeCell ref="AB27:AB31"/>
    <mergeCell ref="AB37:AB41"/>
    <mergeCell ref="AC22:AC26"/>
    <mergeCell ref="AB22:AB26"/>
    <mergeCell ref="G3:G5"/>
    <mergeCell ref="H3:H5"/>
    <mergeCell ref="I3:I5"/>
    <mergeCell ref="F27:F31"/>
    <mergeCell ref="G37:G41"/>
    <mergeCell ref="H37:H41"/>
    <mergeCell ref="I37:I41"/>
    <mergeCell ref="B112:B116"/>
    <mergeCell ref="C112:C116"/>
    <mergeCell ref="D112:D116"/>
    <mergeCell ref="B17:B21"/>
    <mergeCell ref="F62:F66"/>
    <mergeCell ref="G27:G31"/>
    <mergeCell ref="H27:H31"/>
    <mergeCell ref="I27:I31"/>
    <mergeCell ref="B12:L16"/>
    <mergeCell ref="B22:B26"/>
    <mergeCell ref="C22:C26"/>
    <mergeCell ref="D22:D26"/>
    <mergeCell ref="E22:E26"/>
    <mergeCell ref="F22:F26"/>
    <mergeCell ref="G22:G26"/>
    <mergeCell ref="G102:G106"/>
    <mergeCell ref="H102:H106"/>
    <mergeCell ref="AC3:AC5"/>
    <mergeCell ref="C17:C21"/>
    <mergeCell ref="D17:D21"/>
    <mergeCell ref="A117:A121"/>
    <mergeCell ref="A127:A131"/>
    <mergeCell ref="B127:B131"/>
    <mergeCell ref="C127:C131"/>
    <mergeCell ref="D127:D131"/>
    <mergeCell ref="E127:E131"/>
    <mergeCell ref="F127:F131"/>
    <mergeCell ref="A122:A126"/>
    <mergeCell ref="B122:B126"/>
    <mergeCell ref="C122:C126"/>
    <mergeCell ref="D122:D126"/>
    <mergeCell ref="E122:E126"/>
    <mergeCell ref="F122:F126"/>
    <mergeCell ref="E17:E21"/>
    <mergeCell ref="E27:E31"/>
    <mergeCell ref="A62:A66"/>
    <mergeCell ref="B62:B66"/>
    <mergeCell ref="C62:C66"/>
    <mergeCell ref="D62:D66"/>
    <mergeCell ref="E62:E66"/>
    <mergeCell ref="AC122:AC126"/>
    <mergeCell ref="A2:AA2"/>
    <mergeCell ref="AA1:AC1"/>
    <mergeCell ref="AB2:AC2"/>
    <mergeCell ref="J137:J141"/>
    <mergeCell ref="K137:K141"/>
    <mergeCell ref="L137:L141"/>
    <mergeCell ref="AA137:AA141"/>
    <mergeCell ref="AB137:AB141"/>
    <mergeCell ref="A132:A136"/>
    <mergeCell ref="B132:B136"/>
    <mergeCell ref="C132:C136"/>
    <mergeCell ref="A137:A141"/>
    <mergeCell ref="B137:B141"/>
    <mergeCell ref="C137:C141"/>
    <mergeCell ref="D137:D141"/>
    <mergeCell ref="E137:E141"/>
    <mergeCell ref="F137:F141"/>
    <mergeCell ref="G137:G141"/>
    <mergeCell ref="H137:H141"/>
    <mergeCell ref="I137:I141"/>
    <mergeCell ref="D132:D136"/>
    <mergeCell ref="E132:E136"/>
    <mergeCell ref="AA122:AA126"/>
    <mergeCell ref="AB122:AB126"/>
    <mergeCell ref="A97:A101"/>
    <mergeCell ref="B97:L101"/>
    <mergeCell ref="AA132:AA136"/>
    <mergeCell ref="AB132:AB136"/>
    <mergeCell ref="A102:A106"/>
    <mergeCell ref="B102:B106"/>
    <mergeCell ref="C102:C106"/>
    <mergeCell ref="D102:D106"/>
    <mergeCell ref="E102:E106"/>
    <mergeCell ref="F102:F106"/>
    <mergeCell ref="J127:J131"/>
    <mergeCell ref="K127:K131"/>
    <mergeCell ref="L127:L131"/>
    <mergeCell ref="P127:P131"/>
    <mergeCell ref="AA127:AA131"/>
    <mergeCell ref="AB127:AB131"/>
    <mergeCell ref="X126:Z126"/>
    <mergeCell ref="X131:Z131"/>
    <mergeCell ref="P122:P126"/>
    <mergeCell ref="M121:O121"/>
    <mergeCell ref="M126:O126"/>
    <mergeCell ref="M131:O131"/>
    <mergeCell ref="M136:O136"/>
    <mergeCell ref="X136:Z136"/>
    <mergeCell ref="A87:A91"/>
    <mergeCell ref="B87:B91"/>
    <mergeCell ref="C87:C91"/>
    <mergeCell ref="D87:D91"/>
    <mergeCell ref="E87:E91"/>
    <mergeCell ref="F87:F91"/>
    <mergeCell ref="G87:G91"/>
    <mergeCell ref="H87:H91"/>
    <mergeCell ref="I87:I91"/>
    <mergeCell ref="AA102:AA106"/>
    <mergeCell ref="AB102:AB106"/>
    <mergeCell ref="AC102:AC106"/>
    <mergeCell ref="M106:O106"/>
    <mergeCell ref="X106:Z106"/>
    <mergeCell ref="A107:A111"/>
    <mergeCell ref="B107:B111"/>
    <mergeCell ref="C107:C111"/>
    <mergeCell ref="D107:D111"/>
    <mergeCell ref="E107:E111"/>
    <mergeCell ref="F107:F111"/>
    <mergeCell ref="G107:G111"/>
    <mergeCell ref="H107:H111"/>
    <mergeCell ref="I107:I111"/>
    <mergeCell ref="J107:J111"/>
    <mergeCell ref="K107:K111"/>
    <mergeCell ref="L107:L111"/>
    <mergeCell ref="P107:P111"/>
    <mergeCell ref="AA107:AA111"/>
    <mergeCell ref="AB107:AB111"/>
    <mergeCell ref="AC107:AC111"/>
    <mergeCell ref="M111:O111"/>
    <mergeCell ref="C52:C56"/>
    <mergeCell ref="D52:D56"/>
    <mergeCell ref="E52:E56"/>
    <mergeCell ref="F52:F56"/>
    <mergeCell ref="G52:G56"/>
    <mergeCell ref="H52:H56"/>
    <mergeCell ref="I52:I56"/>
    <mergeCell ref="I102:I106"/>
    <mergeCell ref="P102:P106"/>
    <mergeCell ref="H77:H81"/>
    <mergeCell ref="I77:I81"/>
    <mergeCell ref="P67:P71"/>
    <mergeCell ref="AB52:AB56"/>
    <mergeCell ref="AC52:AC56"/>
    <mergeCell ref="M56:O56"/>
    <mergeCell ref="X56:Z56"/>
    <mergeCell ref="K92:K96"/>
    <mergeCell ref="L92:L96"/>
    <mergeCell ref="A92:A96"/>
    <mergeCell ref="P92:P96"/>
    <mergeCell ref="AA92:AA96"/>
    <mergeCell ref="AB92:AB96"/>
    <mergeCell ref="AC92:AC96"/>
    <mergeCell ref="M96:O96"/>
    <mergeCell ref="X96:Z96"/>
    <mergeCell ref="B92:B96"/>
    <mergeCell ref="C92:C96"/>
    <mergeCell ref="D92:D96"/>
    <mergeCell ref="E92:E96"/>
    <mergeCell ref="F92:F96"/>
    <mergeCell ref="G92:G96"/>
    <mergeCell ref="H92:H96"/>
    <mergeCell ref="I92:I96"/>
    <mergeCell ref="J92:J96"/>
    <mergeCell ref="A52:A56"/>
    <mergeCell ref="B52:B56"/>
    <mergeCell ref="C147:C151"/>
    <mergeCell ref="B147:B151"/>
    <mergeCell ref="A147:A151"/>
    <mergeCell ref="AC147:AC151"/>
    <mergeCell ref="AB147:AB151"/>
    <mergeCell ref="AA147:AA151"/>
    <mergeCell ref="I147:I151"/>
    <mergeCell ref="H147:H151"/>
    <mergeCell ref="G147:G151"/>
    <mergeCell ref="F147:F151"/>
    <mergeCell ref="E147:E151"/>
    <mergeCell ref="D147:D151"/>
    <mergeCell ref="X151:Z151"/>
  </mergeCells>
  <pageMargins left="0.78740157480314965" right="0.39370078740157483" top="0.39370078740157483" bottom="0.39370078740157483" header="0" footer="0"/>
  <pageSetup paperSize="9" scale="45" fitToWidth="0" fitToHeight="0" orientation="landscape" r:id="rId1"/>
  <rowBreaks count="2" manualBreakCount="2">
    <brk id="66" max="16383" man="1"/>
    <brk id="116" max="28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 2023</vt:lpstr>
      <vt:lpstr>'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DR</cp:lastModifiedBy>
  <cp:lastPrinted>2023-09-15T05:53:30Z</cp:lastPrinted>
  <dcterms:created xsi:type="dcterms:W3CDTF">1996-10-08T23:32:33Z</dcterms:created>
  <dcterms:modified xsi:type="dcterms:W3CDTF">2023-09-15T05:53:42Z</dcterms:modified>
</cp:coreProperties>
</file>