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855"/>
  </bookViews>
  <sheets>
    <sheet name="Общее образование" sheetId="8" r:id="rId1"/>
  </sheets>
  <definedNames>
    <definedName name="_xlnm.Print_Area" localSheetId="0">'Общее образование'!$A$1:$AO$87</definedName>
  </definedNames>
  <calcPr calcId="145621" refMode="R1C1"/>
</workbook>
</file>

<file path=xl/calcChain.xml><?xml version="1.0" encoding="utf-8"?>
<calcChain xmlns="http://schemas.openxmlformats.org/spreadsheetml/2006/main">
  <c r="E84" i="8" l="1"/>
  <c r="F63" i="8"/>
  <c r="F64" i="8"/>
  <c r="F65" i="8"/>
  <c r="F66" i="8"/>
  <c r="F67" i="8"/>
  <c r="F69" i="8"/>
  <c r="L69" i="8" s="1"/>
  <c r="F70" i="8"/>
  <c r="L70" i="8" s="1"/>
  <c r="F71" i="8"/>
  <c r="L71" i="8" s="1"/>
  <c r="F72" i="8"/>
  <c r="L72" i="8" s="1"/>
  <c r="F73" i="8"/>
  <c r="L73" i="8" s="1"/>
  <c r="F75" i="8"/>
  <c r="L75" i="8" s="1"/>
  <c r="F76" i="8"/>
  <c r="L76" i="8" s="1"/>
  <c r="F77" i="8"/>
  <c r="L77" i="8" s="1"/>
  <c r="F78" i="8"/>
  <c r="L78" i="8" s="1"/>
  <c r="F80" i="8"/>
  <c r="L80" i="8" s="1"/>
  <c r="F81" i="8"/>
  <c r="L81" i="8" s="1"/>
  <c r="F82" i="8"/>
  <c r="L82" i="8" s="1"/>
  <c r="F83" i="8"/>
  <c r="L83" i="8" s="1"/>
  <c r="D84" i="8"/>
  <c r="C84" i="8"/>
  <c r="L63" i="8"/>
  <c r="L64" i="8"/>
  <c r="L65" i="8"/>
  <c r="L66" i="8"/>
  <c r="L67" i="8"/>
  <c r="L74" i="8" l="1"/>
  <c r="F84" i="8"/>
  <c r="L62" i="8"/>
  <c r="L68" i="8"/>
  <c r="L79" i="8"/>
  <c r="L84" i="8" l="1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AL59" i="8"/>
  <c r="AO59" i="8" s="1"/>
  <c r="AL58" i="8"/>
  <c r="AO58" i="8" s="1"/>
  <c r="AM57" i="8"/>
  <c r="AL57" i="8"/>
  <c r="AO57" i="8" s="1"/>
  <c r="AL56" i="8"/>
  <c r="AO56" i="8" s="1"/>
  <c r="AL55" i="8"/>
  <c r="AO55" i="8" s="1"/>
  <c r="AL54" i="8"/>
  <c r="AO54" i="8" s="1"/>
  <c r="AL53" i="8"/>
  <c r="AO53" i="8" s="1"/>
  <c r="AL52" i="8"/>
  <c r="AO52" i="8" s="1"/>
  <c r="AL50" i="8"/>
  <c r="AO50" i="8" s="1"/>
  <c r="AL49" i="8"/>
  <c r="AO49" i="8" s="1"/>
  <c r="AM48" i="8"/>
  <c r="AL48" i="8"/>
  <c r="AO48" i="8" s="1"/>
  <c r="AL47" i="8"/>
  <c r="AO47" i="8" s="1"/>
  <c r="AL46" i="8"/>
  <c r="AO46" i="8" s="1"/>
  <c r="AL45" i="8"/>
  <c r="AO45" i="8" s="1"/>
  <c r="AL44" i="8"/>
  <c r="AO44" i="8" s="1"/>
  <c r="AL43" i="8"/>
  <c r="AO43" i="8" s="1"/>
  <c r="AL41" i="8"/>
  <c r="AO41" i="8" s="1"/>
  <c r="AL40" i="8"/>
  <c r="AO40" i="8" s="1"/>
  <c r="AM39" i="8"/>
  <c r="AL39" i="8"/>
  <c r="AO39" i="8" s="1"/>
  <c r="AL38" i="8"/>
  <c r="AO38" i="8" s="1"/>
  <c r="AL37" i="8"/>
  <c r="AO37" i="8" s="1"/>
  <c r="AL36" i="8"/>
  <c r="AO36" i="8" s="1"/>
  <c r="AL35" i="8"/>
  <c r="AO35" i="8" s="1"/>
  <c r="AL34" i="8"/>
  <c r="AO34" i="8" s="1"/>
  <c r="AL32" i="8"/>
  <c r="AO32" i="8" s="1"/>
  <c r="AM31" i="8"/>
  <c r="AL31" i="8"/>
  <c r="AO31" i="8" s="1"/>
  <c r="AL30" i="8"/>
  <c r="AO30" i="8" s="1"/>
  <c r="AL29" i="8"/>
  <c r="AO29" i="8" s="1"/>
  <c r="AL28" i="8"/>
  <c r="AO28" i="8" s="1"/>
  <c r="AL27" i="8"/>
  <c r="AO27" i="8" s="1"/>
  <c r="AL26" i="8"/>
  <c r="AO26" i="8" s="1"/>
  <c r="AM25" i="8"/>
  <c r="AL25" i="8"/>
  <c r="AM60" i="8" l="1"/>
  <c r="AL60" i="8"/>
  <c r="AO25" i="8"/>
  <c r="AO60" i="8" s="1"/>
  <c r="L85" i="8" s="1"/>
  <c r="L86" i="8" s="1"/>
  <c r="L89" i="8" s="1"/>
  <c r="L90" i="8" s="1"/>
  <c r="AO42" i="8"/>
  <c r="AO33" i="8"/>
  <c r="AO51" i="8"/>
  <c r="AO24" i="8" l="1"/>
</calcChain>
</file>

<file path=xl/sharedStrings.xml><?xml version="1.0" encoding="utf-8"?>
<sst xmlns="http://schemas.openxmlformats.org/spreadsheetml/2006/main" count="209" uniqueCount="133">
  <si>
    <t xml:space="preserve">к Решению Тираспольского городского </t>
  </si>
  <si>
    <t>Совета народных депутатов</t>
  </si>
  <si>
    <t>№ п/п</t>
  </si>
  <si>
    <t>3.1.</t>
  </si>
  <si>
    <t>3.2.</t>
  </si>
  <si>
    <t>3.3.</t>
  </si>
  <si>
    <t>3.4.</t>
  </si>
  <si>
    <t>Перечень учебной литературы для 1 класса начальной школы</t>
  </si>
  <si>
    <t>2.1.</t>
  </si>
  <si>
    <t>2.2.</t>
  </si>
  <si>
    <t>Перечень учебной литературы для 2 класса начальной школы</t>
  </si>
  <si>
    <t>2.3.</t>
  </si>
  <si>
    <t>Перечень учебной литературы для 3 класса начальной школы</t>
  </si>
  <si>
    <t>2.4.</t>
  </si>
  <si>
    <t>Перечень учебной литературы для 4 класса начальной школы</t>
  </si>
  <si>
    <t>1.1.</t>
  </si>
  <si>
    <t>1.2.</t>
  </si>
  <si>
    <t>1.3.</t>
  </si>
  <si>
    <t>ТГ-МГ</t>
  </si>
  <si>
    <t>ТСШ № 2</t>
  </si>
  <si>
    <t>ТСШ № 3</t>
  </si>
  <si>
    <t>ТСШ № 5</t>
  </si>
  <si>
    <t>ТСШ № 7</t>
  </si>
  <si>
    <t>ТСШ № 8</t>
  </si>
  <si>
    <t>ТСШ № 9</t>
  </si>
  <si>
    <t>ТСШ № 10</t>
  </si>
  <si>
    <t>ТСШ № 11</t>
  </si>
  <si>
    <t>ТСШ № 12</t>
  </si>
  <si>
    <t>ТСШ № 14</t>
  </si>
  <si>
    <t>ТСШ № 15</t>
  </si>
  <si>
    <t>ТСШ № 16</t>
  </si>
  <si>
    <t>ТСШ № 17</t>
  </si>
  <si>
    <t>ТСШ № 18</t>
  </si>
  <si>
    <t>МСКОУ № 2</t>
  </si>
  <si>
    <t>МСКОУ № 44</t>
  </si>
  <si>
    <t>КСШ</t>
  </si>
  <si>
    <t>1.</t>
  </si>
  <si>
    <t>1.4.</t>
  </si>
  <si>
    <t>1.5.</t>
  </si>
  <si>
    <t>2.</t>
  </si>
  <si>
    <t>3.</t>
  </si>
  <si>
    <t>4.</t>
  </si>
  <si>
    <t>4.1.</t>
  </si>
  <si>
    <t>4.2.</t>
  </si>
  <si>
    <t>4.3.</t>
  </si>
  <si>
    <t>4.4.</t>
  </si>
  <si>
    <t>5.</t>
  </si>
  <si>
    <t xml:space="preserve">Наименование </t>
  </si>
  <si>
    <t>Я пишу. Рабочая тетрадь по письму (в 4-х частях) В.В. Улитко, Тирасполь: ГОУ ДПО «ИРОиПК»</t>
  </si>
  <si>
    <t>Рабочая тетрадь по математике (по выбору учителя) (в 2-х частях) Н.Б. Истомина, Ассоциация ХХI век </t>
  </si>
  <si>
    <t>Рабочая тетрадь по математике (по выбору учителя) (в 2-х частях) М.И. Моро, М.: Просвещение</t>
  </si>
  <si>
    <t>Окружающий мир. Рабочая тетрадь (по выбору учителя) (в 2-х частях) В.Н. Иванова, Тирасполь: ГОУ ДПО «ИРОиПК»</t>
  </si>
  <si>
    <t>Окружающий мир. Рабочая тетрадь (по выбору учителя) (в 2-х частях) А.А. Плешаков, М.: Просвещение</t>
  </si>
  <si>
    <t>Окружающий мир. Рабочая тетрадь  (в 2-х частях) А.А. Плешаков, М.: Просвещение</t>
  </si>
  <si>
    <t>Рабочая тетрадь по математике (в 2-х частях) М.И. Моро, М.: Просвещение</t>
  </si>
  <si>
    <t xml:space="preserve">план </t>
  </si>
  <si>
    <t>факт</t>
  </si>
  <si>
    <t xml:space="preserve">Итого кол-во, шт. </t>
  </si>
  <si>
    <t>Рабочая тетрадь по математике к учебнику М.И.Моро (в 2-х частях) С.Ю.Кремнева, М.: Экзамен</t>
  </si>
  <si>
    <t>Рабочая тетрадь по математике (в 4-х частях) Б.Г.Гейдман, М.: Издательство МЦНМО "Русское слово"</t>
  </si>
  <si>
    <t>1.6.</t>
  </si>
  <si>
    <t>1.7.</t>
  </si>
  <si>
    <t>1.8.</t>
  </si>
  <si>
    <t>Литературное чтение (1 часть) Бойкина М.В., Виноградская Л.А., М.: Просвещение</t>
  </si>
  <si>
    <t>2.5.</t>
  </si>
  <si>
    <t>2.6.</t>
  </si>
  <si>
    <t>3.5.</t>
  </si>
  <si>
    <t>3.6.</t>
  </si>
  <si>
    <t>4.5.</t>
  </si>
  <si>
    <t>4.6.</t>
  </si>
  <si>
    <t>Специальные образовательные учреждения VIII вида</t>
  </si>
  <si>
    <t>С(К)ОШ-И</t>
  </si>
  <si>
    <t>сумма, руб.</t>
  </si>
  <si>
    <t>5.1.</t>
  </si>
  <si>
    <t>5.2.</t>
  </si>
  <si>
    <t>5.3.</t>
  </si>
  <si>
    <t>5.4.</t>
  </si>
  <si>
    <t>5.5.</t>
  </si>
  <si>
    <t>Рабочая тетрадь по математике, 4 класс (в 2-х частях) Перова М.Н., М.:Просвещение</t>
  </si>
  <si>
    <t>план</t>
  </si>
  <si>
    <t>Рабочая тетрадь по математике (в 3-х частях) Л.Г.Петерсон, ООО "Бином"</t>
  </si>
  <si>
    <t>2.8.</t>
  </si>
  <si>
    <t>3.8.</t>
  </si>
  <si>
    <t>4.8.</t>
  </si>
  <si>
    <t>Rainbow English.Рабочая тетрадь по английскому языку (1 часть) Афанасьева О.В., Михеева И.В., Дрофа</t>
  </si>
  <si>
    <t>2.7.</t>
  </si>
  <si>
    <t>3.7.</t>
  </si>
  <si>
    <t>4.7.</t>
  </si>
  <si>
    <t>Рабочая тетрадь по математике, (в 2-х частях) Алышева Т.В., М.: Просвещение</t>
  </si>
  <si>
    <t>Тетрадь по обучению грамоте, (1 часть) Воронкова В.В., М.: Просвещение</t>
  </si>
  <si>
    <t>Пропись, (в 3-х частях) Аксенова А.К., Комарова С.В., М.: Просвещение</t>
  </si>
  <si>
    <t>Мир природы и человека (VIII вид), (1 часть) Н.Б. Матвеева, М.А. Попова, М.:Просвещение</t>
  </si>
  <si>
    <t>Технология. Ручной труд. Рабочая тетрадь (для обучающихся с интеллектуальными нарушениями), (в 2-х частях) Л.А. Кузнецова, М.:Просвещение</t>
  </si>
  <si>
    <t>6.</t>
  </si>
  <si>
    <t>6.1.</t>
  </si>
  <si>
    <t>6.2.</t>
  </si>
  <si>
    <t>6.3.</t>
  </si>
  <si>
    <t>6.4.</t>
  </si>
  <si>
    <t>Читай, думай, пиши. Рабочая тетрадь по русскому языку (VIII вид), (в 2-х частях) Э.В. Якубовская, М.:Просвещение</t>
  </si>
  <si>
    <t>6.5.</t>
  </si>
  <si>
    <t>7.</t>
  </si>
  <si>
    <t>Рабочая тетрадь по математике, (в 2-х частях) Алышева Т.В., М.:Просвещение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</si>
  <si>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</si>
  <si>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</si>
  <si>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</si>
  <si>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</si>
  <si>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</si>
  <si>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</si>
  <si>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</si>
  <si>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</si>
  <si>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</si>
  <si>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Сумма, руб.</t>
  </si>
  <si>
    <t>ИТОГО:</t>
  </si>
  <si>
    <t>Чтение. Рабочая тетрадь (для обучающихся с интеллектуальными нарушениями), (в 2-х частях) Т.М. Головкина, М.:Просвещение</t>
  </si>
  <si>
    <t>Технология. Ручной труд. Рабочая тетрадь (для обучающихся с интеллектуальными нарушениями), (1 часть) Л.А. Кузнецова, М.:Просвещение</t>
  </si>
  <si>
    <t>Цена за ед., руб.</t>
  </si>
  <si>
    <t>цена за ед., руб.</t>
  </si>
  <si>
    <t>Итого по смете</t>
  </si>
  <si>
    <t>Резерв</t>
  </si>
  <si>
    <t>ВСЕГО:</t>
  </si>
  <si>
    <t>Смета расходов к Программе поддержки территории г. Тирасполь на 2023 год по направлению "Обеспечение рабочими тетрадями учащихся 1-4 классов".</t>
  </si>
  <si>
    <t>Приложение № 1</t>
  </si>
  <si>
    <t>Приложение № 20</t>
  </si>
  <si>
    <t>№ 4 от "9" февраля 2023 г.</t>
  </si>
  <si>
    <t>«Об утверждении местного бюджета</t>
  </si>
  <si>
    <t>города Тирасполь на 2023 год»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</si>
  <si>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</si>
  <si>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</si>
  <si>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</si>
  <si>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 xml:space="preserve">города Тирасполь на 2023 год», принятое </t>
  </si>
  <si>
    <t>на 12-ой сессии 26 созыва 9 февраля 2023 года"</t>
  </si>
  <si>
    <t>к Приложению № 15</t>
  </si>
  <si>
    <t>№ 4 от 21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</si>
</sst>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11" fillId="2" borderId="3" xfId="0" applyNumberFormat="1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right"/>
    </xf>
    <xf numFmtId="3" fontId="16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11"/>
  <sheetViews>
    <sheetView tabSelected="1" view="pageBreakPreview" zoomScale="60" zoomScaleNormal="100" workbookViewId="0">
      <selection activeCell="D10" sqref="D10"/>
    </sheetView>
  </sheetViews>
  <sheetFormatPr defaultColWidth="9.140625" defaultRowHeight="15.75" x14ac:dyDescent="0.25"/>
  <cols>
    <col min="1" max="1" width="5" style="7" customWidth="1"/>
    <col min="2" max="2" width="84.42578125" style="23" customWidth="1"/>
    <col min="3" max="4" width="5.7109375" style="23" customWidth="1"/>
    <col min="5" max="5" width="5.7109375" style="23" hidden="1" customWidth="1"/>
    <col min="6" max="6" width="5.7109375" style="23" customWidth="1"/>
    <col min="7" max="7" width="5.7109375" style="23" hidden="1" customWidth="1"/>
    <col min="8" max="8" width="5.7109375" style="23" customWidth="1"/>
    <col min="9" max="9" width="5.7109375" style="23" hidden="1" customWidth="1"/>
    <col min="10" max="10" width="5.7109375" style="23" customWidth="1"/>
    <col min="11" max="11" width="5.7109375" style="23" hidden="1" customWidth="1"/>
    <col min="12" max="12" width="5.7109375" style="23" customWidth="1"/>
    <col min="13" max="13" width="5.7109375" style="23" hidden="1" customWidth="1"/>
    <col min="14" max="14" width="9" style="23" customWidth="1"/>
    <col min="15" max="15" width="0.42578125" style="23" hidden="1" customWidth="1"/>
    <col min="16" max="16" width="5.7109375" style="23" customWidth="1"/>
    <col min="17" max="17" width="5.7109375" style="23" hidden="1" customWidth="1"/>
    <col min="18" max="18" width="5.7109375" style="23" customWidth="1"/>
    <col min="19" max="19" width="5.7109375" style="23" hidden="1" customWidth="1"/>
    <col min="20" max="20" width="6" style="23" customWidth="1"/>
    <col min="21" max="21" width="5.7109375" style="23" hidden="1" customWidth="1"/>
    <col min="22" max="22" width="5.7109375" style="23" customWidth="1"/>
    <col min="23" max="23" width="5.7109375" style="23" hidden="1" customWidth="1"/>
    <col min="24" max="24" width="5.7109375" style="23" customWidth="1"/>
    <col min="25" max="25" width="5.7109375" style="23" hidden="1" customWidth="1"/>
    <col min="26" max="26" width="5.7109375" style="23" customWidth="1"/>
    <col min="27" max="27" width="5.7109375" style="23" hidden="1" customWidth="1"/>
    <col min="28" max="28" width="5.7109375" style="23" customWidth="1"/>
    <col min="29" max="29" width="5.7109375" style="23" hidden="1" customWidth="1"/>
    <col min="30" max="30" width="5.7109375" style="23" customWidth="1"/>
    <col min="31" max="31" width="5.7109375" style="23" hidden="1" customWidth="1"/>
    <col min="32" max="32" width="5.7109375" style="23" customWidth="1"/>
    <col min="33" max="35" width="5.7109375" style="23" hidden="1" customWidth="1"/>
    <col min="36" max="36" width="5.7109375" style="23" customWidth="1"/>
    <col min="37" max="37" width="5.7109375" style="23" hidden="1" customWidth="1"/>
    <col min="38" max="38" width="6.7109375" style="23" customWidth="1"/>
    <col min="39" max="39" width="6.7109375" style="23" hidden="1" customWidth="1"/>
    <col min="40" max="40" width="11.7109375" style="6" customWidth="1"/>
    <col min="41" max="41" width="14.140625" style="6" customWidth="1"/>
    <col min="42" max="42" width="9.140625" style="7"/>
    <col min="43" max="43" width="17.140625" style="7" hidden="1" customWidth="1"/>
    <col min="44" max="44" width="15.85546875" style="7" customWidth="1"/>
    <col min="45" max="45" width="11.28515625" style="7" bestFit="1" customWidth="1"/>
    <col min="46" max="16384" width="9.140625" style="7"/>
  </cols>
  <sheetData>
    <row r="1" spans="1:41" ht="15.75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7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9"/>
      <c r="AO1" s="52" t="s">
        <v>122</v>
      </c>
    </row>
    <row r="2" spans="1:41" ht="15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0"/>
      <c r="AO2" s="52" t="s">
        <v>0</v>
      </c>
    </row>
    <row r="3" spans="1:41" ht="15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0"/>
      <c r="AO3" s="52" t="s">
        <v>1</v>
      </c>
    </row>
    <row r="4" spans="1:41" ht="15.7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0"/>
      <c r="AO4" s="52" t="s">
        <v>132</v>
      </c>
    </row>
    <row r="5" spans="1:41" ht="15.7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0"/>
      <c r="AO5" s="52" t="s">
        <v>126</v>
      </c>
    </row>
    <row r="6" spans="1:41" ht="15.7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7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0"/>
      <c r="AO6" s="52" t="s">
        <v>127</v>
      </c>
    </row>
    <row r="7" spans="1:41" ht="15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7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0"/>
      <c r="AO7" s="52" t="s">
        <v>128</v>
      </c>
    </row>
    <row r="8" spans="1:41" ht="15.7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7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0"/>
      <c r="AO8" s="52" t="s">
        <v>124</v>
      </c>
    </row>
    <row r="9" spans="1:41" ht="15.7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7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0"/>
      <c r="AO9" s="52" t="s">
        <v>129</v>
      </c>
    </row>
    <row r="10" spans="1:41" ht="15.7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7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0"/>
      <c r="AO10" s="52" t="s">
        <v>130</v>
      </c>
    </row>
    <row r="11" spans="1:41" ht="15.7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7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0"/>
      <c r="AO11" s="52"/>
    </row>
    <row r="12" spans="1:41" ht="15.7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7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0"/>
      <c r="AO12" s="52" t="s">
        <v>121</v>
      </c>
    </row>
    <row r="13" spans="1:41" ht="15.7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7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0"/>
      <c r="AO13" s="52" t="s">
        <v>131</v>
      </c>
    </row>
    <row r="14" spans="1:41" ht="15.7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0"/>
      <c r="AO14" s="52" t="s">
        <v>0</v>
      </c>
    </row>
    <row r="15" spans="1:41" ht="15.7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7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0"/>
      <c r="AO15" s="52" t="s">
        <v>1</v>
      </c>
    </row>
    <row r="16" spans="1:41" ht="15.7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7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0"/>
      <c r="AO16" s="52" t="s">
        <v>123</v>
      </c>
    </row>
    <row r="17" spans="1:47" ht="15.75" customHeigh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7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9"/>
      <c r="AO17" s="52" t="s">
        <v>124</v>
      </c>
    </row>
    <row r="18" spans="1:47" ht="15.75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7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9"/>
      <c r="AO18" s="52" t="s">
        <v>125</v>
      </c>
    </row>
    <row r="19" spans="1:47" ht="15.75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7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9"/>
    </row>
    <row r="20" spans="1:47" ht="15.7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9"/>
      <c r="AO20" s="9"/>
    </row>
    <row r="21" spans="1:47" ht="36.75" customHeight="1" x14ac:dyDescent="0.25">
      <c r="A21" s="77" t="s">
        <v>120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</row>
    <row r="22" spans="1:47" ht="41.25" customHeight="1" x14ac:dyDescent="0.25">
      <c r="A22" s="78" t="s">
        <v>2</v>
      </c>
      <c r="B22" s="73" t="s">
        <v>47</v>
      </c>
      <c r="C22" s="38" t="s">
        <v>19</v>
      </c>
      <c r="D22" s="75" t="s">
        <v>20</v>
      </c>
      <c r="E22" s="76"/>
      <c r="F22" s="75" t="s">
        <v>21</v>
      </c>
      <c r="G22" s="76"/>
      <c r="H22" s="75" t="s">
        <v>18</v>
      </c>
      <c r="I22" s="76"/>
      <c r="J22" s="75" t="s">
        <v>22</v>
      </c>
      <c r="K22" s="76"/>
      <c r="L22" s="75" t="s">
        <v>23</v>
      </c>
      <c r="M22" s="76"/>
      <c r="N22" s="75" t="s">
        <v>24</v>
      </c>
      <c r="O22" s="76"/>
      <c r="P22" s="75" t="s">
        <v>25</v>
      </c>
      <c r="Q22" s="76"/>
      <c r="R22" s="75" t="s">
        <v>26</v>
      </c>
      <c r="S22" s="76"/>
      <c r="T22" s="75" t="s">
        <v>27</v>
      </c>
      <c r="U22" s="76"/>
      <c r="V22" s="75" t="s">
        <v>28</v>
      </c>
      <c r="W22" s="76"/>
      <c r="X22" s="75" t="s">
        <v>29</v>
      </c>
      <c r="Y22" s="76"/>
      <c r="Z22" s="75" t="s">
        <v>30</v>
      </c>
      <c r="AA22" s="76"/>
      <c r="AB22" s="75" t="s">
        <v>31</v>
      </c>
      <c r="AC22" s="76"/>
      <c r="AD22" s="75" t="s">
        <v>32</v>
      </c>
      <c r="AE22" s="76"/>
      <c r="AF22" s="75" t="s">
        <v>35</v>
      </c>
      <c r="AG22" s="76"/>
      <c r="AH22" s="81" t="s">
        <v>33</v>
      </c>
      <c r="AI22" s="82"/>
      <c r="AJ22" s="81" t="s">
        <v>34</v>
      </c>
      <c r="AK22" s="82"/>
      <c r="AL22" s="66" t="s">
        <v>57</v>
      </c>
      <c r="AM22" s="68"/>
      <c r="AN22" s="10" t="s">
        <v>115</v>
      </c>
      <c r="AO22" s="24" t="s">
        <v>111</v>
      </c>
      <c r="AQ22" s="1"/>
      <c r="AR22" s="3"/>
      <c r="AS22" s="3"/>
      <c r="AT22" s="3"/>
      <c r="AU22" s="3"/>
    </row>
    <row r="23" spans="1:47" ht="63" x14ac:dyDescent="0.25">
      <c r="A23" s="79"/>
      <c r="B23" s="80"/>
      <c r="C23" s="2" t="s">
        <v>55</v>
      </c>
      <c r="D23" s="2" t="s">
        <v>55</v>
      </c>
      <c r="E23" s="2" t="s">
        <v>56</v>
      </c>
      <c r="F23" s="2" t="s">
        <v>55</v>
      </c>
      <c r="G23" s="2" t="s">
        <v>56</v>
      </c>
      <c r="H23" s="2" t="s">
        <v>55</v>
      </c>
      <c r="I23" s="2" t="s">
        <v>56</v>
      </c>
      <c r="J23" s="2" t="s">
        <v>55</v>
      </c>
      <c r="K23" s="2" t="s">
        <v>56</v>
      </c>
      <c r="L23" s="2" t="s">
        <v>55</v>
      </c>
      <c r="M23" s="2" t="s">
        <v>56</v>
      </c>
      <c r="N23" s="2" t="s">
        <v>55</v>
      </c>
      <c r="O23" s="2" t="s">
        <v>56</v>
      </c>
      <c r="P23" s="2" t="s">
        <v>55</v>
      </c>
      <c r="Q23" s="2" t="s">
        <v>56</v>
      </c>
      <c r="R23" s="2" t="s">
        <v>55</v>
      </c>
      <c r="S23" s="2" t="s">
        <v>56</v>
      </c>
      <c r="T23" s="2" t="s">
        <v>55</v>
      </c>
      <c r="U23" s="2" t="s">
        <v>56</v>
      </c>
      <c r="V23" s="2" t="s">
        <v>55</v>
      </c>
      <c r="W23" s="2" t="s">
        <v>56</v>
      </c>
      <c r="X23" s="2" t="s">
        <v>55</v>
      </c>
      <c r="Y23" s="2" t="s">
        <v>56</v>
      </c>
      <c r="Z23" s="2" t="s">
        <v>55</v>
      </c>
      <c r="AA23" s="2" t="s">
        <v>56</v>
      </c>
      <c r="AB23" s="2" t="s">
        <v>55</v>
      </c>
      <c r="AC23" s="2" t="s">
        <v>56</v>
      </c>
      <c r="AD23" s="2" t="s">
        <v>55</v>
      </c>
      <c r="AE23" s="2" t="s">
        <v>56</v>
      </c>
      <c r="AF23" s="2" t="s">
        <v>55</v>
      </c>
      <c r="AG23" s="2" t="s">
        <v>56</v>
      </c>
      <c r="AH23" s="2" t="s">
        <v>55</v>
      </c>
      <c r="AI23" s="2" t="s">
        <v>56</v>
      </c>
      <c r="AJ23" s="2" t="s">
        <v>55</v>
      </c>
      <c r="AK23" s="2" t="s">
        <v>56</v>
      </c>
      <c r="AL23" s="2" t="s">
        <v>55</v>
      </c>
      <c r="AM23" s="2" t="s">
        <v>56</v>
      </c>
      <c r="AN23" s="2" t="s">
        <v>79</v>
      </c>
      <c r="AO23" s="2" t="s">
        <v>79</v>
      </c>
      <c r="AQ23" s="1"/>
    </row>
    <row r="24" spans="1:47" ht="26.25" customHeight="1" x14ac:dyDescent="0.25">
      <c r="A24" s="1" t="s">
        <v>36</v>
      </c>
      <c r="B24" s="20" t="s">
        <v>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1"/>
      <c r="AO24" s="30">
        <f>AO25+AO26+AO27+AO28+AO29+AO30+AO31+AO32</f>
        <v>242794.56000000003</v>
      </c>
      <c r="AQ24" s="1"/>
    </row>
    <row r="25" spans="1:47" ht="32.25" customHeight="1" x14ac:dyDescent="0.25">
      <c r="A25" s="1" t="s">
        <v>15</v>
      </c>
      <c r="B25" s="12" t="s">
        <v>48</v>
      </c>
      <c r="C25" s="2">
        <v>107</v>
      </c>
      <c r="D25" s="2">
        <v>71</v>
      </c>
      <c r="E25" s="2"/>
      <c r="F25" s="2">
        <v>110</v>
      </c>
      <c r="G25" s="2"/>
      <c r="H25" s="2">
        <v>158</v>
      </c>
      <c r="I25" s="2"/>
      <c r="J25" s="2">
        <v>47</v>
      </c>
      <c r="K25" s="2"/>
      <c r="L25" s="2">
        <v>78</v>
      </c>
      <c r="M25" s="2"/>
      <c r="N25" s="2">
        <v>196</v>
      </c>
      <c r="O25" s="2"/>
      <c r="P25" s="2">
        <v>58</v>
      </c>
      <c r="Q25" s="2"/>
      <c r="R25" s="2">
        <v>79</v>
      </c>
      <c r="S25" s="2"/>
      <c r="T25" s="2">
        <v>131</v>
      </c>
      <c r="U25" s="2"/>
      <c r="V25" s="2">
        <v>78</v>
      </c>
      <c r="W25" s="2"/>
      <c r="X25" s="2">
        <v>79</v>
      </c>
      <c r="Y25" s="2"/>
      <c r="Z25" s="2">
        <v>61</v>
      </c>
      <c r="AA25" s="2"/>
      <c r="AB25" s="2">
        <v>61</v>
      </c>
      <c r="AC25" s="2"/>
      <c r="AD25" s="2">
        <v>142</v>
      </c>
      <c r="AE25" s="2"/>
      <c r="AF25" s="2">
        <v>9</v>
      </c>
      <c r="AG25" s="2"/>
      <c r="AH25" s="2"/>
      <c r="AI25" s="2"/>
      <c r="AJ25" s="2">
        <v>14</v>
      </c>
      <c r="AK25" s="2"/>
      <c r="AL25" s="2">
        <f>C25+D25+F25+H25+J25+L25+N25+P25+R25+T25+V25+X25+Z25+AB25+AD25+AF25+AH25+AJ25</f>
        <v>1479</v>
      </c>
      <c r="AM25" s="2" t="e">
        <f>#REF!+E25+G25+I25+K25+M25+O25+Q25+S25+U25+W25+Y25+AA25+AC25+AE25+AG25+AI25+AK25</f>
        <v>#REF!</v>
      </c>
      <c r="AN25" s="24">
        <v>47.35</v>
      </c>
      <c r="AO25" s="24">
        <f t="shared" ref="AO25:AO32" si="0">AN25*AL25</f>
        <v>70030.650000000009</v>
      </c>
      <c r="AP25" s="8"/>
      <c r="AQ25" s="1"/>
      <c r="AR25" s="8"/>
      <c r="AS25" s="8"/>
    </row>
    <row r="26" spans="1:47" ht="32.25" customHeight="1" x14ac:dyDescent="0.25">
      <c r="A26" s="1" t="s">
        <v>16</v>
      </c>
      <c r="B26" s="12" t="s">
        <v>49</v>
      </c>
      <c r="C26" s="2">
        <v>0</v>
      </c>
      <c r="D26" s="2">
        <v>0</v>
      </c>
      <c r="E26" s="2"/>
      <c r="F26" s="2">
        <v>0</v>
      </c>
      <c r="G26" s="2"/>
      <c r="H26" s="2">
        <v>0</v>
      </c>
      <c r="I26" s="2"/>
      <c r="J26" s="2">
        <v>0</v>
      </c>
      <c r="K26" s="2"/>
      <c r="L26" s="2">
        <v>0</v>
      </c>
      <c r="M26" s="2"/>
      <c r="N26" s="2">
        <v>0</v>
      </c>
      <c r="O26" s="2"/>
      <c r="P26" s="2">
        <v>0</v>
      </c>
      <c r="Q26" s="2"/>
      <c r="R26" s="2">
        <v>1</v>
      </c>
      <c r="S26" s="2"/>
      <c r="T26" s="2">
        <v>131</v>
      </c>
      <c r="U26" s="2"/>
      <c r="V26" s="2">
        <v>78</v>
      </c>
      <c r="W26" s="2"/>
      <c r="X26" s="2">
        <v>0</v>
      </c>
      <c r="Y26" s="2"/>
      <c r="Z26" s="2">
        <v>29</v>
      </c>
      <c r="AA26" s="2"/>
      <c r="AB26" s="2">
        <v>75</v>
      </c>
      <c r="AC26" s="2"/>
      <c r="AD26" s="2">
        <v>0</v>
      </c>
      <c r="AE26" s="2"/>
      <c r="AF26" s="2">
        <v>0</v>
      </c>
      <c r="AG26" s="2"/>
      <c r="AH26" s="2"/>
      <c r="AI26" s="2"/>
      <c r="AJ26" s="2">
        <v>0</v>
      </c>
      <c r="AK26" s="2"/>
      <c r="AL26" s="13">
        <f>SUM(C26:AJ26)</f>
        <v>314</v>
      </c>
      <c r="AM26" s="2"/>
      <c r="AN26" s="24">
        <v>38.94</v>
      </c>
      <c r="AO26" s="24">
        <f t="shared" si="0"/>
        <v>12227.16</v>
      </c>
      <c r="AP26" s="8"/>
      <c r="AQ26" s="1"/>
      <c r="AR26" s="8"/>
      <c r="AS26" s="8"/>
    </row>
    <row r="27" spans="1:47" ht="32.25" customHeight="1" x14ac:dyDescent="0.25">
      <c r="A27" s="1" t="s">
        <v>17</v>
      </c>
      <c r="B27" s="12" t="s">
        <v>50</v>
      </c>
      <c r="C27" s="2">
        <v>62</v>
      </c>
      <c r="D27" s="2">
        <v>71</v>
      </c>
      <c r="E27" s="2"/>
      <c r="F27" s="2">
        <v>110</v>
      </c>
      <c r="G27" s="2"/>
      <c r="H27" s="2">
        <v>0</v>
      </c>
      <c r="I27" s="2"/>
      <c r="J27" s="2">
        <v>28</v>
      </c>
      <c r="K27" s="2"/>
      <c r="L27" s="2">
        <v>80</v>
      </c>
      <c r="M27" s="2"/>
      <c r="N27" s="2">
        <v>60</v>
      </c>
      <c r="O27" s="2"/>
      <c r="P27" s="2">
        <v>58</v>
      </c>
      <c r="Q27" s="2"/>
      <c r="R27" s="2">
        <v>0</v>
      </c>
      <c r="S27" s="2"/>
      <c r="T27" s="2">
        <v>0</v>
      </c>
      <c r="U27" s="2"/>
      <c r="V27" s="2">
        <v>0</v>
      </c>
      <c r="W27" s="2"/>
      <c r="X27" s="2">
        <v>79</v>
      </c>
      <c r="Y27" s="2"/>
      <c r="Z27" s="2">
        <v>31</v>
      </c>
      <c r="AA27" s="2"/>
      <c r="AB27" s="2">
        <v>0</v>
      </c>
      <c r="AC27" s="2"/>
      <c r="AD27" s="2">
        <v>0</v>
      </c>
      <c r="AE27" s="2"/>
      <c r="AF27" s="2">
        <v>8</v>
      </c>
      <c r="AG27" s="2"/>
      <c r="AH27" s="2"/>
      <c r="AI27" s="2"/>
      <c r="AJ27" s="2">
        <v>0</v>
      </c>
      <c r="AK27" s="2"/>
      <c r="AL27" s="13">
        <f>SUM(C27:AJ27)</f>
        <v>587</v>
      </c>
      <c r="AM27" s="25"/>
      <c r="AN27" s="24">
        <v>33.090000000000003</v>
      </c>
      <c r="AO27" s="24">
        <f t="shared" si="0"/>
        <v>19423.830000000002</v>
      </c>
      <c r="AP27" s="8"/>
      <c r="AQ27" s="1"/>
      <c r="AR27" s="8"/>
      <c r="AS27" s="8"/>
    </row>
    <row r="28" spans="1:47" ht="32.25" customHeight="1" x14ac:dyDescent="0.25">
      <c r="A28" s="1" t="s">
        <v>37</v>
      </c>
      <c r="B28" s="12" t="s">
        <v>58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/>
      <c r="AD28" s="2">
        <v>110</v>
      </c>
      <c r="AE28" s="2"/>
      <c r="AF28" s="2">
        <v>0</v>
      </c>
      <c r="AG28" s="2"/>
      <c r="AH28" s="2"/>
      <c r="AI28" s="2"/>
      <c r="AJ28" s="2">
        <v>0</v>
      </c>
      <c r="AK28" s="2"/>
      <c r="AL28" s="2">
        <f>SUM(C28:AJ28)</f>
        <v>110</v>
      </c>
      <c r="AM28" s="25"/>
      <c r="AN28" s="24">
        <v>82.53</v>
      </c>
      <c r="AO28" s="24">
        <f t="shared" si="0"/>
        <v>9078.2999999999993</v>
      </c>
      <c r="AP28" s="8"/>
      <c r="AQ28" s="1"/>
      <c r="AR28" s="8"/>
      <c r="AS28" s="8"/>
    </row>
    <row r="29" spans="1:47" ht="32.25" customHeight="1" x14ac:dyDescent="0.25">
      <c r="A29" s="1" t="s">
        <v>38</v>
      </c>
      <c r="B29" s="12" t="s">
        <v>59</v>
      </c>
      <c r="C29" s="2">
        <v>22</v>
      </c>
      <c r="D29" s="2">
        <v>0</v>
      </c>
      <c r="E29" s="2"/>
      <c r="F29" s="2">
        <v>0</v>
      </c>
      <c r="G29" s="2"/>
      <c r="H29" s="2">
        <v>158</v>
      </c>
      <c r="I29" s="2"/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/>
      <c r="AD29" s="2">
        <v>2</v>
      </c>
      <c r="AE29" s="2"/>
      <c r="AF29" s="2">
        <v>0</v>
      </c>
      <c r="AG29" s="2"/>
      <c r="AH29" s="2"/>
      <c r="AI29" s="2"/>
      <c r="AJ29" s="2">
        <v>0</v>
      </c>
      <c r="AK29" s="2"/>
      <c r="AL29" s="2">
        <f>SUM(C29:AJ29)</f>
        <v>182</v>
      </c>
      <c r="AM29" s="25"/>
      <c r="AN29" s="24">
        <v>193.03</v>
      </c>
      <c r="AO29" s="24">
        <f t="shared" si="0"/>
        <v>35131.46</v>
      </c>
      <c r="AP29" s="8"/>
      <c r="AQ29" s="1"/>
      <c r="AR29" s="8"/>
      <c r="AS29" s="8"/>
    </row>
    <row r="30" spans="1:47" ht="32.25" customHeight="1" x14ac:dyDescent="0.25">
      <c r="A30" s="1" t="s">
        <v>60</v>
      </c>
      <c r="B30" s="14" t="s">
        <v>80</v>
      </c>
      <c r="C30" s="2">
        <v>24</v>
      </c>
      <c r="D30" s="2">
        <v>0</v>
      </c>
      <c r="E30" s="2"/>
      <c r="F30" s="2">
        <v>0</v>
      </c>
      <c r="G30" s="2"/>
      <c r="H30" s="2">
        <v>0</v>
      </c>
      <c r="I30" s="2"/>
      <c r="J30" s="2">
        <v>18</v>
      </c>
      <c r="K30" s="2"/>
      <c r="L30" s="2">
        <v>0</v>
      </c>
      <c r="M30" s="2"/>
      <c r="N30" s="2">
        <v>136</v>
      </c>
      <c r="O30" s="2"/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/>
      <c r="AL30" s="2">
        <f>SUM(C30:AJ30)</f>
        <v>178</v>
      </c>
      <c r="AM30" s="25"/>
      <c r="AN30" s="24">
        <v>188</v>
      </c>
      <c r="AO30" s="24">
        <f t="shared" si="0"/>
        <v>33464</v>
      </c>
      <c r="AP30" s="8"/>
      <c r="AQ30" s="1"/>
      <c r="AR30" s="8"/>
      <c r="AS30" s="8"/>
    </row>
    <row r="31" spans="1:47" ht="45" customHeight="1" x14ac:dyDescent="0.25">
      <c r="A31" s="1" t="s">
        <v>61</v>
      </c>
      <c r="B31" s="12" t="s">
        <v>51</v>
      </c>
      <c r="C31" s="2">
        <v>107</v>
      </c>
      <c r="D31" s="2">
        <v>71</v>
      </c>
      <c r="E31" s="2"/>
      <c r="F31" s="2">
        <v>110</v>
      </c>
      <c r="G31" s="2"/>
      <c r="H31" s="2">
        <v>159</v>
      </c>
      <c r="I31" s="2"/>
      <c r="J31" s="2">
        <v>47</v>
      </c>
      <c r="K31" s="2"/>
      <c r="L31" s="2">
        <v>78</v>
      </c>
      <c r="M31" s="2"/>
      <c r="N31" s="2">
        <v>196</v>
      </c>
      <c r="O31" s="2"/>
      <c r="P31" s="2">
        <v>58</v>
      </c>
      <c r="Q31" s="2"/>
      <c r="R31" s="2">
        <v>79</v>
      </c>
      <c r="S31" s="2"/>
      <c r="T31" s="2">
        <v>131</v>
      </c>
      <c r="U31" s="2"/>
      <c r="V31" s="2">
        <v>78</v>
      </c>
      <c r="W31" s="2"/>
      <c r="X31" s="2">
        <v>79</v>
      </c>
      <c r="Y31" s="2"/>
      <c r="Z31" s="2">
        <v>61</v>
      </c>
      <c r="AA31" s="2"/>
      <c r="AB31" s="2">
        <v>61</v>
      </c>
      <c r="AC31" s="2"/>
      <c r="AD31" s="2">
        <v>142</v>
      </c>
      <c r="AE31" s="2"/>
      <c r="AF31" s="2">
        <v>9</v>
      </c>
      <c r="AG31" s="2"/>
      <c r="AH31" s="2"/>
      <c r="AI31" s="2"/>
      <c r="AJ31" s="2">
        <v>14</v>
      </c>
      <c r="AK31" s="2"/>
      <c r="AL31" s="2">
        <f>C31+D31+F31+H31+J31+L31+N31+P31+R31+T31+V31+X31+Z31+AB31+AD31+AF31+AH31+AJ31</f>
        <v>1480</v>
      </c>
      <c r="AM31" s="25" t="e">
        <f>#REF!+E31+G31+I31+K31+M31+O31+Q31+S31+U31+W31+Y31+AA31+AC31+AE31+AG31+AI31+AK31</f>
        <v>#REF!</v>
      </c>
      <c r="AN31" s="24">
        <v>35.4</v>
      </c>
      <c r="AO31" s="24">
        <f t="shared" si="0"/>
        <v>52392</v>
      </c>
      <c r="AP31" s="8"/>
      <c r="AQ31" s="1"/>
      <c r="AR31" s="8"/>
      <c r="AS31" s="8"/>
    </row>
    <row r="32" spans="1:47" x14ac:dyDescent="0.25">
      <c r="A32" s="1" t="s">
        <v>62</v>
      </c>
      <c r="B32" s="12" t="s">
        <v>63</v>
      </c>
      <c r="C32" s="2">
        <v>0</v>
      </c>
      <c r="D32" s="2">
        <v>0</v>
      </c>
      <c r="E32" s="2"/>
      <c r="F32" s="2">
        <v>0</v>
      </c>
      <c r="G32" s="2"/>
      <c r="H32" s="2">
        <v>0</v>
      </c>
      <c r="I32" s="2"/>
      <c r="J32" s="2">
        <v>44</v>
      </c>
      <c r="K32" s="2"/>
      <c r="L32" s="2">
        <v>69</v>
      </c>
      <c r="M32" s="2"/>
      <c r="N32" s="2">
        <v>180</v>
      </c>
      <c r="O32" s="2"/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/>
      <c r="AF32" s="2">
        <v>9</v>
      </c>
      <c r="AG32" s="2"/>
      <c r="AH32" s="2"/>
      <c r="AI32" s="2"/>
      <c r="AJ32" s="2">
        <v>0</v>
      </c>
      <c r="AK32" s="2"/>
      <c r="AL32" s="2">
        <f>C32+D32+F32+H32+J32+L32+N32+P32+R32+T32+V32+X32+Z32+AB32+AD32+AF32+AH32+AJ32</f>
        <v>302</v>
      </c>
      <c r="AM32" s="25"/>
      <c r="AN32" s="24">
        <v>36.58</v>
      </c>
      <c r="AO32" s="24">
        <f t="shared" si="0"/>
        <v>11047.16</v>
      </c>
      <c r="AP32" s="8"/>
      <c r="AQ32" s="1"/>
      <c r="AR32" s="8"/>
      <c r="AS32" s="8"/>
    </row>
    <row r="33" spans="1:45" ht="27.75" customHeight="1" x14ac:dyDescent="0.25">
      <c r="A33" s="1" t="s">
        <v>39</v>
      </c>
      <c r="B33" s="20" t="s">
        <v>10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1"/>
      <c r="AN33" s="24"/>
      <c r="AO33" s="24">
        <f>AO34+AO35+AO36+AO37+AO38+AO39+AO40+AO41</f>
        <v>229239.71</v>
      </c>
      <c r="AP33" s="8"/>
      <c r="AQ33" s="1"/>
      <c r="AR33" s="8"/>
    </row>
    <row r="34" spans="1:45" ht="32.25" customHeight="1" x14ac:dyDescent="0.25">
      <c r="A34" s="1" t="s">
        <v>8</v>
      </c>
      <c r="B34" s="12" t="s">
        <v>49</v>
      </c>
      <c r="C34" s="2">
        <v>0</v>
      </c>
      <c r="D34" s="2">
        <v>0</v>
      </c>
      <c r="E34" s="2"/>
      <c r="F34" s="2">
        <v>0</v>
      </c>
      <c r="G34" s="2"/>
      <c r="H34" s="2">
        <v>0</v>
      </c>
      <c r="I34" s="2"/>
      <c r="J34" s="2">
        <v>0</v>
      </c>
      <c r="K34" s="2"/>
      <c r="L34" s="2">
        <v>20</v>
      </c>
      <c r="M34" s="2"/>
      <c r="N34" s="2">
        <v>0</v>
      </c>
      <c r="O34" s="2"/>
      <c r="P34" s="2">
        <v>0</v>
      </c>
      <c r="Q34" s="2"/>
      <c r="R34" s="2">
        <v>82</v>
      </c>
      <c r="S34" s="2"/>
      <c r="T34" s="2">
        <v>120</v>
      </c>
      <c r="U34" s="2"/>
      <c r="V34" s="2">
        <v>111</v>
      </c>
      <c r="W34" s="2"/>
      <c r="X34" s="2">
        <v>0</v>
      </c>
      <c r="Y34" s="2"/>
      <c r="Z34" s="2">
        <v>0</v>
      </c>
      <c r="AA34" s="2"/>
      <c r="AB34" s="2">
        <v>0</v>
      </c>
      <c r="AC34" s="2"/>
      <c r="AD34" s="2">
        <v>0</v>
      </c>
      <c r="AE34" s="2"/>
      <c r="AF34" s="2">
        <v>0</v>
      </c>
      <c r="AG34" s="2"/>
      <c r="AH34" s="2"/>
      <c r="AI34" s="2"/>
      <c r="AJ34" s="2">
        <v>0</v>
      </c>
      <c r="AK34" s="2"/>
      <c r="AL34" s="13">
        <f>SUM(C34:AJ34)</f>
        <v>333</v>
      </c>
      <c r="AM34" s="25"/>
      <c r="AN34" s="24">
        <v>32.04</v>
      </c>
      <c r="AO34" s="24">
        <f t="shared" ref="AO34:AO41" si="1">AN34*AL34</f>
        <v>10669.32</v>
      </c>
      <c r="AP34" s="8"/>
      <c r="AQ34" s="1"/>
      <c r="AR34" s="8"/>
      <c r="AS34" s="8"/>
    </row>
    <row r="35" spans="1:45" ht="34.5" customHeight="1" x14ac:dyDescent="0.25">
      <c r="A35" s="1" t="s">
        <v>9</v>
      </c>
      <c r="B35" s="12" t="s">
        <v>50</v>
      </c>
      <c r="C35" s="2">
        <v>79</v>
      </c>
      <c r="D35" s="2">
        <v>82</v>
      </c>
      <c r="E35" s="2"/>
      <c r="F35" s="2">
        <v>112</v>
      </c>
      <c r="G35" s="2"/>
      <c r="H35" s="2">
        <v>0</v>
      </c>
      <c r="I35" s="2"/>
      <c r="J35" s="2">
        <v>34</v>
      </c>
      <c r="K35" s="2"/>
      <c r="L35" s="2">
        <v>30</v>
      </c>
      <c r="M35" s="2"/>
      <c r="N35" s="2">
        <v>60</v>
      </c>
      <c r="O35" s="2"/>
      <c r="P35" s="2">
        <v>39</v>
      </c>
      <c r="Q35" s="2"/>
      <c r="R35" s="2">
        <v>0</v>
      </c>
      <c r="S35" s="2"/>
      <c r="T35" s="2">
        <v>0</v>
      </c>
      <c r="U35" s="2"/>
      <c r="V35" s="2">
        <v>0</v>
      </c>
      <c r="W35" s="2"/>
      <c r="X35" s="2">
        <v>60</v>
      </c>
      <c r="Y35" s="2"/>
      <c r="Z35" s="2">
        <v>67</v>
      </c>
      <c r="AA35" s="2"/>
      <c r="AB35" s="2">
        <v>65</v>
      </c>
      <c r="AC35" s="2"/>
      <c r="AD35" s="2">
        <v>0</v>
      </c>
      <c r="AE35" s="2"/>
      <c r="AF35" s="2">
        <v>9</v>
      </c>
      <c r="AG35" s="2"/>
      <c r="AH35" s="2"/>
      <c r="AI35" s="2"/>
      <c r="AJ35" s="2">
        <v>20</v>
      </c>
      <c r="AK35" s="2"/>
      <c r="AL35" s="13">
        <f>SUM(C35:AJ35)</f>
        <v>657</v>
      </c>
      <c r="AM35" s="25"/>
      <c r="AN35" s="24">
        <v>36.5</v>
      </c>
      <c r="AO35" s="24">
        <f t="shared" si="1"/>
        <v>23980.5</v>
      </c>
      <c r="AP35" s="8"/>
      <c r="AQ35" s="1"/>
      <c r="AR35" s="8"/>
      <c r="AS35" s="8"/>
    </row>
    <row r="36" spans="1:45" ht="34.5" customHeight="1" x14ac:dyDescent="0.25">
      <c r="A36" s="1" t="s">
        <v>11</v>
      </c>
      <c r="B36" s="12" t="s">
        <v>58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114</v>
      </c>
      <c r="AE36" s="2"/>
      <c r="AF36" s="2">
        <v>0</v>
      </c>
      <c r="AG36" s="2"/>
      <c r="AH36" s="2"/>
      <c r="AI36" s="2"/>
      <c r="AJ36" s="2">
        <v>0</v>
      </c>
      <c r="AK36" s="2"/>
      <c r="AL36" s="2">
        <f>SUM(C36:AJ36)</f>
        <v>114</v>
      </c>
      <c r="AM36" s="25"/>
      <c r="AN36" s="24">
        <v>89.55</v>
      </c>
      <c r="AO36" s="24">
        <f t="shared" si="1"/>
        <v>10208.699999999999</v>
      </c>
      <c r="AP36" s="8"/>
      <c r="AQ36" s="1"/>
      <c r="AR36" s="8"/>
      <c r="AS36" s="8"/>
    </row>
    <row r="37" spans="1:45" ht="49.5" customHeight="1" x14ac:dyDescent="0.25">
      <c r="A37" s="1" t="s">
        <v>13</v>
      </c>
      <c r="B37" s="12" t="s">
        <v>59</v>
      </c>
      <c r="C37" s="2">
        <v>19</v>
      </c>
      <c r="D37" s="2">
        <v>0</v>
      </c>
      <c r="E37" s="2"/>
      <c r="F37" s="2">
        <v>0</v>
      </c>
      <c r="G37" s="2"/>
      <c r="H37" s="2">
        <v>120</v>
      </c>
      <c r="I37" s="2"/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/>
      <c r="AD37" s="2">
        <v>34</v>
      </c>
      <c r="AE37" s="2"/>
      <c r="AF37" s="2">
        <v>0</v>
      </c>
      <c r="AG37" s="2"/>
      <c r="AH37" s="2"/>
      <c r="AI37" s="2"/>
      <c r="AJ37" s="2">
        <v>0</v>
      </c>
      <c r="AK37" s="2"/>
      <c r="AL37" s="2">
        <f>SUM(C37:AJ37)</f>
        <v>173</v>
      </c>
      <c r="AM37" s="25"/>
      <c r="AN37" s="24">
        <v>239.4</v>
      </c>
      <c r="AO37" s="24">
        <f t="shared" si="1"/>
        <v>41416.200000000004</v>
      </c>
      <c r="AP37" s="8"/>
      <c r="AQ37" s="1"/>
      <c r="AR37" s="8"/>
      <c r="AS37" s="8"/>
    </row>
    <row r="38" spans="1:45" ht="34.5" customHeight="1" x14ac:dyDescent="0.25">
      <c r="A38" s="1" t="s">
        <v>64</v>
      </c>
      <c r="B38" s="14" t="s">
        <v>80</v>
      </c>
      <c r="C38" s="2">
        <v>31</v>
      </c>
      <c r="D38" s="2">
        <v>0</v>
      </c>
      <c r="E38" s="2"/>
      <c r="F38" s="2">
        <v>0</v>
      </c>
      <c r="G38" s="2"/>
      <c r="H38" s="2">
        <v>0</v>
      </c>
      <c r="I38" s="2"/>
      <c r="J38" s="2">
        <v>17</v>
      </c>
      <c r="K38" s="2"/>
      <c r="L38" s="2">
        <v>0</v>
      </c>
      <c r="M38" s="2"/>
      <c r="N38" s="2">
        <v>140</v>
      </c>
      <c r="O38" s="2"/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/>
      <c r="AL38" s="2">
        <f>SUM(C38:AJ38)</f>
        <v>188</v>
      </c>
      <c r="AM38" s="25"/>
      <c r="AN38" s="24">
        <v>165.9</v>
      </c>
      <c r="AO38" s="24">
        <f t="shared" si="1"/>
        <v>31189.200000000001</v>
      </c>
      <c r="AP38" s="8"/>
      <c r="AQ38" s="2"/>
      <c r="AR38" s="8"/>
      <c r="AS38" s="6"/>
    </row>
    <row r="39" spans="1:45" ht="45" customHeight="1" x14ac:dyDescent="0.25">
      <c r="A39" s="1" t="s">
        <v>65</v>
      </c>
      <c r="B39" s="12" t="s">
        <v>52</v>
      </c>
      <c r="C39" s="2">
        <v>133</v>
      </c>
      <c r="D39" s="2">
        <v>79</v>
      </c>
      <c r="E39" s="2"/>
      <c r="F39" s="2">
        <v>112</v>
      </c>
      <c r="G39" s="2"/>
      <c r="H39" s="2">
        <v>0</v>
      </c>
      <c r="I39" s="2"/>
      <c r="J39" s="2">
        <v>40</v>
      </c>
      <c r="K39" s="2"/>
      <c r="L39" s="2">
        <v>58</v>
      </c>
      <c r="M39" s="2"/>
      <c r="N39" s="2">
        <v>197</v>
      </c>
      <c r="O39" s="2"/>
      <c r="P39" s="2">
        <v>38</v>
      </c>
      <c r="Q39" s="2"/>
      <c r="R39" s="2">
        <v>86</v>
      </c>
      <c r="S39" s="2"/>
      <c r="T39" s="2">
        <v>119</v>
      </c>
      <c r="U39" s="2"/>
      <c r="V39" s="2">
        <v>108</v>
      </c>
      <c r="W39" s="2"/>
      <c r="X39" s="2">
        <v>60</v>
      </c>
      <c r="Y39" s="2"/>
      <c r="Z39" s="2">
        <v>61</v>
      </c>
      <c r="AA39" s="2"/>
      <c r="AB39" s="2">
        <v>61</v>
      </c>
      <c r="AC39" s="2"/>
      <c r="AD39" s="2">
        <v>148</v>
      </c>
      <c r="AE39" s="2"/>
      <c r="AF39" s="2">
        <v>8</v>
      </c>
      <c r="AG39" s="2"/>
      <c r="AH39" s="2"/>
      <c r="AI39" s="2"/>
      <c r="AJ39" s="2">
        <v>20</v>
      </c>
      <c r="AK39" s="2"/>
      <c r="AL39" s="2">
        <f>C39+D39+F39+H39+J39+L39+N39+P39+R39+T39+V39+X39+Z39+AB39+AD39+AF39+AH39+AJ39</f>
        <v>1328</v>
      </c>
      <c r="AM39" s="25" t="e">
        <f>#REF!+E39+G39+I39+K39+M39+O39+Q39+S39+U39+W39+Y39+AA39+AC39+AE39+AG39+AI39+AK39</f>
        <v>#REF!</v>
      </c>
      <c r="AN39" s="24">
        <v>49</v>
      </c>
      <c r="AO39" s="24">
        <f t="shared" si="1"/>
        <v>65072</v>
      </c>
      <c r="AP39" s="8"/>
      <c r="AQ39" s="2"/>
      <c r="AR39" s="8"/>
      <c r="AS39" s="6"/>
    </row>
    <row r="40" spans="1:45" x14ac:dyDescent="0.25">
      <c r="A40" s="1" t="s">
        <v>85</v>
      </c>
      <c r="B40" s="12" t="s">
        <v>63</v>
      </c>
      <c r="C40" s="2">
        <v>0</v>
      </c>
      <c r="D40" s="2">
        <v>0</v>
      </c>
      <c r="E40" s="2"/>
      <c r="F40" s="2">
        <v>0</v>
      </c>
      <c r="G40" s="2"/>
      <c r="H40" s="2">
        <v>0</v>
      </c>
      <c r="I40" s="2"/>
      <c r="J40" s="2">
        <v>54</v>
      </c>
      <c r="K40" s="2"/>
      <c r="L40" s="2">
        <v>29</v>
      </c>
      <c r="M40" s="2"/>
      <c r="N40" s="2">
        <v>195</v>
      </c>
      <c r="O40" s="2"/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8</v>
      </c>
      <c r="AG40" s="2"/>
      <c r="AH40" s="2"/>
      <c r="AI40" s="2"/>
      <c r="AJ40" s="2">
        <v>17</v>
      </c>
      <c r="AK40" s="2"/>
      <c r="AL40" s="2">
        <f>C40+D40+F40+H40+J40+L40+N40+P40+R40+T40+V40+X40+Z40+AB40+AD40+AF40+AH40+AJ40</f>
        <v>303</v>
      </c>
      <c r="AM40" s="25"/>
      <c r="AN40" s="24">
        <v>37.729999999999997</v>
      </c>
      <c r="AO40" s="24">
        <f t="shared" si="1"/>
        <v>11432.189999999999</v>
      </c>
      <c r="AP40" s="8"/>
      <c r="AQ40" s="1"/>
      <c r="AR40" s="8"/>
      <c r="AS40" s="8"/>
    </row>
    <row r="41" spans="1:45" ht="31.5" customHeight="1" x14ac:dyDescent="0.25">
      <c r="A41" s="1" t="s">
        <v>81</v>
      </c>
      <c r="B41" s="4" t="s">
        <v>84</v>
      </c>
      <c r="C41" s="2">
        <v>152</v>
      </c>
      <c r="D41" s="2">
        <v>92</v>
      </c>
      <c r="E41" s="2"/>
      <c r="F41" s="2">
        <v>0</v>
      </c>
      <c r="G41" s="2"/>
      <c r="H41" s="2">
        <v>0</v>
      </c>
      <c r="I41" s="2"/>
      <c r="J41" s="2">
        <v>58</v>
      </c>
      <c r="K41" s="2"/>
      <c r="L41" s="2">
        <v>62</v>
      </c>
      <c r="M41" s="2"/>
      <c r="N41" s="2">
        <v>176</v>
      </c>
      <c r="O41" s="2"/>
      <c r="P41" s="2">
        <v>0</v>
      </c>
      <c r="Q41" s="2"/>
      <c r="R41" s="2">
        <v>95</v>
      </c>
      <c r="S41" s="2"/>
      <c r="T41" s="2">
        <v>132</v>
      </c>
      <c r="U41" s="2"/>
      <c r="V41" s="2">
        <v>122</v>
      </c>
      <c r="W41" s="2"/>
      <c r="X41" s="2">
        <v>0</v>
      </c>
      <c r="Y41" s="2"/>
      <c r="Z41" s="2">
        <v>0</v>
      </c>
      <c r="AA41" s="2"/>
      <c r="AB41" s="2">
        <v>70</v>
      </c>
      <c r="AC41" s="2"/>
      <c r="AD41" s="2">
        <v>0</v>
      </c>
      <c r="AE41" s="2"/>
      <c r="AF41" s="2">
        <v>9</v>
      </c>
      <c r="AG41" s="2"/>
      <c r="AH41" s="2"/>
      <c r="AI41" s="2"/>
      <c r="AJ41" s="2">
        <v>20</v>
      </c>
      <c r="AK41" s="2"/>
      <c r="AL41" s="2">
        <f>C41+D41+F41+H41+J41+L41+N41+P41+R41+T41+V41+X41+Z41+AB41+AD41+AF41+AH41+AJ41</f>
        <v>988</v>
      </c>
      <c r="AM41" s="17"/>
      <c r="AN41" s="24">
        <v>35.700000000000003</v>
      </c>
      <c r="AO41" s="24">
        <f t="shared" si="1"/>
        <v>35271.600000000006</v>
      </c>
      <c r="AP41" s="8"/>
      <c r="AQ41" s="1"/>
      <c r="AR41" s="8"/>
      <c r="AS41" s="8"/>
    </row>
    <row r="42" spans="1:45" ht="30" customHeight="1" x14ac:dyDescent="0.25">
      <c r="A42" s="1" t="s">
        <v>40</v>
      </c>
      <c r="B42" s="20" t="s">
        <v>12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21"/>
      <c r="AN42" s="24"/>
      <c r="AO42" s="24">
        <f>AO43+AO44+AO45+AO46+AO47+AO48+AO49+AO50</f>
        <v>274860.74</v>
      </c>
      <c r="AP42" s="8"/>
      <c r="AQ42" s="1"/>
      <c r="AR42" s="8"/>
    </row>
    <row r="43" spans="1:45" ht="36.75" customHeight="1" x14ac:dyDescent="0.25">
      <c r="A43" s="1" t="s">
        <v>3</v>
      </c>
      <c r="B43" s="12" t="s">
        <v>49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/>
      <c r="R43" s="2">
        <v>3</v>
      </c>
      <c r="S43" s="2"/>
      <c r="T43" s="2">
        <v>144</v>
      </c>
      <c r="U43" s="2"/>
      <c r="V43" s="2">
        <v>69</v>
      </c>
      <c r="W43" s="2"/>
      <c r="X43" s="2">
        <v>0</v>
      </c>
      <c r="Y43" s="2"/>
      <c r="Z43" s="2">
        <v>33</v>
      </c>
      <c r="AA43" s="2"/>
      <c r="AB43" s="2">
        <v>17</v>
      </c>
      <c r="AC43" s="2"/>
      <c r="AD43" s="2">
        <v>0</v>
      </c>
      <c r="AE43" s="2"/>
      <c r="AF43" s="2">
        <v>0</v>
      </c>
      <c r="AG43" s="2"/>
      <c r="AH43" s="2"/>
      <c r="AI43" s="2"/>
      <c r="AJ43" s="2">
        <v>0</v>
      </c>
      <c r="AK43" s="2"/>
      <c r="AL43" s="13">
        <f t="shared" ref="AL43:AL50" si="2">SUM(C43:AJ43)</f>
        <v>266</v>
      </c>
      <c r="AM43" s="25"/>
      <c r="AN43" s="24">
        <v>42.1</v>
      </c>
      <c r="AO43" s="24">
        <f t="shared" ref="AO43:AO50" si="3">AN43*AL43</f>
        <v>11198.6</v>
      </c>
      <c r="AP43" s="8"/>
      <c r="AQ43" s="1"/>
      <c r="AR43" s="8"/>
      <c r="AS43" s="8"/>
    </row>
    <row r="44" spans="1:45" s="23" customFormat="1" ht="35.25" customHeight="1" x14ac:dyDescent="0.25">
      <c r="A44" s="2" t="s">
        <v>4</v>
      </c>
      <c r="B44" s="12" t="s">
        <v>50</v>
      </c>
      <c r="C44" s="2">
        <v>142</v>
      </c>
      <c r="D44" s="2">
        <v>50</v>
      </c>
      <c r="E44" s="2"/>
      <c r="F44" s="2">
        <v>112</v>
      </c>
      <c r="G44" s="2"/>
      <c r="H44" s="2">
        <v>0</v>
      </c>
      <c r="I44" s="2"/>
      <c r="J44" s="2">
        <v>0</v>
      </c>
      <c r="K44" s="2"/>
      <c r="L44" s="2">
        <v>46</v>
      </c>
      <c r="M44" s="2"/>
      <c r="N44" s="2">
        <v>0</v>
      </c>
      <c r="O44" s="2"/>
      <c r="P44" s="2">
        <v>45</v>
      </c>
      <c r="Q44" s="2"/>
      <c r="R44" s="2">
        <v>0</v>
      </c>
      <c r="S44" s="2"/>
      <c r="T44" s="2">
        <v>0</v>
      </c>
      <c r="U44" s="2"/>
      <c r="V44" s="2">
        <v>0</v>
      </c>
      <c r="W44" s="2"/>
      <c r="X44" s="2">
        <v>74</v>
      </c>
      <c r="Y44" s="2"/>
      <c r="Z44" s="2">
        <v>46</v>
      </c>
      <c r="AA44" s="2"/>
      <c r="AB44" s="2">
        <v>46</v>
      </c>
      <c r="AC44" s="2"/>
      <c r="AD44" s="2">
        <v>0</v>
      </c>
      <c r="AE44" s="2"/>
      <c r="AF44" s="2">
        <v>10</v>
      </c>
      <c r="AG44" s="2"/>
      <c r="AH44" s="2"/>
      <c r="AI44" s="2"/>
      <c r="AJ44" s="2">
        <v>19</v>
      </c>
      <c r="AK44" s="2"/>
      <c r="AL44" s="13">
        <f t="shared" si="2"/>
        <v>590</v>
      </c>
      <c r="AM44" s="25"/>
      <c r="AN44" s="24">
        <v>37.799999999999997</v>
      </c>
      <c r="AO44" s="24">
        <f t="shared" si="3"/>
        <v>22302</v>
      </c>
      <c r="AP44" s="8"/>
      <c r="AQ44" s="2"/>
      <c r="AR44" s="8"/>
      <c r="AS44" s="6"/>
    </row>
    <row r="45" spans="1:45" ht="35.25" customHeight="1" x14ac:dyDescent="0.25">
      <c r="A45" s="1" t="s">
        <v>5</v>
      </c>
      <c r="B45" s="12" t="s">
        <v>58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/>
      <c r="N45" s="2">
        <v>55</v>
      </c>
      <c r="O45" s="2"/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/>
      <c r="AD45" s="2">
        <v>114</v>
      </c>
      <c r="AE45" s="2"/>
      <c r="AF45" s="2">
        <v>0</v>
      </c>
      <c r="AG45" s="2"/>
      <c r="AH45" s="2"/>
      <c r="AI45" s="2"/>
      <c r="AJ45" s="2">
        <v>0</v>
      </c>
      <c r="AK45" s="2"/>
      <c r="AL45" s="2">
        <f t="shared" si="2"/>
        <v>169</v>
      </c>
      <c r="AM45" s="25"/>
      <c r="AN45" s="24">
        <v>199.7</v>
      </c>
      <c r="AO45" s="24">
        <f t="shared" si="3"/>
        <v>33749.299999999996</v>
      </c>
      <c r="AP45" s="8"/>
      <c r="AQ45" s="1"/>
      <c r="AR45" s="8"/>
      <c r="AS45" s="8"/>
    </row>
    <row r="46" spans="1:45" ht="44.25" customHeight="1" x14ac:dyDescent="0.25">
      <c r="A46" s="1" t="s">
        <v>6</v>
      </c>
      <c r="B46" s="12" t="s">
        <v>59</v>
      </c>
      <c r="C46" s="2">
        <v>27</v>
      </c>
      <c r="D46" s="2">
        <v>31</v>
      </c>
      <c r="E46" s="2"/>
      <c r="F46" s="2">
        <v>0</v>
      </c>
      <c r="G46" s="2"/>
      <c r="H46" s="2">
        <v>128</v>
      </c>
      <c r="I46" s="2"/>
      <c r="J46" s="2">
        <v>31</v>
      </c>
      <c r="K46" s="2"/>
      <c r="L46" s="2">
        <v>0</v>
      </c>
      <c r="M46" s="2"/>
      <c r="N46" s="2">
        <v>0</v>
      </c>
      <c r="O46" s="2"/>
      <c r="P46" s="2">
        <v>0</v>
      </c>
      <c r="Q46" s="2"/>
      <c r="R46" s="2">
        <v>0</v>
      </c>
      <c r="S46" s="2"/>
      <c r="T46" s="2">
        <v>0</v>
      </c>
      <c r="U46" s="2"/>
      <c r="V46" s="2">
        <v>24</v>
      </c>
      <c r="W46" s="2"/>
      <c r="X46" s="2">
        <v>0</v>
      </c>
      <c r="Y46" s="2"/>
      <c r="Z46" s="2">
        <v>0</v>
      </c>
      <c r="AA46" s="2"/>
      <c r="AB46" s="2">
        <v>0</v>
      </c>
      <c r="AC46" s="2"/>
      <c r="AD46" s="2">
        <v>30</v>
      </c>
      <c r="AE46" s="2"/>
      <c r="AF46" s="2">
        <v>0</v>
      </c>
      <c r="AG46" s="2"/>
      <c r="AH46" s="2"/>
      <c r="AI46" s="2"/>
      <c r="AJ46" s="2">
        <v>0</v>
      </c>
      <c r="AK46" s="2"/>
      <c r="AL46" s="2">
        <f t="shared" si="2"/>
        <v>271</v>
      </c>
      <c r="AM46" s="25"/>
      <c r="AN46" s="24">
        <v>227.4</v>
      </c>
      <c r="AO46" s="24">
        <f t="shared" si="3"/>
        <v>61625.4</v>
      </c>
      <c r="AP46" s="8"/>
      <c r="AQ46" s="1"/>
      <c r="AR46" s="8"/>
      <c r="AS46" s="8"/>
    </row>
    <row r="47" spans="1:45" ht="35.25" customHeight="1" x14ac:dyDescent="0.25">
      <c r="A47" s="1" t="s">
        <v>66</v>
      </c>
      <c r="B47" s="14" t="s">
        <v>80</v>
      </c>
      <c r="C47" s="2">
        <v>0</v>
      </c>
      <c r="D47" s="2">
        <v>0</v>
      </c>
      <c r="E47" s="2"/>
      <c r="F47" s="2">
        <v>0</v>
      </c>
      <c r="G47" s="2"/>
      <c r="H47" s="2">
        <v>0</v>
      </c>
      <c r="I47" s="2"/>
      <c r="J47" s="2">
        <v>19</v>
      </c>
      <c r="K47" s="2"/>
      <c r="L47" s="2">
        <v>0</v>
      </c>
      <c r="M47" s="2"/>
      <c r="N47" s="2">
        <v>125</v>
      </c>
      <c r="O47" s="2"/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/>
      <c r="AL47" s="2">
        <f t="shared" si="2"/>
        <v>144</v>
      </c>
      <c r="AM47" s="25"/>
      <c r="AN47" s="24">
        <v>256.39999999999998</v>
      </c>
      <c r="AO47" s="24">
        <f t="shared" si="3"/>
        <v>36921.599999999999</v>
      </c>
      <c r="AP47" s="8"/>
      <c r="AQ47" s="1"/>
      <c r="AR47" s="8"/>
      <c r="AS47" s="8"/>
    </row>
    <row r="48" spans="1:45" ht="31.5" x14ac:dyDescent="0.25">
      <c r="A48" s="1" t="s">
        <v>67</v>
      </c>
      <c r="B48" s="12" t="s">
        <v>53</v>
      </c>
      <c r="C48" s="2">
        <v>166</v>
      </c>
      <c r="D48" s="2">
        <v>81</v>
      </c>
      <c r="E48" s="2"/>
      <c r="F48" s="2">
        <v>111</v>
      </c>
      <c r="G48" s="2"/>
      <c r="H48" s="2">
        <v>116</v>
      </c>
      <c r="I48" s="2"/>
      <c r="J48" s="2">
        <v>55</v>
      </c>
      <c r="K48" s="2"/>
      <c r="L48" s="2">
        <v>46</v>
      </c>
      <c r="M48" s="2"/>
      <c r="N48" s="2">
        <v>177</v>
      </c>
      <c r="O48" s="2"/>
      <c r="P48" s="2">
        <v>45</v>
      </c>
      <c r="Q48" s="2"/>
      <c r="R48" s="2">
        <v>89</v>
      </c>
      <c r="S48" s="2"/>
      <c r="T48" s="2">
        <v>144</v>
      </c>
      <c r="U48" s="2"/>
      <c r="V48" s="2">
        <v>93</v>
      </c>
      <c r="W48" s="2"/>
      <c r="X48" s="2">
        <v>74</v>
      </c>
      <c r="Y48" s="2"/>
      <c r="Z48" s="2">
        <v>78</v>
      </c>
      <c r="AA48" s="2"/>
      <c r="AB48" s="2">
        <v>62</v>
      </c>
      <c r="AC48" s="2"/>
      <c r="AD48" s="2">
        <v>143</v>
      </c>
      <c r="AE48" s="2"/>
      <c r="AF48" s="2">
        <v>10</v>
      </c>
      <c r="AG48" s="2"/>
      <c r="AH48" s="2"/>
      <c r="AI48" s="2"/>
      <c r="AJ48" s="2">
        <v>19</v>
      </c>
      <c r="AK48" s="2"/>
      <c r="AL48" s="2">
        <f t="shared" si="2"/>
        <v>1509</v>
      </c>
      <c r="AM48" s="25" t="e">
        <f>#REF!+E48+G48+I48+K48+M48+O48+Q48+S48+U48+W48+Y48+AA48+AC48+AE48+AG48+AI48+AK48</f>
        <v>#REF!</v>
      </c>
      <c r="AN48" s="24">
        <v>47</v>
      </c>
      <c r="AO48" s="24">
        <f t="shared" si="3"/>
        <v>70923</v>
      </c>
      <c r="AP48" s="8"/>
      <c r="AQ48" s="1"/>
      <c r="AR48" s="8"/>
      <c r="AS48" s="8"/>
    </row>
    <row r="49" spans="1:45" x14ac:dyDescent="0.25">
      <c r="A49" s="1" t="s">
        <v>86</v>
      </c>
      <c r="B49" s="12" t="s">
        <v>63</v>
      </c>
      <c r="C49" s="2">
        <v>0</v>
      </c>
      <c r="D49" s="2">
        <v>59</v>
      </c>
      <c r="E49" s="2"/>
      <c r="F49" s="2">
        <v>0</v>
      </c>
      <c r="G49" s="2"/>
      <c r="H49" s="2">
        <v>0</v>
      </c>
      <c r="I49" s="2"/>
      <c r="J49" s="2">
        <v>43</v>
      </c>
      <c r="K49" s="2"/>
      <c r="L49" s="2">
        <v>41</v>
      </c>
      <c r="M49" s="2"/>
      <c r="N49" s="2">
        <v>177</v>
      </c>
      <c r="O49" s="2"/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/>
      <c r="AF49" s="2">
        <v>7</v>
      </c>
      <c r="AG49" s="2"/>
      <c r="AH49" s="2"/>
      <c r="AI49" s="2"/>
      <c r="AJ49" s="2">
        <v>21</v>
      </c>
      <c r="AK49" s="2"/>
      <c r="AL49" s="2">
        <f t="shared" si="2"/>
        <v>348</v>
      </c>
      <c r="AM49" s="25"/>
      <c r="AN49" s="24">
        <v>37.83</v>
      </c>
      <c r="AO49" s="24">
        <f t="shared" si="3"/>
        <v>13164.84</v>
      </c>
      <c r="AP49" s="8"/>
      <c r="AQ49" s="1"/>
      <c r="AR49" s="8"/>
      <c r="AS49" s="8"/>
    </row>
    <row r="50" spans="1:45" ht="31.5" customHeight="1" x14ac:dyDescent="0.25">
      <c r="A50" s="1" t="s">
        <v>82</v>
      </c>
      <c r="B50" s="4" t="s">
        <v>84</v>
      </c>
      <c r="C50" s="17">
        <v>181</v>
      </c>
      <c r="D50" s="2">
        <v>98</v>
      </c>
      <c r="E50" s="2"/>
      <c r="F50" s="2">
        <v>0</v>
      </c>
      <c r="G50" s="2"/>
      <c r="H50" s="2">
        <v>0</v>
      </c>
      <c r="I50" s="2"/>
      <c r="J50" s="2">
        <v>65</v>
      </c>
      <c r="K50" s="2"/>
      <c r="L50" s="2">
        <v>50</v>
      </c>
      <c r="M50" s="2"/>
      <c r="N50" s="2">
        <v>163</v>
      </c>
      <c r="O50" s="2"/>
      <c r="P50" s="2">
        <v>0</v>
      </c>
      <c r="Q50" s="2"/>
      <c r="R50" s="2">
        <v>98</v>
      </c>
      <c r="S50" s="2"/>
      <c r="T50" s="2">
        <v>163</v>
      </c>
      <c r="U50" s="2"/>
      <c r="V50" s="2">
        <v>110</v>
      </c>
      <c r="W50" s="2"/>
      <c r="X50" s="2">
        <v>83</v>
      </c>
      <c r="Y50" s="2"/>
      <c r="Z50" s="2">
        <v>0</v>
      </c>
      <c r="AA50" s="2"/>
      <c r="AB50" s="2">
        <v>72</v>
      </c>
      <c r="AC50" s="2"/>
      <c r="AD50" s="2">
        <v>0</v>
      </c>
      <c r="AE50" s="2"/>
      <c r="AF50" s="2">
        <v>10</v>
      </c>
      <c r="AG50" s="2"/>
      <c r="AH50" s="2"/>
      <c r="AI50" s="2"/>
      <c r="AJ50" s="2">
        <v>22</v>
      </c>
      <c r="AK50" s="2"/>
      <c r="AL50" s="2">
        <f t="shared" si="2"/>
        <v>1115</v>
      </c>
      <c r="AM50" s="17"/>
      <c r="AN50" s="24">
        <v>22.4</v>
      </c>
      <c r="AO50" s="24">
        <f t="shared" si="3"/>
        <v>24976</v>
      </c>
      <c r="AP50" s="8"/>
      <c r="AQ50" s="1"/>
      <c r="AR50" s="8"/>
      <c r="AS50" s="8"/>
    </row>
    <row r="51" spans="1:45" ht="29.25" customHeight="1" x14ac:dyDescent="0.25">
      <c r="A51" s="1" t="s">
        <v>41</v>
      </c>
      <c r="B51" s="22" t="s">
        <v>14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21"/>
      <c r="AN51" s="15"/>
      <c r="AO51" s="15">
        <f>AO52+AO53+AO54+AO55+AO56+AO57+AO58+AO59</f>
        <v>245377.00999999998</v>
      </c>
      <c r="AP51" s="8"/>
      <c r="AQ51" s="1"/>
      <c r="AR51" s="8"/>
    </row>
    <row r="52" spans="1:45" ht="33" customHeight="1" x14ac:dyDescent="0.25">
      <c r="A52" s="1" t="s">
        <v>42</v>
      </c>
      <c r="B52" s="12" t="s">
        <v>49</v>
      </c>
      <c r="C52" s="2">
        <v>0</v>
      </c>
      <c r="D52" s="2">
        <v>0</v>
      </c>
      <c r="E52" s="2"/>
      <c r="F52" s="2">
        <v>0</v>
      </c>
      <c r="G52" s="2"/>
      <c r="H52" s="2">
        <v>143</v>
      </c>
      <c r="I52" s="2"/>
      <c r="J52" s="2">
        <v>0</v>
      </c>
      <c r="K52" s="2"/>
      <c r="L52" s="2">
        <v>0</v>
      </c>
      <c r="M52" s="2"/>
      <c r="N52" s="2">
        <v>0</v>
      </c>
      <c r="O52" s="2"/>
      <c r="P52" s="2">
        <v>0</v>
      </c>
      <c r="Q52" s="2"/>
      <c r="R52" s="2">
        <v>73</v>
      </c>
      <c r="S52" s="2"/>
      <c r="T52" s="2">
        <v>119</v>
      </c>
      <c r="U52" s="2"/>
      <c r="V52" s="2">
        <v>82</v>
      </c>
      <c r="W52" s="2"/>
      <c r="X52" s="2">
        <v>0</v>
      </c>
      <c r="Y52" s="2"/>
      <c r="Z52" s="2">
        <v>0</v>
      </c>
      <c r="AA52" s="2"/>
      <c r="AB52" s="2">
        <v>38</v>
      </c>
      <c r="AC52" s="2"/>
      <c r="AD52" s="2">
        <v>0</v>
      </c>
      <c r="AE52" s="2"/>
      <c r="AF52" s="2">
        <v>0</v>
      </c>
      <c r="AG52" s="2"/>
      <c r="AH52" s="2"/>
      <c r="AI52" s="2"/>
      <c r="AJ52" s="2">
        <v>0</v>
      </c>
      <c r="AK52" s="2"/>
      <c r="AL52" s="13">
        <f t="shared" ref="AL52:AL59" si="4">SUM(C52:AJ52)</f>
        <v>455</v>
      </c>
      <c r="AM52" s="25"/>
      <c r="AN52" s="24">
        <v>36</v>
      </c>
      <c r="AO52" s="24">
        <f t="shared" ref="AO52:AO59" si="5">AN52*AL52</f>
        <v>16380</v>
      </c>
      <c r="AP52" s="8"/>
      <c r="AQ52" s="1"/>
      <c r="AR52" s="8"/>
      <c r="AS52" s="8"/>
    </row>
    <row r="53" spans="1:45" x14ac:dyDescent="0.25">
      <c r="A53" s="1" t="s">
        <v>43</v>
      </c>
      <c r="B53" s="12" t="s">
        <v>54</v>
      </c>
      <c r="C53" s="2">
        <v>75</v>
      </c>
      <c r="D53" s="2">
        <v>47</v>
      </c>
      <c r="E53" s="2"/>
      <c r="F53" s="2">
        <v>112</v>
      </c>
      <c r="G53" s="2"/>
      <c r="H53" s="2">
        <v>0</v>
      </c>
      <c r="I53" s="2"/>
      <c r="J53" s="2">
        <v>0</v>
      </c>
      <c r="K53" s="2"/>
      <c r="L53" s="2">
        <v>34</v>
      </c>
      <c r="M53" s="2"/>
      <c r="N53" s="2">
        <v>0</v>
      </c>
      <c r="O53" s="2"/>
      <c r="P53" s="2">
        <v>43</v>
      </c>
      <c r="Q53" s="2"/>
      <c r="R53" s="2">
        <v>0</v>
      </c>
      <c r="S53" s="2"/>
      <c r="T53" s="2">
        <v>0</v>
      </c>
      <c r="U53" s="2"/>
      <c r="V53" s="2">
        <v>0</v>
      </c>
      <c r="W53" s="2"/>
      <c r="X53" s="2">
        <v>57</v>
      </c>
      <c r="Y53" s="2"/>
      <c r="Z53" s="2">
        <v>63</v>
      </c>
      <c r="AA53" s="2"/>
      <c r="AB53" s="2">
        <v>21</v>
      </c>
      <c r="AC53" s="2"/>
      <c r="AD53" s="2">
        <v>0</v>
      </c>
      <c r="AE53" s="2"/>
      <c r="AF53" s="2">
        <v>7</v>
      </c>
      <c r="AG53" s="2"/>
      <c r="AH53" s="2"/>
      <c r="AI53" s="2"/>
      <c r="AJ53" s="2">
        <v>0</v>
      </c>
      <c r="AK53" s="2"/>
      <c r="AL53" s="13">
        <f t="shared" si="4"/>
        <v>459</v>
      </c>
      <c r="AM53" s="25"/>
      <c r="AN53" s="24">
        <v>36.9</v>
      </c>
      <c r="AO53" s="24">
        <f t="shared" si="5"/>
        <v>16937.099999999999</v>
      </c>
      <c r="AP53" s="8"/>
      <c r="AQ53" s="1"/>
      <c r="AR53" s="8"/>
      <c r="AS53" s="8"/>
    </row>
    <row r="54" spans="1:45" ht="31.5" x14ac:dyDescent="0.25">
      <c r="A54" s="1" t="s">
        <v>44</v>
      </c>
      <c r="B54" s="12" t="s">
        <v>58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55</v>
      </c>
      <c r="O54" s="2"/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/>
      <c r="AD54" s="2">
        <v>107</v>
      </c>
      <c r="AE54" s="2"/>
      <c r="AF54" s="2">
        <v>0</v>
      </c>
      <c r="AG54" s="2"/>
      <c r="AH54" s="2"/>
      <c r="AI54" s="2"/>
      <c r="AJ54" s="2">
        <v>15</v>
      </c>
      <c r="AK54" s="2"/>
      <c r="AL54" s="2">
        <f t="shared" si="4"/>
        <v>177</v>
      </c>
      <c r="AM54" s="25"/>
      <c r="AN54" s="24">
        <v>142.77000000000001</v>
      </c>
      <c r="AO54" s="24">
        <f t="shared" si="5"/>
        <v>25270.29</v>
      </c>
      <c r="AP54" s="8"/>
      <c r="AQ54" s="1"/>
      <c r="AR54" s="8"/>
      <c r="AS54" s="8"/>
    </row>
    <row r="55" spans="1:45" ht="37.5" customHeight="1" x14ac:dyDescent="0.25">
      <c r="A55" s="1" t="s">
        <v>45</v>
      </c>
      <c r="B55" s="12" t="s">
        <v>59</v>
      </c>
      <c r="C55" s="2">
        <v>28</v>
      </c>
      <c r="D55" s="2">
        <v>28</v>
      </c>
      <c r="E55" s="2"/>
      <c r="F55" s="2">
        <v>0</v>
      </c>
      <c r="G55" s="2"/>
      <c r="H55" s="2">
        <v>0</v>
      </c>
      <c r="I55" s="2"/>
      <c r="J55" s="2">
        <v>27</v>
      </c>
      <c r="K55" s="2"/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/>
      <c r="V55" s="2">
        <v>24</v>
      </c>
      <c r="W55" s="2"/>
      <c r="X55" s="2">
        <v>0</v>
      </c>
      <c r="Y55" s="2"/>
      <c r="Z55" s="2">
        <v>0</v>
      </c>
      <c r="AA55" s="2"/>
      <c r="AB55" s="2">
        <v>0</v>
      </c>
      <c r="AC55" s="2"/>
      <c r="AD55" s="2">
        <v>37</v>
      </c>
      <c r="AE55" s="2"/>
      <c r="AF55" s="2">
        <v>0</v>
      </c>
      <c r="AG55" s="2"/>
      <c r="AH55" s="2"/>
      <c r="AI55" s="2"/>
      <c r="AJ55" s="2">
        <v>0</v>
      </c>
      <c r="AK55" s="2"/>
      <c r="AL55" s="2">
        <f t="shared" si="4"/>
        <v>144</v>
      </c>
      <c r="AM55" s="25"/>
      <c r="AN55" s="24">
        <v>180.1</v>
      </c>
      <c r="AO55" s="24">
        <f t="shared" si="5"/>
        <v>25934.399999999998</v>
      </c>
      <c r="AP55" s="8"/>
      <c r="AQ55" s="1"/>
      <c r="AR55" s="8"/>
      <c r="AS55" s="8"/>
    </row>
    <row r="56" spans="1:45" x14ac:dyDescent="0.25">
      <c r="A56" s="1" t="s">
        <v>68</v>
      </c>
      <c r="B56" s="14" t="s">
        <v>80</v>
      </c>
      <c r="C56" s="2">
        <v>28</v>
      </c>
      <c r="D56" s="2">
        <v>0</v>
      </c>
      <c r="E56" s="2"/>
      <c r="F56" s="2">
        <v>0</v>
      </c>
      <c r="G56" s="2"/>
      <c r="H56" s="2">
        <v>0</v>
      </c>
      <c r="I56" s="2"/>
      <c r="J56" s="2">
        <v>30</v>
      </c>
      <c r="K56" s="2"/>
      <c r="L56" s="2">
        <v>0</v>
      </c>
      <c r="M56" s="2"/>
      <c r="N56" s="2">
        <v>127</v>
      </c>
      <c r="O56" s="2"/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/>
      <c r="AL56" s="2">
        <f t="shared" si="4"/>
        <v>185</v>
      </c>
      <c r="AM56" s="25"/>
      <c r="AN56" s="24">
        <v>288.2</v>
      </c>
      <c r="AO56" s="24">
        <f>AN56*AL56</f>
        <v>53317</v>
      </c>
      <c r="AP56" s="8"/>
      <c r="AQ56" s="1"/>
      <c r="AR56" s="8"/>
      <c r="AS56" s="8"/>
    </row>
    <row r="57" spans="1:45" ht="47.25" customHeight="1" x14ac:dyDescent="0.25">
      <c r="A57" s="1" t="s">
        <v>69</v>
      </c>
      <c r="B57" s="12" t="s">
        <v>52</v>
      </c>
      <c r="C57" s="2">
        <v>129</v>
      </c>
      <c r="D57" s="2">
        <v>75</v>
      </c>
      <c r="E57" s="2"/>
      <c r="F57" s="2">
        <v>112</v>
      </c>
      <c r="G57" s="2"/>
      <c r="H57" s="2">
        <v>72</v>
      </c>
      <c r="I57" s="2"/>
      <c r="J57" s="2">
        <v>57</v>
      </c>
      <c r="K57" s="2"/>
      <c r="L57" s="2">
        <v>32</v>
      </c>
      <c r="M57" s="2"/>
      <c r="N57" s="2">
        <v>192</v>
      </c>
      <c r="O57" s="2"/>
      <c r="P57" s="2">
        <v>43</v>
      </c>
      <c r="Q57" s="2"/>
      <c r="R57" s="2">
        <v>83</v>
      </c>
      <c r="S57" s="2"/>
      <c r="T57" s="2">
        <v>119</v>
      </c>
      <c r="U57" s="2"/>
      <c r="V57" s="2">
        <v>106</v>
      </c>
      <c r="W57" s="2"/>
      <c r="X57" s="2">
        <v>57</v>
      </c>
      <c r="Y57" s="2"/>
      <c r="Z57" s="2">
        <v>63</v>
      </c>
      <c r="AA57" s="2"/>
      <c r="AB57" s="2">
        <v>66</v>
      </c>
      <c r="AC57" s="2"/>
      <c r="AD57" s="2">
        <v>144</v>
      </c>
      <c r="AE57" s="2"/>
      <c r="AF57" s="2">
        <v>7</v>
      </c>
      <c r="AG57" s="2"/>
      <c r="AH57" s="2"/>
      <c r="AI57" s="2"/>
      <c r="AJ57" s="2">
        <v>9</v>
      </c>
      <c r="AK57" s="2"/>
      <c r="AL57" s="2">
        <f t="shared" si="4"/>
        <v>1366</v>
      </c>
      <c r="AM57" s="25" t="e">
        <f>#REF!+E57+G57+I57+K57+M57+O57+Q57+S57+U57+W57+Y57+AA57+AC57+AE57+AG57+AI57+AK57</f>
        <v>#REF!</v>
      </c>
      <c r="AN57" s="24">
        <v>47.9</v>
      </c>
      <c r="AO57" s="24">
        <f t="shared" si="5"/>
        <v>65431.4</v>
      </c>
      <c r="AP57" s="8"/>
      <c r="AQ57" s="1"/>
      <c r="AR57" s="8"/>
      <c r="AS57" s="8"/>
    </row>
    <row r="58" spans="1:45" x14ac:dyDescent="0.25">
      <c r="A58" s="1" t="s">
        <v>87</v>
      </c>
      <c r="B58" s="12" t="s">
        <v>63</v>
      </c>
      <c r="C58" s="2">
        <v>0</v>
      </c>
      <c r="D58" s="2">
        <v>81</v>
      </c>
      <c r="E58" s="2"/>
      <c r="F58" s="2">
        <v>0</v>
      </c>
      <c r="G58" s="2"/>
      <c r="H58" s="2">
        <v>0</v>
      </c>
      <c r="I58" s="2"/>
      <c r="J58" s="2">
        <v>53</v>
      </c>
      <c r="K58" s="2"/>
      <c r="L58" s="2">
        <v>37</v>
      </c>
      <c r="M58" s="2"/>
      <c r="N58" s="2">
        <v>187</v>
      </c>
      <c r="O58" s="2"/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/>
      <c r="AF58" s="2">
        <v>6</v>
      </c>
      <c r="AG58" s="2"/>
      <c r="AH58" s="2"/>
      <c r="AI58" s="2"/>
      <c r="AJ58" s="2">
        <v>10</v>
      </c>
      <c r="AK58" s="2"/>
      <c r="AL58" s="2">
        <f t="shared" si="4"/>
        <v>374</v>
      </c>
      <c r="AM58" s="25"/>
      <c r="AN58" s="24">
        <v>50.68</v>
      </c>
      <c r="AO58" s="24">
        <f t="shared" si="5"/>
        <v>18954.32</v>
      </c>
      <c r="AP58" s="8"/>
      <c r="AQ58" s="1"/>
      <c r="AR58" s="8"/>
      <c r="AS58" s="8"/>
    </row>
    <row r="59" spans="1:45" ht="31.5" customHeight="1" x14ac:dyDescent="0.25">
      <c r="A59" s="1" t="s">
        <v>83</v>
      </c>
      <c r="B59" s="4" t="s">
        <v>84</v>
      </c>
      <c r="C59" s="17">
        <v>141</v>
      </c>
      <c r="D59" s="2">
        <v>81</v>
      </c>
      <c r="E59" s="2"/>
      <c r="F59" s="2">
        <v>0</v>
      </c>
      <c r="G59" s="2"/>
      <c r="H59" s="2">
        <v>0</v>
      </c>
      <c r="I59" s="2"/>
      <c r="J59" s="2">
        <v>67</v>
      </c>
      <c r="K59" s="2"/>
      <c r="L59" s="2">
        <v>45</v>
      </c>
      <c r="M59" s="2"/>
      <c r="N59" s="2">
        <v>178</v>
      </c>
      <c r="O59" s="2"/>
      <c r="P59" s="2">
        <v>0</v>
      </c>
      <c r="Q59" s="2"/>
      <c r="R59" s="2">
        <v>95</v>
      </c>
      <c r="S59" s="2"/>
      <c r="T59" s="2">
        <v>138</v>
      </c>
      <c r="U59" s="2"/>
      <c r="V59" s="2">
        <v>121</v>
      </c>
      <c r="W59" s="2"/>
      <c r="X59" s="2">
        <v>64</v>
      </c>
      <c r="Y59" s="2"/>
      <c r="Z59" s="2">
        <v>0</v>
      </c>
      <c r="AA59" s="2"/>
      <c r="AB59" s="2">
        <v>77</v>
      </c>
      <c r="AC59" s="2"/>
      <c r="AD59" s="2">
        <v>0</v>
      </c>
      <c r="AE59" s="2"/>
      <c r="AF59" s="2">
        <v>7</v>
      </c>
      <c r="AG59" s="2"/>
      <c r="AH59" s="2"/>
      <c r="AI59" s="2"/>
      <c r="AJ59" s="2">
        <v>15</v>
      </c>
      <c r="AK59" s="2"/>
      <c r="AL59" s="2">
        <f t="shared" si="4"/>
        <v>1029</v>
      </c>
      <c r="AM59" s="17"/>
      <c r="AN59" s="24">
        <v>22.5</v>
      </c>
      <c r="AO59" s="24">
        <f t="shared" si="5"/>
        <v>23152.5</v>
      </c>
      <c r="AP59" s="8"/>
      <c r="AQ59" s="18"/>
      <c r="AR59" s="8"/>
      <c r="AS59" s="8"/>
    </row>
    <row r="60" spans="1:45" ht="19.5" customHeight="1" x14ac:dyDescent="0.25">
      <c r="A60" s="33"/>
      <c r="B60" s="36" t="s">
        <v>112</v>
      </c>
      <c r="C60" s="34">
        <f>C25+C26+C27+C28+C29+C30+C31+C32+C34+C35+C36+C37+C38+C39+C40+C41+C43+C44+C45+C46+C47+C48+C49+C50+C52+C53+C54+C55+C56+C57+C58+C59</f>
        <v>1653</v>
      </c>
      <c r="D60" s="34">
        <f t="shared" ref="D60:AO60" si="6">D25+D26+D27+D28+D29+D30+D31+D32+D34+D35+D36+D37+D38+D39+D40+D41+D43+D44+D45+D46+D47+D48+D49+D50+D52+D53+D54+D55+D56+D57+D58+D59</f>
        <v>1097</v>
      </c>
      <c r="E60" s="34">
        <f t="shared" si="6"/>
        <v>0</v>
      </c>
      <c r="F60" s="34">
        <f t="shared" si="6"/>
        <v>1001</v>
      </c>
      <c r="G60" s="34">
        <f t="shared" si="6"/>
        <v>0</v>
      </c>
      <c r="H60" s="34">
        <f t="shared" si="6"/>
        <v>1054</v>
      </c>
      <c r="I60" s="34">
        <f t="shared" si="6"/>
        <v>0</v>
      </c>
      <c r="J60" s="34">
        <f t="shared" si="6"/>
        <v>834</v>
      </c>
      <c r="K60" s="34">
        <f t="shared" si="6"/>
        <v>0</v>
      </c>
      <c r="L60" s="34">
        <f t="shared" si="6"/>
        <v>835</v>
      </c>
      <c r="M60" s="34">
        <f t="shared" si="6"/>
        <v>0</v>
      </c>
      <c r="N60" s="34">
        <f t="shared" si="6"/>
        <v>2972</v>
      </c>
      <c r="O60" s="34">
        <f t="shared" si="6"/>
        <v>0</v>
      </c>
      <c r="P60" s="34">
        <f t="shared" si="6"/>
        <v>427</v>
      </c>
      <c r="Q60" s="34">
        <f t="shared" si="6"/>
        <v>0</v>
      </c>
      <c r="R60" s="34">
        <f t="shared" si="6"/>
        <v>863</v>
      </c>
      <c r="S60" s="34">
        <f t="shared" si="6"/>
        <v>0</v>
      </c>
      <c r="T60" s="34">
        <f t="shared" si="6"/>
        <v>1591</v>
      </c>
      <c r="U60" s="34">
        <f t="shared" si="6"/>
        <v>0</v>
      </c>
      <c r="V60" s="34">
        <f t="shared" si="6"/>
        <v>1204</v>
      </c>
      <c r="W60" s="34">
        <f t="shared" si="6"/>
        <v>0</v>
      </c>
      <c r="X60" s="34">
        <f t="shared" si="6"/>
        <v>766</v>
      </c>
      <c r="Y60" s="34">
        <f t="shared" si="6"/>
        <v>0</v>
      </c>
      <c r="Z60" s="34">
        <f t="shared" si="6"/>
        <v>593</v>
      </c>
      <c r="AA60" s="34">
        <f t="shared" si="6"/>
        <v>0</v>
      </c>
      <c r="AB60" s="34">
        <f t="shared" si="6"/>
        <v>792</v>
      </c>
      <c r="AC60" s="34">
        <f t="shared" si="6"/>
        <v>0</v>
      </c>
      <c r="AD60" s="34">
        <f t="shared" si="6"/>
        <v>1267</v>
      </c>
      <c r="AE60" s="34">
        <f t="shared" si="6"/>
        <v>0</v>
      </c>
      <c r="AF60" s="34">
        <f t="shared" si="6"/>
        <v>133</v>
      </c>
      <c r="AG60" s="34">
        <f t="shared" si="6"/>
        <v>0</v>
      </c>
      <c r="AH60" s="34">
        <f t="shared" si="6"/>
        <v>0</v>
      </c>
      <c r="AI60" s="34">
        <f t="shared" si="6"/>
        <v>0</v>
      </c>
      <c r="AJ60" s="34">
        <f t="shared" si="6"/>
        <v>235</v>
      </c>
      <c r="AK60" s="34">
        <f t="shared" si="6"/>
        <v>0</v>
      </c>
      <c r="AL60" s="34">
        <f t="shared" si="6"/>
        <v>17317</v>
      </c>
      <c r="AM60" s="34" t="e">
        <f t="shared" si="6"/>
        <v>#REF!</v>
      </c>
      <c r="AN60" s="34"/>
      <c r="AO60" s="35">
        <f t="shared" si="6"/>
        <v>992272.02</v>
      </c>
      <c r="AR60" s="8"/>
    </row>
    <row r="61" spans="1:45" s="31" customFormat="1" ht="58.9" customHeight="1" x14ac:dyDescent="0.25">
      <c r="A61" s="1" t="s">
        <v>46</v>
      </c>
      <c r="B61" s="41" t="s">
        <v>70</v>
      </c>
      <c r="C61" s="43" t="s">
        <v>33</v>
      </c>
      <c r="D61" s="43" t="s">
        <v>71</v>
      </c>
      <c r="E61" s="42" t="s">
        <v>71</v>
      </c>
      <c r="F61" s="44" t="s">
        <v>57</v>
      </c>
      <c r="G61" s="72" t="s">
        <v>116</v>
      </c>
      <c r="H61" s="73"/>
      <c r="I61" s="73"/>
      <c r="J61" s="73"/>
      <c r="K61" s="45"/>
      <c r="L61" s="74" t="s">
        <v>72</v>
      </c>
      <c r="M61" s="74"/>
      <c r="N61" s="74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R61" s="32"/>
    </row>
    <row r="62" spans="1:45" s="8" customFormat="1" ht="25.15" customHeight="1" x14ac:dyDescent="0.25">
      <c r="A62" s="1" t="s">
        <v>46</v>
      </c>
      <c r="B62" s="20" t="s">
        <v>7</v>
      </c>
      <c r="C62" s="2"/>
      <c r="D62" s="2"/>
      <c r="E62" s="12"/>
      <c r="F62" s="2"/>
      <c r="G62" s="16"/>
      <c r="H62" s="72"/>
      <c r="I62" s="72"/>
      <c r="J62" s="72"/>
      <c r="K62" s="16"/>
      <c r="L62" s="71">
        <f>L63+L64+L65+L66+L67</f>
        <v>11110.23</v>
      </c>
      <c r="M62" s="71"/>
      <c r="N62" s="71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6"/>
      <c r="AO62" s="6"/>
      <c r="AP62" s="7"/>
      <c r="AQ62" s="7"/>
    </row>
    <row r="63" spans="1:45" s="8" customFormat="1" ht="26.45" customHeight="1" x14ac:dyDescent="0.25">
      <c r="A63" s="1" t="s">
        <v>73</v>
      </c>
      <c r="B63" s="27" t="s">
        <v>88</v>
      </c>
      <c r="C63" s="2">
        <v>0</v>
      </c>
      <c r="D63" s="2">
        <v>13</v>
      </c>
      <c r="E63" s="29"/>
      <c r="F63" s="2">
        <f t="shared" ref="F63:F83" si="7">C63+D63</f>
        <v>13</v>
      </c>
      <c r="G63" s="26"/>
      <c r="H63" s="61">
        <v>184.08</v>
      </c>
      <c r="I63" s="62"/>
      <c r="J63" s="63"/>
      <c r="K63" s="26"/>
      <c r="L63" s="71">
        <f t="shared" ref="L63:L83" si="8">F63*H63</f>
        <v>2393.04</v>
      </c>
      <c r="M63" s="71"/>
      <c r="N63" s="71"/>
      <c r="O63" s="26"/>
      <c r="P63" s="26"/>
      <c r="Q63" s="26"/>
      <c r="U63" s="26"/>
      <c r="V63" s="2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6"/>
      <c r="AO63" s="6"/>
      <c r="AP63" s="7"/>
      <c r="AQ63" s="7"/>
      <c r="AR63" s="5"/>
    </row>
    <row r="64" spans="1:45" s="8" customFormat="1" x14ac:dyDescent="0.25">
      <c r="A64" s="1" t="s">
        <v>74</v>
      </c>
      <c r="B64" s="28" t="s">
        <v>89</v>
      </c>
      <c r="C64" s="2">
        <v>0</v>
      </c>
      <c r="D64" s="2">
        <v>13</v>
      </c>
      <c r="E64" s="12"/>
      <c r="F64" s="2">
        <f t="shared" si="7"/>
        <v>13</v>
      </c>
      <c r="G64" s="16"/>
      <c r="H64" s="61">
        <v>59.69</v>
      </c>
      <c r="I64" s="62"/>
      <c r="J64" s="63"/>
      <c r="K64" s="16"/>
      <c r="L64" s="71">
        <f t="shared" si="8"/>
        <v>775.97</v>
      </c>
      <c r="M64" s="71"/>
      <c r="N64" s="71"/>
      <c r="O64" s="16"/>
      <c r="P64" s="16"/>
      <c r="Q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6"/>
      <c r="AO64" s="6"/>
      <c r="AP64" s="7"/>
      <c r="AQ64" s="7"/>
      <c r="AR64" s="5"/>
    </row>
    <row r="65" spans="1:44" s="8" customFormat="1" x14ac:dyDescent="0.25">
      <c r="A65" s="1" t="s">
        <v>75</v>
      </c>
      <c r="B65" s="28" t="s">
        <v>90</v>
      </c>
      <c r="C65" s="2">
        <v>0</v>
      </c>
      <c r="D65" s="2">
        <v>13</v>
      </c>
      <c r="E65" s="12"/>
      <c r="F65" s="2">
        <f t="shared" si="7"/>
        <v>13</v>
      </c>
      <c r="G65" s="16"/>
      <c r="H65" s="61">
        <v>161.19</v>
      </c>
      <c r="I65" s="62"/>
      <c r="J65" s="63"/>
      <c r="K65" s="16"/>
      <c r="L65" s="71">
        <f t="shared" si="8"/>
        <v>2095.4699999999998</v>
      </c>
      <c r="M65" s="71"/>
      <c r="N65" s="71"/>
      <c r="O65" s="16"/>
      <c r="P65" s="16"/>
      <c r="Q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6"/>
      <c r="AO65" s="6"/>
      <c r="AP65" s="7"/>
      <c r="AQ65" s="7"/>
      <c r="AR65" s="5"/>
    </row>
    <row r="66" spans="1:44" s="8" customFormat="1" ht="30" x14ac:dyDescent="0.25">
      <c r="A66" s="1" t="s">
        <v>76</v>
      </c>
      <c r="B66" s="28" t="s">
        <v>91</v>
      </c>
      <c r="C66" s="2">
        <v>6</v>
      </c>
      <c r="D66" s="2">
        <v>19</v>
      </c>
      <c r="E66" s="12"/>
      <c r="F66" s="2">
        <f t="shared" si="7"/>
        <v>25</v>
      </c>
      <c r="G66" s="16"/>
      <c r="H66" s="61">
        <v>109.45</v>
      </c>
      <c r="I66" s="62"/>
      <c r="J66" s="63"/>
      <c r="K66" s="16"/>
      <c r="L66" s="71">
        <f t="shared" si="8"/>
        <v>2736.25</v>
      </c>
      <c r="M66" s="71"/>
      <c r="N66" s="71"/>
      <c r="O66" s="16"/>
      <c r="P66" s="16"/>
      <c r="Q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6"/>
      <c r="AO66" s="6"/>
      <c r="AP66" s="7"/>
      <c r="AQ66" s="7"/>
      <c r="AR66" s="5"/>
    </row>
    <row r="67" spans="1:44" s="8" customFormat="1" ht="30" x14ac:dyDescent="0.25">
      <c r="A67" s="1" t="s">
        <v>77</v>
      </c>
      <c r="B67" s="28" t="s">
        <v>92</v>
      </c>
      <c r="C67" s="2">
        <v>6</v>
      </c>
      <c r="D67" s="2">
        <v>19</v>
      </c>
      <c r="E67" s="12"/>
      <c r="F67" s="2">
        <f t="shared" si="7"/>
        <v>25</v>
      </c>
      <c r="G67" s="16"/>
      <c r="H67" s="61">
        <v>124.38</v>
      </c>
      <c r="I67" s="62"/>
      <c r="J67" s="63"/>
      <c r="K67" s="16"/>
      <c r="L67" s="71">
        <f t="shared" si="8"/>
        <v>3109.5</v>
      </c>
      <c r="M67" s="71"/>
      <c r="N67" s="71"/>
      <c r="O67" s="16"/>
      <c r="P67" s="16"/>
      <c r="Q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6"/>
      <c r="AO67" s="6"/>
      <c r="AP67" s="7"/>
      <c r="AQ67" s="7"/>
      <c r="AR67" s="5"/>
    </row>
    <row r="68" spans="1:44" s="8" customFormat="1" x14ac:dyDescent="0.25">
      <c r="A68" s="1" t="s">
        <v>93</v>
      </c>
      <c r="B68" s="20" t="s">
        <v>10</v>
      </c>
      <c r="C68" s="2"/>
      <c r="D68" s="2"/>
      <c r="E68" s="12"/>
      <c r="F68" s="2"/>
      <c r="G68" s="16"/>
      <c r="H68" s="61"/>
      <c r="I68" s="62"/>
      <c r="J68" s="63"/>
      <c r="K68" s="16"/>
      <c r="L68" s="71">
        <f>L69+L70+L71+L72+L73</f>
        <v>16692.25</v>
      </c>
      <c r="M68" s="71"/>
      <c r="N68" s="71"/>
      <c r="O68" s="16"/>
      <c r="P68" s="16"/>
      <c r="Q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6"/>
      <c r="AO68" s="6"/>
      <c r="AP68" s="7"/>
      <c r="AQ68" s="7"/>
      <c r="AR68" s="5"/>
    </row>
    <row r="69" spans="1:44" s="8" customFormat="1" x14ac:dyDescent="0.25">
      <c r="A69" s="1" t="s">
        <v>94</v>
      </c>
      <c r="B69" s="27" t="s">
        <v>88</v>
      </c>
      <c r="C69" s="2">
        <v>0</v>
      </c>
      <c r="D69" s="2">
        <v>17</v>
      </c>
      <c r="E69" s="12"/>
      <c r="F69" s="2">
        <f t="shared" si="7"/>
        <v>17</v>
      </c>
      <c r="G69" s="16"/>
      <c r="H69" s="61">
        <v>189.05</v>
      </c>
      <c r="I69" s="62"/>
      <c r="J69" s="63"/>
      <c r="K69" s="16"/>
      <c r="L69" s="71">
        <f t="shared" si="8"/>
        <v>3213.8500000000004</v>
      </c>
      <c r="M69" s="71"/>
      <c r="N69" s="71"/>
      <c r="O69" s="16"/>
      <c r="P69" s="16"/>
      <c r="Q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6"/>
      <c r="AO69" s="6"/>
      <c r="AP69" s="7"/>
      <c r="AQ69" s="7"/>
      <c r="AR69" s="5"/>
    </row>
    <row r="70" spans="1:44" s="8" customFormat="1" ht="30" x14ac:dyDescent="0.25">
      <c r="A70" s="1" t="s">
        <v>95</v>
      </c>
      <c r="B70" s="27" t="s">
        <v>98</v>
      </c>
      <c r="C70" s="2">
        <v>7</v>
      </c>
      <c r="D70" s="2">
        <v>19</v>
      </c>
      <c r="E70" s="12"/>
      <c r="F70" s="2">
        <f t="shared" si="7"/>
        <v>26</v>
      </c>
      <c r="G70" s="16"/>
      <c r="H70" s="61">
        <v>191.04</v>
      </c>
      <c r="I70" s="62"/>
      <c r="J70" s="63"/>
      <c r="K70" s="16"/>
      <c r="L70" s="71">
        <f t="shared" si="8"/>
        <v>4967.04</v>
      </c>
      <c r="M70" s="71"/>
      <c r="N70" s="71"/>
      <c r="O70" s="16"/>
      <c r="P70" s="16"/>
      <c r="Q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6"/>
      <c r="AO70" s="6"/>
      <c r="AP70" s="7"/>
      <c r="AQ70" s="7"/>
      <c r="AR70" s="5"/>
    </row>
    <row r="71" spans="1:44" s="8" customFormat="1" ht="30" x14ac:dyDescent="0.25">
      <c r="A71" s="1" t="s">
        <v>96</v>
      </c>
      <c r="B71" s="27" t="s">
        <v>113</v>
      </c>
      <c r="C71" s="2">
        <v>7</v>
      </c>
      <c r="D71" s="2">
        <v>19</v>
      </c>
      <c r="E71" s="12"/>
      <c r="F71" s="2">
        <f t="shared" si="7"/>
        <v>26</v>
      </c>
      <c r="G71" s="16"/>
      <c r="H71" s="61">
        <v>143.28</v>
      </c>
      <c r="I71" s="62"/>
      <c r="J71" s="63"/>
      <c r="K71" s="16"/>
      <c r="L71" s="71">
        <f t="shared" si="8"/>
        <v>3725.28</v>
      </c>
      <c r="M71" s="71"/>
      <c r="N71" s="71"/>
      <c r="O71" s="16"/>
      <c r="P71" s="16"/>
      <c r="Q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6"/>
      <c r="AO71" s="6"/>
      <c r="AP71" s="7"/>
      <c r="AQ71" s="7"/>
    </row>
    <row r="72" spans="1:44" s="8" customFormat="1" ht="30" x14ac:dyDescent="0.25">
      <c r="A72" s="1" t="s">
        <v>97</v>
      </c>
      <c r="B72" s="28" t="s">
        <v>91</v>
      </c>
      <c r="C72" s="2">
        <v>7</v>
      </c>
      <c r="D72" s="2">
        <v>19</v>
      </c>
      <c r="E72" s="12"/>
      <c r="F72" s="2">
        <f t="shared" si="7"/>
        <v>26</v>
      </c>
      <c r="G72" s="16"/>
      <c r="H72" s="61">
        <v>109.45</v>
      </c>
      <c r="I72" s="62"/>
      <c r="J72" s="63"/>
      <c r="K72" s="16"/>
      <c r="L72" s="71">
        <f t="shared" si="8"/>
        <v>2845.7000000000003</v>
      </c>
      <c r="M72" s="71"/>
      <c r="N72" s="71"/>
      <c r="O72" s="16"/>
      <c r="P72" s="16"/>
      <c r="Q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6"/>
      <c r="AO72" s="6"/>
      <c r="AP72" s="7"/>
      <c r="AQ72" s="7"/>
    </row>
    <row r="73" spans="1:44" s="8" customFormat="1" ht="30" x14ac:dyDescent="0.25">
      <c r="A73" s="1" t="s">
        <v>99</v>
      </c>
      <c r="B73" s="28" t="s">
        <v>114</v>
      </c>
      <c r="C73" s="2">
        <v>7</v>
      </c>
      <c r="D73" s="2">
        <v>19</v>
      </c>
      <c r="E73" s="12"/>
      <c r="F73" s="2">
        <f t="shared" si="7"/>
        <v>26</v>
      </c>
      <c r="G73" s="16"/>
      <c r="H73" s="61">
        <v>74.63</v>
      </c>
      <c r="I73" s="62"/>
      <c r="J73" s="63"/>
      <c r="K73" s="16"/>
      <c r="L73" s="71">
        <f t="shared" si="8"/>
        <v>1940.3799999999999</v>
      </c>
      <c r="M73" s="71"/>
      <c r="N73" s="71"/>
      <c r="O73" s="16"/>
      <c r="P73" s="16"/>
      <c r="Q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6"/>
      <c r="AO73" s="6"/>
      <c r="AP73" s="7"/>
      <c r="AQ73" s="7"/>
    </row>
    <row r="74" spans="1:44" s="8" customFormat="1" x14ac:dyDescent="0.25">
      <c r="A74" s="1" t="s">
        <v>100</v>
      </c>
      <c r="B74" s="20" t="s">
        <v>12</v>
      </c>
      <c r="C74" s="2"/>
      <c r="D74" s="2"/>
      <c r="E74" s="12"/>
      <c r="F74" s="2"/>
      <c r="G74" s="16"/>
      <c r="H74" s="61"/>
      <c r="I74" s="62"/>
      <c r="J74" s="63"/>
      <c r="K74" s="16"/>
      <c r="L74" s="71">
        <f>L75+L76+L77+L78</f>
        <v>11557.73</v>
      </c>
      <c r="M74" s="71"/>
      <c r="N74" s="71"/>
      <c r="O74" s="16"/>
      <c r="P74" s="16"/>
      <c r="Q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6"/>
      <c r="AO74" s="6"/>
      <c r="AP74" s="7"/>
      <c r="AQ74" s="7"/>
    </row>
    <row r="75" spans="1:44" s="8" customFormat="1" x14ac:dyDescent="0.25">
      <c r="A75" s="1" t="s">
        <v>102</v>
      </c>
      <c r="B75" s="27" t="s">
        <v>101</v>
      </c>
      <c r="C75" s="2">
        <v>0</v>
      </c>
      <c r="D75" s="2">
        <v>19</v>
      </c>
      <c r="E75" s="12"/>
      <c r="F75" s="2">
        <f t="shared" si="7"/>
        <v>19</v>
      </c>
      <c r="G75" s="16"/>
      <c r="H75" s="61">
        <v>175.11</v>
      </c>
      <c r="I75" s="62"/>
      <c r="J75" s="63"/>
      <c r="K75" s="16"/>
      <c r="L75" s="71">
        <f t="shared" si="8"/>
        <v>3327.09</v>
      </c>
      <c r="M75" s="71"/>
      <c r="N75" s="71"/>
      <c r="O75" s="16"/>
      <c r="P75" s="16"/>
      <c r="Q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6"/>
      <c r="AO75" s="6"/>
      <c r="AP75" s="7"/>
      <c r="AQ75" s="7"/>
    </row>
    <row r="76" spans="1:44" s="8" customFormat="1" ht="30" x14ac:dyDescent="0.25">
      <c r="A76" s="1" t="s">
        <v>103</v>
      </c>
      <c r="B76" s="27" t="s">
        <v>98</v>
      </c>
      <c r="C76" s="2">
        <v>0</v>
      </c>
      <c r="D76" s="2">
        <v>22</v>
      </c>
      <c r="E76" s="12"/>
      <c r="F76" s="2">
        <f t="shared" si="7"/>
        <v>22</v>
      </c>
      <c r="G76" s="16"/>
      <c r="H76" s="61">
        <v>191.04</v>
      </c>
      <c r="I76" s="62"/>
      <c r="J76" s="63"/>
      <c r="K76" s="16"/>
      <c r="L76" s="71">
        <f t="shared" si="8"/>
        <v>4202.88</v>
      </c>
      <c r="M76" s="71"/>
      <c r="N76" s="71"/>
      <c r="O76" s="16"/>
      <c r="P76" s="16"/>
      <c r="Q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6"/>
      <c r="AO76" s="6"/>
      <c r="AP76" s="7"/>
      <c r="AQ76" s="7"/>
    </row>
    <row r="77" spans="1:44" s="8" customFormat="1" ht="30" x14ac:dyDescent="0.25">
      <c r="A77" s="1" t="s">
        <v>104</v>
      </c>
      <c r="B77" s="28" t="s">
        <v>91</v>
      </c>
      <c r="C77" s="2">
        <v>0</v>
      </c>
      <c r="D77" s="2">
        <v>22</v>
      </c>
      <c r="E77" s="12"/>
      <c r="F77" s="2">
        <f t="shared" si="7"/>
        <v>22</v>
      </c>
      <c r="G77" s="16"/>
      <c r="H77" s="61">
        <v>111.44</v>
      </c>
      <c r="I77" s="62"/>
      <c r="J77" s="63"/>
      <c r="K77" s="16"/>
      <c r="L77" s="71">
        <f t="shared" si="8"/>
        <v>2451.6799999999998</v>
      </c>
      <c r="M77" s="71"/>
      <c r="N77" s="71"/>
      <c r="O77" s="16"/>
      <c r="P77" s="16"/>
      <c r="Q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6"/>
      <c r="AO77" s="6"/>
      <c r="AP77" s="7"/>
      <c r="AQ77" s="7"/>
    </row>
    <row r="78" spans="1:44" s="8" customFormat="1" ht="30" x14ac:dyDescent="0.25">
      <c r="A78" s="1" t="s">
        <v>105</v>
      </c>
      <c r="B78" s="28" t="s">
        <v>114</v>
      </c>
      <c r="C78" s="2">
        <v>0</v>
      </c>
      <c r="D78" s="2">
        <v>22</v>
      </c>
      <c r="E78" s="12"/>
      <c r="F78" s="2">
        <f t="shared" si="7"/>
        <v>22</v>
      </c>
      <c r="G78" s="16"/>
      <c r="H78" s="61">
        <v>71.64</v>
      </c>
      <c r="I78" s="62"/>
      <c r="J78" s="63"/>
      <c r="K78" s="16"/>
      <c r="L78" s="71">
        <f t="shared" si="8"/>
        <v>1576.08</v>
      </c>
      <c r="M78" s="71"/>
      <c r="N78" s="71"/>
      <c r="O78" s="16"/>
      <c r="P78" s="16"/>
      <c r="Q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6"/>
      <c r="AO78" s="6"/>
      <c r="AP78" s="7"/>
      <c r="AQ78" s="7"/>
    </row>
    <row r="79" spans="1:44" s="8" customFormat="1" x14ac:dyDescent="0.25">
      <c r="A79" s="1" t="s">
        <v>106</v>
      </c>
      <c r="B79" s="20" t="s">
        <v>14</v>
      </c>
      <c r="C79" s="2"/>
      <c r="D79" s="2"/>
      <c r="E79" s="12"/>
      <c r="F79" s="2"/>
      <c r="G79" s="16"/>
      <c r="H79" s="61"/>
      <c r="I79" s="62"/>
      <c r="J79" s="63"/>
      <c r="K79" s="16"/>
      <c r="L79" s="71">
        <f>L80+L81+L82+L83</f>
        <v>19069.77</v>
      </c>
      <c r="M79" s="71"/>
      <c r="N79" s="71"/>
      <c r="O79" s="16"/>
      <c r="P79" s="16"/>
      <c r="Q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6"/>
      <c r="AO79" s="6"/>
      <c r="AP79" s="7"/>
      <c r="AQ79" s="7"/>
    </row>
    <row r="80" spans="1:44" s="8" customFormat="1" x14ac:dyDescent="0.25">
      <c r="A80" s="1" t="s">
        <v>107</v>
      </c>
      <c r="B80" s="27" t="s">
        <v>78</v>
      </c>
      <c r="C80" s="2">
        <v>3</v>
      </c>
      <c r="D80" s="2">
        <v>30</v>
      </c>
      <c r="E80" s="12"/>
      <c r="F80" s="2">
        <f t="shared" si="7"/>
        <v>33</v>
      </c>
      <c r="G80" s="16"/>
      <c r="H80" s="61">
        <v>141.29</v>
      </c>
      <c r="I80" s="62"/>
      <c r="J80" s="63"/>
      <c r="K80" s="16"/>
      <c r="L80" s="71">
        <f t="shared" si="8"/>
        <v>4662.57</v>
      </c>
      <c r="M80" s="71"/>
      <c r="N80" s="71"/>
      <c r="O80" s="16"/>
      <c r="P80" s="16"/>
      <c r="Q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6"/>
      <c r="AO80" s="6"/>
      <c r="AP80" s="7"/>
      <c r="AQ80" s="7"/>
    </row>
    <row r="81" spans="1:43" s="8" customFormat="1" ht="30" x14ac:dyDescent="0.25">
      <c r="A81" s="1" t="s">
        <v>108</v>
      </c>
      <c r="B81" s="27" t="s">
        <v>98</v>
      </c>
      <c r="C81" s="2">
        <v>7</v>
      </c>
      <c r="D81" s="2">
        <v>33</v>
      </c>
      <c r="E81" s="12"/>
      <c r="F81" s="2">
        <f t="shared" si="7"/>
        <v>40</v>
      </c>
      <c r="G81" s="16"/>
      <c r="H81" s="61">
        <v>179.1</v>
      </c>
      <c r="I81" s="62"/>
      <c r="J81" s="63"/>
      <c r="K81" s="16"/>
      <c r="L81" s="71">
        <f t="shared" si="8"/>
        <v>7164</v>
      </c>
      <c r="M81" s="71"/>
      <c r="N81" s="71"/>
      <c r="O81" s="16"/>
      <c r="P81" s="16"/>
      <c r="Q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6"/>
      <c r="AO81" s="6"/>
      <c r="AP81" s="7"/>
      <c r="AQ81" s="7"/>
    </row>
    <row r="82" spans="1:43" s="8" customFormat="1" ht="30" x14ac:dyDescent="0.25">
      <c r="A82" s="1" t="s">
        <v>109</v>
      </c>
      <c r="B82" s="28" t="s">
        <v>91</v>
      </c>
      <c r="C82" s="2">
        <v>7</v>
      </c>
      <c r="D82" s="2">
        <v>33</v>
      </c>
      <c r="E82" s="12"/>
      <c r="F82" s="2">
        <f t="shared" si="7"/>
        <v>40</v>
      </c>
      <c r="G82" s="16"/>
      <c r="H82" s="61">
        <v>109.45</v>
      </c>
      <c r="I82" s="62"/>
      <c r="J82" s="63"/>
      <c r="K82" s="16"/>
      <c r="L82" s="71">
        <f t="shared" si="8"/>
        <v>4378</v>
      </c>
      <c r="M82" s="71"/>
      <c r="N82" s="71"/>
      <c r="O82" s="16"/>
      <c r="P82" s="16"/>
      <c r="Q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6"/>
      <c r="AO82" s="6"/>
      <c r="AP82" s="7"/>
      <c r="AQ82" s="7"/>
    </row>
    <row r="83" spans="1:43" s="8" customFormat="1" ht="30" x14ac:dyDescent="0.25">
      <c r="A83" s="39" t="s">
        <v>110</v>
      </c>
      <c r="B83" s="46" t="s">
        <v>114</v>
      </c>
      <c r="C83" s="2">
        <v>7</v>
      </c>
      <c r="D83" s="40">
        <v>33</v>
      </c>
      <c r="E83" s="47"/>
      <c r="F83" s="2">
        <f t="shared" si="7"/>
        <v>40</v>
      </c>
      <c r="G83" s="16"/>
      <c r="H83" s="61">
        <v>71.63</v>
      </c>
      <c r="I83" s="62"/>
      <c r="J83" s="63"/>
      <c r="K83" s="16"/>
      <c r="L83" s="70">
        <f t="shared" si="8"/>
        <v>2865.2</v>
      </c>
      <c r="M83" s="70"/>
      <c r="N83" s="70"/>
      <c r="O83" s="16"/>
      <c r="P83" s="16"/>
      <c r="Q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6"/>
      <c r="AO83" s="6"/>
      <c r="AP83" s="7"/>
      <c r="AQ83" s="7"/>
    </row>
    <row r="84" spans="1:43" s="8" customFormat="1" x14ac:dyDescent="0.25">
      <c r="A84" s="1"/>
      <c r="B84" s="48" t="s">
        <v>112</v>
      </c>
      <c r="C84" s="49">
        <f>SUM(C62:C83)</f>
        <v>64</v>
      </c>
      <c r="D84" s="49">
        <f>SUM(D62:D83)</f>
        <v>384</v>
      </c>
      <c r="E84" s="49">
        <f t="shared" ref="E84:F84" si="9">SUM(E62:E83)</f>
        <v>0</v>
      </c>
      <c r="F84" s="49">
        <f t="shared" si="9"/>
        <v>448</v>
      </c>
      <c r="G84" s="12"/>
      <c r="H84" s="66"/>
      <c r="I84" s="67"/>
      <c r="J84" s="68"/>
      <c r="K84" s="12"/>
      <c r="L84" s="58">
        <f>L62+L68+L74+L79</f>
        <v>58429.979999999996</v>
      </c>
      <c r="M84" s="59"/>
      <c r="N84" s="60"/>
      <c r="O84" s="16"/>
      <c r="P84" s="16"/>
      <c r="Q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6"/>
      <c r="AO84" s="6"/>
      <c r="AP84" s="7"/>
      <c r="AQ84" s="7"/>
    </row>
    <row r="85" spans="1:43" s="8" customFormat="1" x14ac:dyDescent="0.25">
      <c r="A85" s="64" t="s">
        <v>117</v>
      </c>
      <c r="B85" s="64"/>
      <c r="C85" s="64"/>
      <c r="D85" s="64"/>
      <c r="E85" s="64"/>
      <c r="F85" s="64"/>
      <c r="G85" s="64"/>
      <c r="H85" s="64"/>
      <c r="I85" s="64"/>
      <c r="J85" s="64"/>
      <c r="K85" s="12"/>
      <c r="L85" s="69">
        <f>AO60+L84</f>
        <v>1050702</v>
      </c>
      <c r="M85" s="69"/>
      <c r="N85" s="69"/>
      <c r="O85" s="16"/>
      <c r="P85" s="16"/>
      <c r="Q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6"/>
      <c r="AO85" s="6"/>
      <c r="AP85" s="7"/>
      <c r="AQ85" s="7"/>
    </row>
    <row r="86" spans="1:43" s="8" customFormat="1" x14ac:dyDescent="0.25">
      <c r="A86" s="64" t="s">
        <v>118</v>
      </c>
      <c r="B86" s="64"/>
      <c r="C86" s="64"/>
      <c r="D86" s="64"/>
      <c r="E86" s="64"/>
      <c r="F86" s="64"/>
      <c r="G86" s="64"/>
      <c r="H86" s="64"/>
      <c r="I86" s="64"/>
      <c r="J86" s="64"/>
      <c r="K86" s="12"/>
      <c r="L86" s="65">
        <f>1992636-L85-3950</f>
        <v>937984</v>
      </c>
      <c r="M86" s="65"/>
      <c r="N86" s="65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6"/>
      <c r="AO86" s="6"/>
      <c r="AP86" s="7"/>
      <c r="AQ86" s="7"/>
    </row>
    <row r="87" spans="1:43" s="8" customFormat="1" x14ac:dyDescent="0.25">
      <c r="A87" s="55" t="s">
        <v>119</v>
      </c>
      <c r="B87" s="56"/>
      <c r="C87" s="56"/>
      <c r="D87" s="56"/>
      <c r="E87" s="56"/>
      <c r="F87" s="56"/>
      <c r="G87" s="56"/>
      <c r="H87" s="56"/>
      <c r="I87" s="56"/>
      <c r="J87" s="57"/>
      <c r="K87" s="12"/>
      <c r="L87" s="58">
        <v>1988686</v>
      </c>
      <c r="M87" s="59"/>
      <c r="N87" s="60"/>
      <c r="O87" s="16"/>
      <c r="P87" s="16"/>
      <c r="Q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6"/>
      <c r="AO87" s="6"/>
      <c r="AP87" s="7"/>
      <c r="AQ87" s="7"/>
    </row>
    <row r="88" spans="1:43" s="8" customFormat="1" x14ac:dyDescent="0.25">
      <c r="A88" s="7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6"/>
      <c r="AO88" s="6"/>
      <c r="AP88" s="7"/>
      <c r="AQ88" s="7"/>
    </row>
    <row r="89" spans="1:43" s="8" customFormat="1" ht="23.25" x14ac:dyDescent="0.25">
      <c r="A89" s="7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53">
        <f>L86+L84+AO60</f>
        <v>1988686</v>
      </c>
      <c r="M89" s="53"/>
      <c r="N89" s="53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6"/>
      <c r="AO89" s="6"/>
      <c r="AP89" s="7"/>
      <c r="AQ89" s="7"/>
    </row>
    <row r="90" spans="1:43" s="8" customFormat="1" x14ac:dyDescent="0.25">
      <c r="A90" s="7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54">
        <f>L89-L87</f>
        <v>0</v>
      </c>
      <c r="M90" s="54"/>
      <c r="N90" s="54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6"/>
      <c r="AO90" s="6"/>
      <c r="AP90" s="7"/>
      <c r="AQ90" s="7"/>
    </row>
    <row r="91" spans="1:43" s="8" customFormat="1" x14ac:dyDescent="0.25">
      <c r="A91" s="7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6"/>
      <c r="AO91" s="6"/>
      <c r="AP91" s="7"/>
      <c r="AQ91" s="7"/>
    </row>
    <row r="92" spans="1:43" s="8" customFormat="1" x14ac:dyDescent="0.25">
      <c r="A92" s="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6"/>
      <c r="AO92" s="6"/>
      <c r="AP92" s="7"/>
      <c r="AQ92" s="7"/>
    </row>
    <row r="93" spans="1:43" s="8" customFormat="1" x14ac:dyDescent="0.25">
      <c r="A93" s="7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6"/>
      <c r="AO93" s="6"/>
      <c r="AP93" s="7"/>
      <c r="AQ93" s="7"/>
    </row>
    <row r="94" spans="1:43" s="8" customFormat="1" x14ac:dyDescent="0.25">
      <c r="A94" s="7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6"/>
      <c r="AO94" s="6"/>
      <c r="AP94" s="7"/>
      <c r="AQ94" s="7"/>
    </row>
    <row r="95" spans="1:43" s="8" customFormat="1" x14ac:dyDescent="0.25">
      <c r="A95" s="7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6"/>
      <c r="AO95" s="6"/>
      <c r="AP95" s="7"/>
      <c r="AQ95" s="7"/>
    </row>
    <row r="96" spans="1:43" s="8" customFormat="1" x14ac:dyDescent="0.25">
      <c r="A96" s="7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6"/>
      <c r="AO96" s="6"/>
      <c r="AP96" s="7"/>
      <c r="AQ96" s="7"/>
    </row>
    <row r="97" spans="1:43" s="8" customFormat="1" x14ac:dyDescent="0.25">
      <c r="A97" s="7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6"/>
      <c r="AO97" s="6"/>
      <c r="AP97" s="7"/>
      <c r="AQ97" s="7"/>
    </row>
    <row r="98" spans="1:43" s="8" customFormat="1" x14ac:dyDescent="0.25">
      <c r="A98" s="7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6"/>
      <c r="AO98" s="6"/>
      <c r="AP98" s="7"/>
      <c r="AQ98" s="7"/>
    </row>
    <row r="99" spans="1:43" s="8" customFormat="1" x14ac:dyDescent="0.25">
      <c r="A99" s="7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6"/>
      <c r="AO99" s="6"/>
      <c r="AP99" s="7"/>
      <c r="AQ99" s="7"/>
    </row>
    <row r="100" spans="1:43" s="8" customFormat="1" x14ac:dyDescent="0.25">
      <c r="A100" s="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6"/>
      <c r="AO100" s="6"/>
      <c r="AP100" s="7"/>
      <c r="AQ100" s="7"/>
    </row>
    <row r="101" spans="1:43" s="8" customFormat="1" x14ac:dyDescent="0.25">
      <c r="A101" s="7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6"/>
      <c r="AO101" s="6"/>
      <c r="AP101" s="7"/>
      <c r="AQ101" s="7"/>
    </row>
    <row r="102" spans="1:43" s="8" customFormat="1" x14ac:dyDescent="0.25">
      <c r="A102" s="7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6"/>
      <c r="AO102" s="6"/>
      <c r="AP102" s="7"/>
      <c r="AQ102" s="7"/>
    </row>
    <row r="103" spans="1:43" s="8" customFormat="1" x14ac:dyDescent="0.25">
      <c r="A103" s="7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6"/>
      <c r="AO103" s="6"/>
      <c r="AP103" s="7"/>
      <c r="AQ103" s="7"/>
    </row>
    <row r="104" spans="1:43" s="8" customFormat="1" x14ac:dyDescent="0.25">
      <c r="A104" s="7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6"/>
      <c r="AO104" s="6"/>
      <c r="AP104" s="7"/>
      <c r="AQ104" s="7"/>
    </row>
    <row r="105" spans="1:43" s="8" customFormat="1" x14ac:dyDescent="0.25">
      <c r="A105" s="7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6"/>
      <c r="AO105" s="6"/>
      <c r="AP105" s="7"/>
      <c r="AQ105" s="7"/>
    </row>
    <row r="106" spans="1:43" s="8" customFormat="1" x14ac:dyDescent="0.25">
      <c r="A106" s="7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6"/>
      <c r="AO106" s="6"/>
      <c r="AP106" s="7"/>
      <c r="AQ106" s="7"/>
    </row>
    <row r="107" spans="1:43" s="8" customFormat="1" x14ac:dyDescent="0.25">
      <c r="A107" s="7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6"/>
      <c r="AO107" s="6"/>
      <c r="AP107" s="7"/>
      <c r="AQ107" s="7"/>
    </row>
    <row r="108" spans="1:43" s="8" customFormat="1" x14ac:dyDescent="0.25">
      <c r="A108" s="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6"/>
      <c r="AO108" s="6"/>
      <c r="AP108" s="7"/>
      <c r="AQ108" s="7"/>
    </row>
    <row r="109" spans="1:43" s="8" customFormat="1" x14ac:dyDescent="0.25">
      <c r="A109" s="7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6"/>
      <c r="AO109" s="6"/>
      <c r="AP109" s="7"/>
      <c r="AQ109" s="7"/>
    </row>
    <row r="110" spans="1:43" s="8" customFormat="1" x14ac:dyDescent="0.25">
      <c r="A110" s="7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6"/>
      <c r="AO110" s="6"/>
      <c r="AP110" s="7"/>
      <c r="AQ110" s="7"/>
    </row>
    <row r="111" spans="1:43" s="8" customFormat="1" x14ac:dyDescent="0.25">
      <c r="A111" s="7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6"/>
      <c r="AO111" s="6"/>
      <c r="AP111" s="7"/>
      <c r="AQ111" s="7"/>
    </row>
  </sheetData>
  <mergeCells count="77">
    <mergeCell ref="A21:AO21"/>
    <mergeCell ref="A22:A23"/>
    <mergeCell ref="B22:B23"/>
    <mergeCell ref="D22:E22"/>
    <mergeCell ref="F22:G22"/>
    <mergeCell ref="H22:I22"/>
    <mergeCell ref="AF22:AG22"/>
    <mergeCell ref="AJ22:AK22"/>
    <mergeCell ref="AL22:AM22"/>
    <mergeCell ref="V22:W22"/>
    <mergeCell ref="X22:Y22"/>
    <mergeCell ref="Z22:AA22"/>
    <mergeCell ref="AB22:AC22"/>
    <mergeCell ref="AD22:AE22"/>
    <mergeCell ref="AH22:AI22"/>
    <mergeCell ref="J22:K22"/>
    <mergeCell ref="L22:M22"/>
    <mergeCell ref="N22:O22"/>
    <mergeCell ref="P22:Q22"/>
    <mergeCell ref="R22:S22"/>
    <mergeCell ref="T22:U22"/>
    <mergeCell ref="G61:J61"/>
    <mergeCell ref="L61:N61"/>
    <mergeCell ref="H65:J65"/>
    <mergeCell ref="H64:J64"/>
    <mergeCell ref="H63:J63"/>
    <mergeCell ref="H62:J62"/>
    <mergeCell ref="L65:N65"/>
    <mergeCell ref="L64:N64"/>
    <mergeCell ref="L63:N63"/>
    <mergeCell ref="L62:N62"/>
    <mergeCell ref="H68:J68"/>
    <mergeCell ref="H67:J67"/>
    <mergeCell ref="H66:J66"/>
    <mergeCell ref="L73:N73"/>
    <mergeCell ref="L72:N72"/>
    <mergeCell ref="L71:N71"/>
    <mergeCell ref="L70:N70"/>
    <mergeCell ref="L69:N69"/>
    <mergeCell ref="L68:N68"/>
    <mergeCell ref="L67:N67"/>
    <mergeCell ref="L66:N66"/>
    <mergeCell ref="H73:J73"/>
    <mergeCell ref="H72:J72"/>
    <mergeCell ref="H71:J71"/>
    <mergeCell ref="H70:J70"/>
    <mergeCell ref="H69:J69"/>
    <mergeCell ref="H74:J74"/>
    <mergeCell ref="L79:N79"/>
    <mergeCell ref="L78:N78"/>
    <mergeCell ref="L77:N77"/>
    <mergeCell ref="L76:N76"/>
    <mergeCell ref="L75:N75"/>
    <mergeCell ref="L74:N74"/>
    <mergeCell ref="H79:J79"/>
    <mergeCell ref="H78:J78"/>
    <mergeCell ref="H77:J77"/>
    <mergeCell ref="H76:J76"/>
    <mergeCell ref="H75:J75"/>
    <mergeCell ref="H80:J80"/>
    <mergeCell ref="L83:N83"/>
    <mergeCell ref="L82:N82"/>
    <mergeCell ref="L81:N81"/>
    <mergeCell ref="L80:N80"/>
    <mergeCell ref="H82:J82"/>
    <mergeCell ref="H81:J81"/>
    <mergeCell ref="L89:N89"/>
    <mergeCell ref="L90:N90"/>
    <mergeCell ref="A87:J87"/>
    <mergeCell ref="L87:N87"/>
    <mergeCell ref="H83:J83"/>
    <mergeCell ref="A86:J86"/>
    <mergeCell ref="L86:N86"/>
    <mergeCell ref="L84:N84"/>
    <mergeCell ref="H84:J84"/>
    <mergeCell ref="A85:J85"/>
    <mergeCell ref="L85:N85"/>
  </mergeCells>
  <pageMargins left="0.23622047244094491" right="0.23622047244094491" top="0.37" bottom="0.35433070866141736" header="0.23" footer="0.31496062992125984"/>
  <pageSetup paperSize="9" scale="62" fitToHeight="2" orientation="landscape" r:id="rId1"/>
  <rowBreaks count="3" manualBreakCount="3">
    <brk id="36" max="40" man="1"/>
    <brk id="60" max="40" man="1"/>
    <brk id="88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Общее образование</vt:lpstr>
      <vt:lpstr>'Общее образование'!Область_печати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2023-09-22T12:47:56Z</cp:lastPrinted>
  <dcterms:created xsi:type="dcterms:W3CDTF">2020-05-18T08:47:23Z</dcterms:created>
  <dcterms:modified xsi:type="dcterms:W3CDTF">2023-09-22T12:47:59Z</dcterms:modified>
</cp:coreProperties>
</file>