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15"/>
  </bookViews>
  <sheets>
    <sheet name="Общее образование" sheetId="8" r:id="rId1"/>
  </sheets>
  <definedNames>
    <definedName name="_xlnm.Print_Area" localSheetId="0">'Общее образование'!$A$1:$AO$86</definedName>
  </definedNames>
  <calcPr calcId="145621" refMode="R1C1"/>
</workbook>
</file>

<file path=xl/calcChain.xml><?xml version="1.0" encoding="utf-8"?>
<calcChain xmlns="http://schemas.openxmlformats.org/spreadsheetml/2006/main">
  <c r="L86" i="8" l="1"/>
  <c r="AS58" i="8" l="1"/>
  <c r="AS56" i="8"/>
  <c r="AS49" i="8"/>
  <c r="AS47" i="8"/>
  <c r="AS43" i="8"/>
  <c r="AS40" i="8" l="1"/>
  <c r="AS38" i="8"/>
  <c r="AS34" i="8"/>
  <c r="AS30" i="8"/>
  <c r="E83" i="8" l="1"/>
  <c r="F62" i="8"/>
  <c r="F63" i="8"/>
  <c r="F64" i="8"/>
  <c r="F65" i="8"/>
  <c r="F66" i="8"/>
  <c r="F68" i="8"/>
  <c r="L68" i="8" s="1"/>
  <c r="F69" i="8"/>
  <c r="L69" i="8" s="1"/>
  <c r="F70" i="8"/>
  <c r="L70" i="8" s="1"/>
  <c r="F71" i="8"/>
  <c r="L71" i="8" s="1"/>
  <c r="F72" i="8"/>
  <c r="L72" i="8" s="1"/>
  <c r="F74" i="8"/>
  <c r="L74" i="8" s="1"/>
  <c r="F75" i="8"/>
  <c r="L75" i="8" s="1"/>
  <c r="F76" i="8"/>
  <c r="L76" i="8" s="1"/>
  <c r="F77" i="8"/>
  <c r="L77" i="8" s="1"/>
  <c r="F79" i="8"/>
  <c r="L79" i="8" s="1"/>
  <c r="F80" i="8"/>
  <c r="L80" i="8" s="1"/>
  <c r="F81" i="8"/>
  <c r="L81" i="8" s="1"/>
  <c r="F82" i="8"/>
  <c r="L82" i="8" s="1"/>
  <c r="D83" i="8"/>
  <c r="C83" i="8"/>
  <c r="L62" i="8"/>
  <c r="L63" i="8"/>
  <c r="L64" i="8"/>
  <c r="L65" i="8"/>
  <c r="L66" i="8"/>
  <c r="L73" i="8" l="1"/>
  <c r="F83" i="8"/>
  <c r="L61" i="8"/>
  <c r="L67" i="8"/>
  <c r="L78" i="8"/>
  <c r="L83" i="8" l="1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AL58" i="8"/>
  <c r="AO58" i="8" s="1"/>
  <c r="AT58" i="8" s="1"/>
  <c r="AL57" i="8"/>
  <c r="AO57" i="8" s="1"/>
  <c r="AM56" i="8"/>
  <c r="AL56" i="8"/>
  <c r="AO56" i="8" s="1"/>
  <c r="AT56" i="8" s="1"/>
  <c r="AL55" i="8"/>
  <c r="AO55" i="8" s="1"/>
  <c r="AL54" i="8"/>
  <c r="AO54" i="8" s="1"/>
  <c r="AL53" i="8"/>
  <c r="AO53" i="8" s="1"/>
  <c r="AL52" i="8"/>
  <c r="AO52" i="8" s="1"/>
  <c r="AL51" i="8"/>
  <c r="AO51" i="8" s="1"/>
  <c r="AL49" i="8"/>
  <c r="AO49" i="8" s="1"/>
  <c r="AT49" i="8" s="1"/>
  <c r="AL48" i="8"/>
  <c r="AO48" i="8" s="1"/>
  <c r="AM47" i="8"/>
  <c r="AL47" i="8"/>
  <c r="AO47" i="8" s="1"/>
  <c r="AT47" i="8" s="1"/>
  <c r="AL46" i="8"/>
  <c r="AO46" i="8" s="1"/>
  <c r="AL45" i="8"/>
  <c r="AO45" i="8" s="1"/>
  <c r="AL44" i="8"/>
  <c r="AO44" i="8" s="1"/>
  <c r="AL43" i="8"/>
  <c r="AO43" i="8" s="1"/>
  <c r="AT43" i="8" s="1"/>
  <c r="AL42" i="8"/>
  <c r="AO42" i="8" s="1"/>
  <c r="AL40" i="8"/>
  <c r="AO40" i="8" s="1"/>
  <c r="AT40" i="8" s="1"/>
  <c r="AL39" i="8"/>
  <c r="AO39" i="8" s="1"/>
  <c r="AM38" i="8"/>
  <c r="AL38" i="8"/>
  <c r="AO38" i="8" s="1"/>
  <c r="AT38" i="8" s="1"/>
  <c r="AL37" i="8"/>
  <c r="AO37" i="8" s="1"/>
  <c r="AL36" i="8"/>
  <c r="AO36" i="8" s="1"/>
  <c r="AL35" i="8"/>
  <c r="AO35" i="8" s="1"/>
  <c r="AL34" i="8"/>
  <c r="AO34" i="8" s="1"/>
  <c r="AT34" i="8" s="1"/>
  <c r="AL33" i="8"/>
  <c r="AO33" i="8" s="1"/>
  <c r="AL31" i="8"/>
  <c r="AO31" i="8" s="1"/>
  <c r="AM30" i="8"/>
  <c r="AL30" i="8"/>
  <c r="AO30" i="8" s="1"/>
  <c r="AT30" i="8" s="1"/>
  <c r="AL29" i="8"/>
  <c r="AO29" i="8" s="1"/>
  <c r="AL28" i="8"/>
  <c r="AO28" i="8" s="1"/>
  <c r="AL27" i="8"/>
  <c r="AO27" i="8" s="1"/>
  <c r="AL26" i="8"/>
  <c r="AO26" i="8" s="1"/>
  <c r="AL25" i="8"/>
  <c r="AO25" i="8" s="1"/>
  <c r="AM24" i="8"/>
  <c r="AL24" i="8"/>
  <c r="AM59" i="8" l="1"/>
  <c r="AL59" i="8"/>
  <c r="AO24" i="8"/>
  <c r="AO59" i="8" s="1"/>
  <c r="L84" i="8" s="1"/>
  <c r="L85" i="8" s="1"/>
  <c r="L88" i="8" s="1"/>
  <c r="L89" i="8" s="1"/>
  <c r="AO41" i="8"/>
  <c r="AO32" i="8"/>
  <c r="AO50" i="8"/>
  <c r="AO23" i="8" l="1"/>
</calcChain>
</file>

<file path=xl/sharedStrings.xml><?xml version="1.0" encoding="utf-8"?>
<sst xmlns="http://schemas.openxmlformats.org/spreadsheetml/2006/main" count="217" uniqueCount="138">
  <si>
    <t xml:space="preserve">к Решению Тираспольского городского </t>
  </si>
  <si>
    <t>Совета народных депутатов</t>
  </si>
  <si>
    <t>№ п/п</t>
  </si>
  <si>
    <t>3.1.</t>
  </si>
  <si>
    <t>3.2.</t>
  </si>
  <si>
    <t>3.3.</t>
  </si>
  <si>
    <t>3.4.</t>
  </si>
  <si>
    <t>Перечень учебной литературы для 1 класса начальной школы</t>
  </si>
  <si>
    <t>2.1.</t>
  </si>
  <si>
    <t>2.2.</t>
  </si>
  <si>
    <t>Перечень учебной литературы для 2 класса начальной школы</t>
  </si>
  <si>
    <t>2.3.</t>
  </si>
  <si>
    <t>Перечень учебной литературы для 3 класса начальной школы</t>
  </si>
  <si>
    <t>2.4.</t>
  </si>
  <si>
    <t>Перечень учебной литературы для 4 класса начальной школы</t>
  </si>
  <si>
    <t>1.1.</t>
  </si>
  <si>
    <t>1.2.</t>
  </si>
  <si>
    <t>1.3.</t>
  </si>
  <si>
    <t>ТГ-МГ</t>
  </si>
  <si>
    <t>ТСШ № 2</t>
  </si>
  <si>
    <t>ТСШ № 3</t>
  </si>
  <si>
    <t>ТСШ № 5</t>
  </si>
  <si>
    <t>ТСШ № 7</t>
  </si>
  <si>
    <t>ТСШ № 8</t>
  </si>
  <si>
    <t>ТСШ № 9</t>
  </si>
  <si>
    <t>ТСШ № 10</t>
  </si>
  <si>
    <t>ТСШ № 11</t>
  </si>
  <si>
    <t>ТСШ № 12</t>
  </si>
  <si>
    <t>ТСШ № 14</t>
  </si>
  <si>
    <t>ТСШ № 15</t>
  </si>
  <si>
    <t>ТСШ № 16</t>
  </si>
  <si>
    <t>ТСШ № 17</t>
  </si>
  <si>
    <t>ТСШ № 18</t>
  </si>
  <si>
    <t>МСКОУ № 2</t>
  </si>
  <si>
    <t>МСКОУ № 44</t>
  </si>
  <si>
    <t>КСШ</t>
  </si>
  <si>
    <t>1.</t>
  </si>
  <si>
    <t>1.4.</t>
  </si>
  <si>
    <t>1.5.</t>
  </si>
  <si>
    <t>2.</t>
  </si>
  <si>
    <t>3.</t>
  </si>
  <si>
    <t>4.</t>
  </si>
  <si>
    <t>4.1.</t>
  </si>
  <si>
    <t>4.2.</t>
  </si>
  <si>
    <t>4.3.</t>
  </si>
  <si>
    <t>4.4.</t>
  </si>
  <si>
    <t>5.</t>
  </si>
  <si>
    <t xml:space="preserve">Наименование </t>
  </si>
  <si>
    <t>Я пишу. Рабочая тетрадь по письму (в 4-х частях) В.В. Улитко, Тирасполь: ГОУ ДПО «ИРОиПК»</t>
  </si>
  <si>
    <t>Рабочая тетрадь по математике (по выбору учителя) (в 2-х частях) Н.Б. Истомина, Ассоциация ХХI век </t>
  </si>
  <si>
    <t>Рабочая тетрадь по математике (по выбору учителя) (в 2-х частях) М.И. Моро, М.: Просвещение</t>
  </si>
  <si>
    <t>Окружающий мир. Рабочая тетрадь (по выбору учителя) (в 2-х частях) В.Н. Иванова, Тирасполь: ГОУ ДПО «ИРОиПК»</t>
  </si>
  <si>
    <t>Окружающий мир. Рабочая тетрадь (по выбору учителя) (в 2-х частях) А.А. Плешаков, М.: Просвещение</t>
  </si>
  <si>
    <t>Окружающий мир. Рабочая тетрадь  (в 2-х частях) А.А. Плешаков, М.: Просвещение</t>
  </si>
  <si>
    <t>Рабочая тетрадь по математике (в 2-х частях) М.И. Моро, М.: Просвещение</t>
  </si>
  <si>
    <t xml:space="preserve">план </t>
  </si>
  <si>
    <t>факт</t>
  </si>
  <si>
    <t xml:space="preserve">Итого кол-во, шт. </t>
  </si>
  <si>
    <t>Рабочая тетрадь по математике к учебнику М.И.Моро (в 2-х частях) С.Ю.Кремнева, М.: Экзамен</t>
  </si>
  <si>
    <t>Рабочая тетрадь по математике (в 4-х частях) Б.Г.Гейдман, М.: Издательство МЦНМО "Русское слово"</t>
  </si>
  <si>
    <t>1.6.</t>
  </si>
  <si>
    <t>1.7.</t>
  </si>
  <si>
    <t>1.8.</t>
  </si>
  <si>
    <t>Литературное чтение (1 часть) Бойкина М.В., Виноградская Л.А., М.: Просвещение</t>
  </si>
  <si>
    <t>2.5.</t>
  </si>
  <si>
    <t>2.6.</t>
  </si>
  <si>
    <t>3.5.</t>
  </si>
  <si>
    <t>3.6.</t>
  </si>
  <si>
    <t>4.5.</t>
  </si>
  <si>
    <t>4.6.</t>
  </si>
  <si>
    <t>Специальные образовательные учреждения VIII вида</t>
  </si>
  <si>
    <t>С(К)ОШ-И</t>
  </si>
  <si>
    <t>сумма, руб.</t>
  </si>
  <si>
    <t>5.1.</t>
  </si>
  <si>
    <t>5.2.</t>
  </si>
  <si>
    <t>5.3.</t>
  </si>
  <si>
    <t>5.4.</t>
  </si>
  <si>
    <t>5.5.</t>
  </si>
  <si>
    <t>Рабочая тетрадь по математике, 4 класс (в 2-х частях) Перова М.Н., М.:Просвещение</t>
  </si>
  <si>
    <t>план</t>
  </si>
  <si>
    <t>Рабочая тетрадь по математике (в 3-х частях) Л.Г.Петерсон, ООО "Бином"</t>
  </si>
  <si>
    <t>2.8.</t>
  </si>
  <si>
    <t>3.8.</t>
  </si>
  <si>
    <t>4.8.</t>
  </si>
  <si>
    <t>Rainbow English.Рабочая тетрадь по английскому языку (1 часть) Афанасьева О.В., Михеева И.В., Дрофа</t>
  </si>
  <si>
    <t>2.7.</t>
  </si>
  <si>
    <t>3.7.</t>
  </si>
  <si>
    <t>4.7.</t>
  </si>
  <si>
    <t>Рабочая тетрадь по математике, (в 2-х частях) Алышева Т.В., М.: Просвещение</t>
  </si>
  <si>
    <t>Тетрадь по обучению грамоте, (1 часть) Воронкова В.В., М.: Просвещение</t>
  </si>
  <si>
    <t>Пропись, (в 3-х частях) Аксенова А.К., Комарова С.В., М.: Просвещение</t>
  </si>
  <si>
    <t>Мир природы и человека (VIII вид), (1 часть) Н.Б. Матвеева, М.А. Попова, М.:Просвещение</t>
  </si>
  <si>
    <t>Технология. Ручной труд. Рабочая тетрадь (для обучающихся с интеллектуальными нарушениями), (в 2-х частях) Л.А. Кузнецова, М.:Просвещение</t>
  </si>
  <si>
    <t>6.</t>
  </si>
  <si>
    <t>6.1.</t>
  </si>
  <si>
    <t>6.2.</t>
  </si>
  <si>
    <t>6.3.</t>
  </si>
  <si>
    <t>6.4.</t>
  </si>
  <si>
    <t>Читай, думай, пиши. Рабочая тетрадь по русскому языку (VIII вид), (в 2-х частях) Э.В. Якубовская, М.:Просвещение</t>
  </si>
  <si>
    <t>6.5.</t>
  </si>
  <si>
    <t>7.</t>
  </si>
  <si>
    <t>Рабочая тетрадь по математике, (в 2-х частях) Алышева Т.В., М.:Просвещение</t>
  </si>
  <si>
    <t>7.1.</t>
  </si>
  <si>
    <t>7.2.</t>
  </si>
  <si>
    <t>7.3.</t>
  </si>
  <si>
    <t>7.4.</t>
  </si>
  <si>
    <t>8.</t>
  </si>
  <si>
    <t>8.1.</t>
  </si>
  <si>
    <t>8.2.</t>
  </si>
  <si>
    <t>8.3.</t>
  </si>
  <si>
    <t>8.4.</t>
  </si>
  <si>
    <t>Сумма, руб.</t>
  </si>
  <si>
    <t>ИТОГО:</t>
  </si>
  <si>
    <t>Чтение. Рабочая тетрадь (для обучающихся с интеллектуальными нарушениями), (в 2-х частях) Т.М. Головкина, М.:Просвещение</t>
  </si>
  <si>
    <t>Технология. Ручной труд. Рабочая тетрадь (для обучающихся с интеллектуальными нарушениями), (1 часть) Л.А. Кузнецова, М.:Просвещение</t>
  </si>
  <si>
    <t>Цена за ед., руб.</t>
  </si>
  <si>
    <t>цена за ед., руб.</t>
  </si>
  <si>
    <t>Итого по смете</t>
  </si>
  <si>
    <t>Резерв</t>
  </si>
  <si>
    <t>ВСЕГО:</t>
  </si>
  <si>
    <t xml:space="preserve">Приложение </t>
  </si>
  <si>
    <t>Смета расходов к Программе поддержки территории г. Тирасполь на 2023 год по направлению "Обеспечение рабочими тетрадями учащихся 1-4 классов".</t>
  </si>
  <si>
    <t>Приложение № 1</t>
  </si>
  <si>
    <t xml:space="preserve">к Решению  Тираспольского городского </t>
  </si>
  <si>
    <t>от "___" _________ 2023 г. № ____</t>
  </si>
  <si>
    <t>Приложение № 39</t>
  </si>
  <si>
    <t>к Приложению 53</t>
  </si>
  <si>
    <t xml:space="preserve">"О внесении изменений 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</si>
  <si>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</si>
  <si>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</si>
  <si>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</si>
  <si>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</si>
  <si>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</si>
  <si>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</si>
  <si>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</si>
  <si>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Приложение №8</t>
  </si>
  <si>
    <t>к Приложению № 15</t>
  </si>
  <si>
    <t>№ 74 от 23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</si>
</sst>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" fontId="1" fillId="2" borderId="0" xfId="0" applyNumberFormat="1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left"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11" fillId="2" borderId="3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10"/>
  <sheetViews>
    <sheetView tabSelected="1" view="pageBreakPreview" zoomScale="70" zoomScaleNormal="100" zoomScaleSheetLayoutView="70" workbookViewId="0">
      <selection activeCell="AX22" sqref="AX22"/>
    </sheetView>
  </sheetViews>
  <sheetFormatPr defaultColWidth="9.140625" defaultRowHeight="15.75" x14ac:dyDescent="0.25"/>
  <cols>
    <col min="1" max="1" width="5" style="37" customWidth="1"/>
    <col min="2" max="2" width="56.28515625" style="37" customWidth="1"/>
    <col min="3" max="4" width="5.7109375" style="37" customWidth="1"/>
    <col min="5" max="5" width="5.7109375" style="37" hidden="1" customWidth="1"/>
    <col min="6" max="6" width="5.7109375" style="37" customWidth="1"/>
    <col min="7" max="7" width="5.7109375" style="37" hidden="1" customWidth="1"/>
    <col min="8" max="8" width="5.7109375" style="37" customWidth="1"/>
    <col min="9" max="9" width="5.7109375" style="37" hidden="1" customWidth="1"/>
    <col min="10" max="10" width="5.7109375" style="37" customWidth="1"/>
    <col min="11" max="11" width="5.7109375" style="37" hidden="1" customWidth="1"/>
    <col min="12" max="12" width="5.7109375" style="37" customWidth="1"/>
    <col min="13" max="13" width="5.7109375" style="37" hidden="1" customWidth="1"/>
    <col min="14" max="14" width="8.5703125" style="37" customWidth="1"/>
    <col min="15" max="15" width="0.42578125" style="37" hidden="1" customWidth="1"/>
    <col min="16" max="16" width="5.7109375" style="37" customWidth="1"/>
    <col min="17" max="17" width="5.7109375" style="37" hidden="1" customWidth="1"/>
    <col min="18" max="18" width="5.7109375" style="37" customWidth="1"/>
    <col min="19" max="19" width="5.7109375" style="37" hidden="1" customWidth="1"/>
    <col min="20" max="20" width="9.85546875" style="37" customWidth="1"/>
    <col min="21" max="21" width="5.7109375" style="37" hidden="1" customWidth="1"/>
    <col min="22" max="22" width="5.7109375" style="37" customWidth="1"/>
    <col min="23" max="23" width="5.7109375" style="37" hidden="1" customWidth="1"/>
    <col min="24" max="24" width="5.7109375" style="37" customWidth="1"/>
    <col min="25" max="25" width="5.7109375" style="37" hidden="1" customWidth="1"/>
    <col min="26" max="26" width="5.7109375" style="37" customWidth="1"/>
    <col min="27" max="27" width="5.7109375" style="37" hidden="1" customWidth="1"/>
    <col min="28" max="28" width="5.7109375" style="37" customWidth="1"/>
    <col min="29" max="29" width="5.7109375" style="37" hidden="1" customWidth="1"/>
    <col min="30" max="30" width="5.7109375" style="37" customWidth="1"/>
    <col min="31" max="31" width="5.7109375" style="37" hidden="1" customWidth="1"/>
    <col min="32" max="32" width="5.7109375" style="37" customWidth="1"/>
    <col min="33" max="35" width="5.7109375" style="37" hidden="1" customWidth="1"/>
    <col min="36" max="36" width="5.7109375" style="37" customWidth="1"/>
    <col min="37" max="37" width="5.7109375" style="37" hidden="1" customWidth="1"/>
    <col min="38" max="38" width="6.7109375" style="37" customWidth="1"/>
    <col min="39" max="39" width="6.7109375" style="37" hidden="1" customWidth="1"/>
    <col min="40" max="40" width="11.7109375" style="1" customWidth="1"/>
    <col min="41" max="41" width="14.140625" style="1" customWidth="1"/>
    <col min="42" max="42" width="10.5703125" style="37" customWidth="1"/>
    <col min="43" max="43" width="17.140625" style="37" hidden="1" customWidth="1"/>
    <col min="44" max="44" width="15.85546875" style="37" customWidth="1"/>
    <col min="45" max="45" width="11.28515625" style="37" bestFit="1" customWidth="1"/>
    <col min="46" max="16384" width="9.140625" style="37"/>
  </cols>
  <sheetData>
    <row r="1" spans="1:42" ht="15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 t="s">
        <v>120</v>
      </c>
      <c r="AN1" s="46" t="s">
        <v>135</v>
      </c>
      <c r="AO1" s="44"/>
      <c r="AP1" s="31"/>
    </row>
    <row r="2" spans="1:42" ht="15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 t="s">
        <v>123</v>
      </c>
      <c r="AN2" s="46" t="s">
        <v>0</v>
      </c>
      <c r="AO2" s="44"/>
      <c r="AP2" s="31"/>
    </row>
    <row r="3" spans="1:42" ht="15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 t="s">
        <v>1</v>
      </c>
      <c r="AN3" s="46" t="s">
        <v>1</v>
      </c>
      <c r="AO3" s="44"/>
      <c r="AP3" s="31"/>
    </row>
    <row r="4" spans="1:42" s="45" customFormat="1" ht="15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46" t="s">
        <v>137</v>
      </c>
      <c r="AO4" s="44"/>
      <c r="AP4" s="44"/>
    </row>
    <row r="5" spans="1:42" s="45" customFormat="1" ht="15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46" t="s">
        <v>127</v>
      </c>
      <c r="AO5" s="44"/>
      <c r="AP5" s="44"/>
    </row>
    <row r="6" spans="1:42" s="45" customFormat="1" ht="15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46" t="s">
        <v>128</v>
      </c>
      <c r="AO6" s="44"/>
      <c r="AP6" s="44"/>
    </row>
    <row r="7" spans="1:42" s="45" customFormat="1" ht="15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46" t="s">
        <v>129</v>
      </c>
      <c r="AO7" s="44"/>
      <c r="AP7" s="44"/>
    </row>
    <row r="8" spans="1:42" s="45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46" t="s">
        <v>130</v>
      </c>
      <c r="AO8" s="44"/>
      <c r="AP8" s="44"/>
    </row>
    <row r="9" spans="1:42" s="45" customFormat="1" ht="15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46" t="s">
        <v>131</v>
      </c>
      <c r="AO9" s="44"/>
      <c r="AP9" s="44"/>
    </row>
    <row r="10" spans="1:42" s="45" customFormat="1" ht="15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46" t="s">
        <v>132</v>
      </c>
      <c r="AO10" s="44"/>
      <c r="AP10" s="44"/>
    </row>
    <row r="11" spans="1:42" s="45" customFormat="1" ht="15.7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46"/>
      <c r="AO11" s="44"/>
      <c r="AP11" s="44"/>
    </row>
    <row r="12" spans="1:42" s="45" customFormat="1" ht="15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46" t="s">
        <v>122</v>
      </c>
      <c r="AO12" s="44"/>
      <c r="AP12" s="44"/>
    </row>
    <row r="13" spans="1:42" s="45" customFormat="1" ht="15.7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46" t="s">
        <v>136</v>
      </c>
      <c r="AO13" s="44"/>
      <c r="AP13" s="44"/>
    </row>
    <row r="14" spans="1:42" s="45" customFormat="1" ht="15.7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46" t="s">
        <v>0</v>
      </c>
      <c r="AO14" s="44"/>
      <c r="AP14" s="44"/>
    </row>
    <row r="15" spans="1:42" ht="15.7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 t="s">
        <v>124</v>
      </c>
      <c r="AN15" s="46" t="s">
        <v>1</v>
      </c>
      <c r="AO15" s="44"/>
      <c r="AP15" s="31"/>
    </row>
    <row r="16" spans="1:42" ht="15.7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 t="s">
        <v>125</v>
      </c>
      <c r="AN16" s="46" t="s">
        <v>133</v>
      </c>
      <c r="AO16" s="44"/>
      <c r="AP16" s="31"/>
    </row>
    <row r="17" spans="1:47" ht="15.7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 t="s">
        <v>126</v>
      </c>
      <c r="AN17" s="46" t="s">
        <v>130</v>
      </c>
      <c r="AO17" s="44"/>
      <c r="AP17" s="31"/>
    </row>
    <row r="18" spans="1:47" ht="15.7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 t="s">
        <v>0</v>
      </c>
      <c r="AN18" s="46" t="s">
        <v>134</v>
      </c>
      <c r="AO18" s="44"/>
      <c r="AP18" s="31"/>
    </row>
    <row r="19" spans="1:47" ht="15.7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 t="s">
        <v>1</v>
      </c>
      <c r="AN19" s="44"/>
      <c r="AO19" s="31"/>
    </row>
    <row r="20" spans="1:47" ht="36.75" customHeight="1" x14ac:dyDescent="0.25">
      <c r="A20" s="47" t="s">
        <v>121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</row>
    <row r="21" spans="1:47" ht="41.25" customHeight="1" x14ac:dyDescent="0.25">
      <c r="A21" s="48" t="s">
        <v>2</v>
      </c>
      <c r="B21" s="48" t="s">
        <v>47</v>
      </c>
      <c r="C21" s="32" t="s">
        <v>19</v>
      </c>
      <c r="D21" s="50" t="s">
        <v>20</v>
      </c>
      <c r="E21" s="51"/>
      <c r="F21" s="50" t="s">
        <v>21</v>
      </c>
      <c r="G21" s="51"/>
      <c r="H21" s="50" t="s">
        <v>18</v>
      </c>
      <c r="I21" s="51"/>
      <c r="J21" s="50" t="s">
        <v>22</v>
      </c>
      <c r="K21" s="51"/>
      <c r="L21" s="50" t="s">
        <v>23</v>
      </c>
      <c r="M21" s="51"/>
      <c r="N21" s="50" t="s">
        <v>24</v>
      </c>
      <c r="O21" s="51"/>
      <c r="P21" s="50" t="s">
        <v>25</v>
      </c>
      <c r="Q21" s="51"/>
      <c r="R21" s="50" t="s">
        <v>26</v>
      </c>
      <c r="S21" s="51"/>
      <c r="T21" s="50" t="s">
        <v>27</v>
      </c>
      <c r="U21" s="51"/>
      <c r="V21" s="50" t="s">
        <v>28</v>
      </c>
      <c r="W21" s="51"/>
      <c r="X21" s="50" t="s">
        <v>29</v>
      </c>
      <c r="Y21" s="51"/>
      <c r="Z21" s="50" t="s">
        <v>30</v>
      </c>
      <c r="AA21" s="51"/>
      <c r="AB21" s="50" t="s">
        <v>31</v>
      </c>
      <c r="AC21" s="51"/>
      <c r="AD21" s="50" t="s">
        <v>32</v>
      </c>
      <c r="AE21" s="51"/>
      <c r="AF21" s="50" t="s">
        <v>35</v>
      </c>
      <c r="AG21" s="51"/>
      <c r="AH21" s="52" t="s">
        <v>33</v>
      </c>
      <c r="AI21" s="53"/>
      <c r="AJ21" s="52" t="s">
        <v>34</v>
      </c>
      <c r="AK21" s="53"/>
      <c r="AL21" s="54" t="s">
        <v>57</v>
      </c>
      <c r="AM21" s="55"/>
      <c r="AN21" s="2" t="s">
        <v>115</v>
      </c>
      <c r="AO21" s="35" t="s">
        <v>111</v>
      </c>
      <c r="AQ21" s="34"/>
      <c r="AR21" s="38"/>
      <c r="AS21" s="38"/>
      <c r="AT21" s="38"/>
      <c r="AU21" s="38"/>
    </row>
    <row r="22" spans="1:47" ht="63" x14ac:dyDescent="0.25">
      <c r="A22" s="49"/>
      <c r="B22" s="49"/>
      <c r="C22" s="34" t="s">
        <v>55</v>
      </c>
      <c r="D22" s="34" t="s">
        <v>55</v>
      </c>
      <c r="E22" s="34" t="s">
        <v>56</v>
      </c>
      <c r="F22" s="34" t="s">
        <v>55</v>
      </c>
      <c r="G22" s="34" t="s">
        <v>56</v>
      </c>
      <c r="H22" s="34" t="s">
        <v>55</v>
      </c>
      <c r="I22" s="34" t="s">
        <v>56</v>
      </c>
      <c r="J22" s="34" t="s">
        <v>55</v>
      </c>
      <c r="K22" s="34" t="s">
        <v>56</v>
      </c>
      <c r="L22" s="34" t="s">
        <v>55</v>
      </c>
      <c r="M22" s="34" t="s">
        <v>56</v>
      </c>
      <c r="N22" s="34" t="s">
        <v>55</v>
      </c>
      <c r="O22" s="34" t="s">
        <v>56</v>
      </c>
      <c r="P22" s="34" t="s">
        <v>55</v>
      </c>
      <c r="Q22" s="34" t="s">
        <v>56</v>
      </c>
      <c r="R22" s="34" t="s">
        <v>55</v>
      </c>
      <c r="S22" s="34" t="s">
        <v>56</v>
      </c>
      <c r="T22" s="34" t="s">
        <v>55</v>
      </c>
      <c r="U22" s="34" t="s">
        <v>56</v>
      </c>
      <c r="V22" s="34" t="s">
        <v>55</v>
      </c>
      <c r="W22" s="34" t="s">
        <v>56</v>
      </c>
      <c r="X22" s="34" t="s">
        <v>55</v>
      </c>
      <c r="Y22" s="34" t="s">
        <v>56</v>
      </c>
      <c r="Z22" s="34" t="s">
        <v>55</v>
      </c>
      <c r="AA22" s="34" t="s">
        <v>56</v>
      </c>
      <c r="AB22" s="34" t="s">
        <v>55</v>
      </c>
      <c r="AC22" s="34" t="s">
        <v>56</v>
      </c>
      <c r="AD22" s="34" t="s">
        <v>55</v>
      </c>
      <c r="AE22" s="34" t="s">
        <v>56</v>
      </c>
      <c r="AF22" s="34" t="s">
        <v>55</v>
      </c>
      <c r="AG22" s="34" t="s">
        <v>56</v>
      </c>
      <c r="AH22" s="34" t="s">
        <v>55</v>
      </c>
      <c r="AI22" s="34" t="s">
        <v>56</v>
      </c>
      <c r="AJ22" s="34" t="s">
        <v>55</v>
      </c>
      <c r="AK22" s="34" t="s">
        <v>56</v>
      </c>
      <c r="AL22" s="34" t="s">
        <v>55</v>
      </c>
      <c r="AM22" s="34" t="s">
        <v>56</v>
      </c>
      <c r="AN22" s="34" t="s">
        <v>79</v>
      </c>
      <c r="AO22" s="34" t="s">
        <v>79</v>
      </c>
      <c r="AQ22" s="34"/>
    </row>
    <row r="23" spans="1:47" ht="26.25" customHeight="1" x14ac:dyDescent="0.25">
      <c r="A23" s="34" t="s">
        <v>36</v>
      </c>
      <c r="B23" s="9" t="s">
        <v>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3"/>
      <c r="AO23" s="15">
        <f>AO24+AO25+AO26+AO27+AO28+AO29+AO30+AO31</f>
        <v>242794.56000000003</v>
      </c>
      <c r="AQ23" s="34"/>
    </row>
    <row r="24" spans="1:47" ht="32.25" customHeight="1" x14ac:dyDescent="0.25">
      <c r="A24" s="34" t="s">
        <v>15</v>
      </c>
      <c r="B24" s="4" t="s">
        <v>48</v>
      </c>
      <c r="C24" s="34">
        <v>107</v>
      </c>
      <c r="D24" s="34">
        <v>71</v>
      </c>
      <c r="E24" s="34"/>
      <c r="F24" s="34">
        <v>110</v>
      </c>
      <c r="G24" s="34"/>
      <c r="H24" s="34">
        <v>158</v>
      </c>
      <c r="I24" s="34"/>
      <c r="J24" s="34">
        <v>47</v>
      </c>
      <c r="K24" s="34"/>
      <c r="L24" s="34">
        <v>78</v>
      </c>
      <c r="M24" s="34"/>
      <c r="N24" s="34">
        <v>196</v>
      </c>
      <c r="O24" s="34"/>
      <c r="P24" s="34">
        <v>58</v>
      </c>
      <c r="Q24" s="34"/>
      <c r="R24" s="34">
        <v>79</v>
      </c>
      <c r="S24" s="34"/>
      <c r="T24" s="34">
        <v>131</v>
      </c>
      <c r="U24" s="34"/>
      <c r="V24" s="34">
        <v>78</v>
      </c>
      <c r="W24" s="34"/>
      <c r="X24" s="34">
        <v>79</v>
      </c>
      <c r="Y24" s="34"/>
      <c r="Z24" s="34">
        <v>61</v>
      </c>
      <c r="AA24" s="34"/>
      <c r="AB24" s="34">
        <v>61</v>
      </c>
      <c r="AC24" s="34"/>
      <c r="AD24" s="34">
        <v>142</v>
      </c>
      <c r="AE24" s="34"/>
      <c r="AF24" s="34">
        <v>9</v>
      </c>
      <c r="AG24" s="34"/>
      <c r="AH24" s="34"/>
      <c r="AI24" s="34"/>
      <c r="AJ24" s="34">
        <v>14</v>
      </c>
      <c r="AK24" s="34"/>
      <c r="AL24" s="34">
        <f>C24+D24+F24+H24+J24+L24+N24+P24+R24+T24+V24+X24+Z24+AB24+AD24+AF24+AH24+AJ24</f>
        <v>1479</v>
      </c>
      <c r="AM24" s="34" t="e">
        <f>#REF!+E24+G24+I24+K24+M24+O24+Q24+S24+U24+W24+Y24+AA24+AC24+AE24+AG24+AI24+AK24</f>
        <v>#REF!</v>
      </c>
      <c r="AN24" s="35">
        <v>47.35</v>
      </c>
      <c r="AO24" s="35">
        <f t="shared" ref="AO24:AO31" si="0">AN24*AL24</f>
        <v>70030.650000000009</v>
      </c>
      <c r="AP24" s="1"/>
      <c r="AQ24" s="34"/>
      <c r="AR24" s="1"/>
      <c r="AS24" s="1"/>
    </row>
    <row r="25" spans="1:47" ht="32.25" customHeight="1" x14ac:dyDescent="0.25">
      <c r="A25" s="34" t="s">
        <v>16</v>
      </c>
      <c r="B25" s="4" t="s">
        <v>49</v>
      </c>
      <c r="C25" s="34">
        <v>0</v>
      </c>
      <c r="D25" s="34">
        <v>0</v>
      </c>
      <c r="E25" s="34"/>
      <c r="F25" s="34">
        <v>0</v>
      </c>
      <c r="G25" s="34"/>
      <c r="H25" s="34">
        <v>0</v>
      </c>
      <c r="I25" s="34"/>
      <c r="J25" s="34">
        <v>0</v>
      </c>
      <c r="K25" s="34"/>
      <c r="L25" s="34">
        <v>0</v>
      </c>
      <c r="M25" s="34"/>
      <c r="N25" s="34">
        <v>0</v>
      </c>
      <c r="O25" s="34"/>
      <c r="P25" s="34">
        <v>0</v>
      </c>
      <c r="Q25" s="34"/>
      <c r="R25" s="34">
        <v>1</v>
      </c>
      <c r="S25" s="34"/>
      <c r="T25" s="34">
        <v>131</v>
      </c>
      <c r="U25" s="34"/>
      <c r="V25" s="34">
        <v>78</v>
      </c>
      <c r="W25" s="34"/>
      <c r="X25" s="34">
        <v>0</v>
      </c>
      <c r="Y25" s="34"/>
      <c r="Z25" s="34">
        <v>29</v>
      </c>
      <c r="AA25" s="34"/>
      <c r="AB25" s="34">
        <v>75</v>
      </c>
      <c r="AC25" s="34"/>
      <c r="AD25" s="34">
        <v>0</v>
      </c>
      <c r="AE25" s="34"/>
      <c r="AF25" s="34">
        <v>0</v>
      </c>
      <c r="AG25" s="34"/>
      <c r="AH25" s="34"/>
      <c r="AI25" s="34"/>
      <c r="AJ25" s="34">
        <v>0</v>
      </c>
      <c r="AK25" s="34"/>
      <c r="AL25" s="5">
        <f>SUM(C25:AJ25)</f>
        <v>314</v>
      </c>
      <c r="AM25" s="34"/>
      <c r="AN25" s="35">
        <v>38.94</v>
      </c>
      <c r="AO25" s="35">
        <f t="shared" si="0"/>
        <v>12227.16</v>
      </c>
      <c r="AP25" s="1"/>
      <c r="AQ25" s="34"/>
      <c r="AR25" s="1"/>
      <c r="AS25" s="1"/>
    </row>
    <row r="26" spans="1:47" ht="32.25" customHeight="1" x14ac:dyDescent="0.25">
      <c r="A26" s="34" t="s">
        <v>17</v>
      </c>
      <c r="B26" s="4" t="s">
        <v>50</v>
      </c>
      <c r="C26" s="34">
        <v>62</v>
      </c>
      <c r="D26" s="34">
        <v>71</v>
      </c>
      <c r="E26" s="34"/>
      <c r="F26" s="34">
        <v>110</v>
      </c>
      <c r="G26" s="34"/>
      <c r="H26" s="34">
        <v>0</v>
      </c>
      <c r="I26" s="34"/>
      <c r="J26" s="34">
        <v>28</v>
      </c>
      <c r="K26" s="34"/>
      <c r="L26" s="34">
        <v>80</v>
      </c>
      <c r="M26" s="34"/>
      <c r="N26" s="34">
        <v>60</v>
      </c>
      <c r="O26" s="34"/>
      <c r="P26" s="34">
        <v>58</v>
      </c>
      <c r="Q26" s="34"/>
      <c r="R26" s="34">
        <v>0</v>
      </c>
      <c r="S26" s="34"/>
      <c r="T26" s="34">
        <v>0</v>
      </c>
      <c r="U26" s="34"/>
      <c r="V26" s="34">
        <v>0</v>
      </c>
      <c r="W26" s="34"/>
      <c r="X26" s="34">
        <v>79</v>
      </c>
      <c r="Y26" s="34"/>
      <c r="Z26" s="34">
        <v>31</v>
      </c>
      <c r="AA26" s="34"/>
      <c r="AB26" s="34">
        <v>0</v>
      </c>
      <c r="AC26" s="34"/>
      <c r="AD26" s="34">
        <v>0</v>
      </c>
      <c r="AE26" s="34"/>
      <c r="AF26" s="34">
        <v>8</v>
      </c>
      <c r="AG26" s="34"/>
      <c r="AH26" s="34"/>
      <c r="AI26" s="34"/>
      <c r="AJ26" s="34">
        <v>0</v>
      </c>
      <c r="AK26" s="34"/>
      <c r="AL26" s="5">
        <f>SUM(C26:AJ26)</f>
        <v>587</v>
      </c>
      <c r="AM26" s="33"/>
      <c r="AN26" s="35">
        <v>33.090000000000003</v>
      </c>
      <c r="AO26" s="35">
        <f t="shared" si="0"/>
        <v>19423.830000000002</v>
      </c>
      <c r="AP26" s="1"/>
      <c r="AQ26" s="34"/>
      <c r="AR26" s="1"/>
      <c r="AS26" s="1"/>
    </row>
    <row r="27" spans="1:47" ht="32.25" customHeight="1" x14ac:dyDescent="0.25">
      <c r="A27" s="34" t="s">
        <v>37</v>
      </c>
      <c r="B27" s="4" t="s">
        <v>58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/>
      <c r="AD27" s="34">
        <v>110</v>
      </c>
      <c r="AE27" s="34"/>
      <c r="AF27" s="34">
        <v>0</v>
      </c>
      <c r="AG27" s="34"/>
      <c r="AH27" s="34"/>
      <c r="AI27" s="34"/>
      <c r="AJ27" s="34">
        <v>0</v>
      </c>
      <c r="AK27" s="34"/>
      <c r="AL27" s="34">
        <f>SUM(C27:AJ27)</f>
        <v>110</v>
      </c>
      <c r="AM27" s="33"/>
      <c r="AN27" s="35">
        <v>82.53</v>
      </c>
      <c r="AO27" s="35">
        <f t="shared" si="0"/>
        <v>9078.2999999999993</v>
      </c>
      <c r="AP27" s="1"/>
      <c r="AQ27" s="34"/>
      <c r="AR27" s="1"/>
      <c r="AS27" s="1"/>
    </row>
    <row r="28" spans="1:47" ht="32.25" customHeight="1" x14ac:dyDescent="0.25">
      <c r="A28" s="34" t="s">
        <v>38</v>
      </c>
      <c r="B28" s="4" t="s">
        <v>59</v>
      </c>
      <c r="C28" s="34">
        <v>22</v>
      </c>
      <c r="D28" s="34">
        <v>0</v>
      </c>
      <c r="E28" s="34"/>
      <c r="F28" s="34">
        <v>0</v>
      </c>
      <c r="G28" s="34"/>
      <c r="H28" s="34">
        <v>158</v>
      </c>
      <c r="I28" s="34"/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/>
      <c r="AD28" s="34">
        <v>2</v>
      </c>
      <c r="AE28" s="34"/>
      <c r="AF28" s="34">
        <v>0</v>
      </c>
      <c r="AG28" s="34"/>
      <c r="AH28" s="34"/>
      <c r="AI28" s="34"/>
      <c r="AJ28" s="34">
        <v>0</v>
      </c>
      <c r="AK28" s="34"/>
      <c r="AL28" s="34">
        <f>SUM(C28:AJ28)</f>
        <v>182</v>
      </c>
      <c r="AM28" s="33"/>
      <c r="AN28" s="35">
        <v>193.03</v>
      </c>
      <c r="AO28" s="35">
        <f t="shared" si="0"/>
        <v>35131.46</v>
      </c>
      <c r="AP28" s="1"/>
      <c r="AQ28" s="34"/>
      <c r="AR28" s="1"/>
      <c r="AS28" s="1"/>
    </row>
    <row r="29" spans="1:47" ht="32.25" customHeight="1" x14ac:dyDescent="0.25">
      <c r="A29" s="34" t="s">
        <v>60</v>
      </c>
      <c r="B29" s="39" t="s">
        <v>80</v>
      </c>
      <c r="C29" s="34">
        <v>24</v>
      </c>
      <c r="D29" s="34">
        <v>0</v>
      </c>
      <c r="E29" s="34"/>
      <c r="F29" s="34">
        <v>0</v>
      </c>
      <c r="G29" s="34"/>
      <c r="H29" s="34">
        <v>0</v>
      </c>
      <c r="I29" s="34"/>
      <c r="J29" s="34">
        <v>18</v>
      </c>
      <c r="K29" s="34"/>
      <c r="L29" s="34">
        <v>0</v>
      </c>
      <c r="M29" s="34"/>
      <c r="N29" s="34">
        <v>136</v>
      </c>
      <c r="O29" s="34"/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/>
      <c r="AL29" s="34">
        <f>SUM(C29:AJ29)</f>
        <v>178</v>
      </c>
      <c r="AM29" s="33"/>
      <c r="AN29" s="35">
        <v>188</v>
      </c>
      <c r="AO29" s="35">
        <f t="shared" si="0"/>
        <v>33464</v>
      </c>
      <c r="AP29" s="1"/>
      <c r="AQ29" s="34"/>
      <c r="AR29" s="1"/>
      <c r="AS29" s="1"/>
    </row>
    <row r="30" spans="1:47" ht="45" customHeight="1" x14ac:dyDescent="0.25">
      <c r="A30" s="34" t="s">
        <v>61</v>
      </c>
      <c r="B30" s="4" t="s">
        <v>51</v>
      </c>
      <c r="C30" s="34">
        <v>107</v>
      </c>
      <c r="D30" s="34">
        <v>71</v>
      </c>
      <c r="E30" s="34"/>
      <c r="F30" s="34">
        <v>110</v>
      </c>
      <c r="G30" s="34"/>
      <c r="H30" s="34">
        <v>159</v>
      </c>
      <c r="I30" s="34"/>
      <c r="J30" s="34">
        <v>47</v>
      </c>
      <c r="K30" s="34"/>
      <c r="L30" s="34">
        <v>78</v>
      </c>
      <c r="M30" s="34"/>
      <c r="N30" s="34">
        <v>196</v>
      </c>
      <c r="O30" s="34"/>
      <c r="P30" s="34">
        <v>58</v>
      </c>
      <c r="Q30" s="34"/>
      <c r="R30" s="34">
        <v>79</v>
      </c>
      <c r="S30" s="34"/>
      <c r="T30" s="34">
        <v>131</v>
      </c>
      <c r="U30" s="34"/>
      <c r="V30" s="34">
        <v>78</v>
      </c>
      <c r="W30" s="34"/>
      <c r="X30" s="34">
        <v>79</v>
      </c>
      <c r="Y30" s="34"/>
      <c r="Z30" s="34">
        <v>61</v>
      </c>
      <c r="AA30" s="34"/>
      <c r="AB30" s="34">
        <v>61</v>
      </c>
      <c r="AC30" s="34"/>
      <c r="AD30" s="34">
        <v>142</v>
      </c>
      <c r="AE30" s="34"/>
      <c r="AF30" s="34">
        <v>9</v>
      </c>
      <c r="AG30" s="34"/>
      <c r="AH30" s="34"/>
      <c r="AI30" s="34"/>
      <c r="AJ30" s="34">
        <v>14</v>
      </c>
      <c r="AK30" s="34"/>
      <c r="AL30" s="34">
        <f>C30+D30+F30+H30+J30+L30+N30+P30+R30+T30+V30+X30+Z30+AB30+AD30+AF30+AH30+AJ30</f>
        <v>1480</v>
      </c>
      <c r="AM30" s="33" t="e">
        <f>#REF!+E30+G30+I30+K30+M30+O30+Q30+S30+U30+W30+Y30+AA30+AC30+AE30+AG30+AI30+AK30</f>
        <v>#REF!</v>
      </c>
      <c r="AN30" s="35">
        <v>35.4</v>
      </c>
      <c r="AO30" s="35">
        <f t="shared" si="0"/>
        <v>52392</v>
      </c>
      <c r="AP30" s="1">
        <v>1466</v>
      </c>
      <c r="AQ30" s="34"/>
      <c r="AR30" s="1">
        <v>35.4</v>
      </c>
      <c r="AS30" s="1">
        <f>AP30*AR30</f>
        <v>51896.4</v>
      </c>
      <c r="AT30" s="37">
        <f>AO30-AS30</f>
        <v>495.59999999999854</v>
      </c>
    </row>
    <row r="31" spans="1:47" ht="31.5" x14ac:dyDescent="0.25">
      <c r="A31" s="34" t="s">
        <v>62</v>
      </c>
      <c r="B31" s="4" t="s">
        <v>63</v>
      </c>
      <c r="C31" s="34">
        <v>0</v>
      </c>
      <c r="D31" s="34">
        <v>0</v>
      </c>
      <c r="E31" s="34"/>
      <c r="F31" s="34">
        <v>0</v>
      </c>
      <c r="G31" s="34"/>
      <c r="H31" s="34">
        <v>0</v>
      </c>
      <c r="I31" s="34"/>
      <c r="J31" s="34">
        <v>44</v>
      </c>
      <c r="K31" s="34"/>
      <c r="L31" s="34">
        <v>69</v>
      </c>
      <c r="M31" s="34"/>
      <c r="N31" s="34">
        <v>180</v>
      </c>
      <c r="O31" s="34"/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/>
      <c r="AF31" s="34">
        <v>9</v>
      </c>
      <c r="AG31" s="34"/>
      <c r="AH31" s="34"/>
      <c r="AI31" s="34"/>
      <c r="AJ31" s="34">
        <v>0</v>
      </c>
      <c r="AK31" s="34"/>
      <c r="AL31" s="34">
        <f>C31+D31+F31+H31+J31+L31+N31+P31+R31+T31+V31+X31+Z31+AB31+AD31+AF31+AH31+AJ31</f>
        <v>302</v>
      </c>
      <c r="AM31" s="33"/>
      <c r="AN31" s="35">
        <v>36.58</v>
      </c>
      <c r="AO31" s="35">
        <f t="shared" si="0"/>
        <v>11047.16</v>
      </c>
      <c r="AP31" s="1"/>
      <c r="AQ31" s="34"/>
      <c r="AR31" s="1"/>
      <c r="AS31" s="1"/>
    </row>
    <row r="32" spans="1:47" ht="27.75" customHeight="1" x14ac:dyDescent="0.25">
      <c r="A32" s="34" t="s">
        <v>39</v>
      </c>
      <c r="B32" s="9" t="s">
        <v>10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10"/>
      <c r="AN32" s="35"/>
      <c r="AO32" s="35">
        <f>AO33+AO34+AO35+AO36+AO37+AO38+AO39+AO40</f>
        <v>229239.71</v>
      </c>
      <c r="AP32" s="1"/>
      <c r="AQ32" s="34"/>
      <c r="AR32" s="1"/>
    </row>
    <row r="33" spans="1:46" ht="32.25" customHeight="1" x14ac:dyDescent="0.25">
      <c r="A33" s="34" t="s">
        <v>8</v>
      </c>
      <c r="B33" s="4" t="s">
        <v>49</v>
      </c>
      <c r="C33" s="34">
        <v>0</v>
      </c>
      <c r="D33" s="34">
        <v>0</v>
      </c>
      <c r="E33" s="34"/>
      <c r="F33" s="34">
        <v>0</v>
      </c>
      <c r="G33" s="34"/>
      <c r="H33" s="34">
        <v>0</v>
      </c>
      <c r="I33" s="34"/>
      <c r="J33" s="34">
        <v>0</v>
      </c>
      <c r="K33" s="34"/>
      <c r="L33" s="34">
        <v>20</v>
      </c>
      <c r="M33" s="34"/>
      <c r="N33" s="34">
        <v>0</v>
      </c>
      <c r="O33" s="34"/>
      <c r="P33" s="34">
        <v>0</v>
      </c>
      <c r="Q33" s="34"/>
      <c r="R33" s="34">
        <v>82</v>
      </c>
      <c r="S33" s="34"/>
      <c r="T33" s="34">
        <v>120</v>
      </c>
      <c r="U33" s="34"/>
      <c r="V33" s="34">
        <v>111</v>
      </c>
      <c r="W33" s="34"/>
      <c r="X33" s="34">
        <v>0</v>
      </c>
      <c r="Y33" s="34"/>
      <c r="Z33" s="34">
        <v>0</v>
      </c>
      <c r="AA33" s="34"/>
      <c r="AB33" s="34">
        <v>0</v>
      </c>
      <c r="AC33" s="34"/>
      <c r="AD33" s="34">
        <v>0</v>
      </c>
      <c r="AE33" s="34"/>
      <c r="AF33" s="34">
        <v>0</v>
      </c>
      <c r="AG33" s="34"/>
      <c r="AH33" s="34"/>
      <c r="AI33" s="34"/>
      <c r="AJ33" s="34">
        <v>0</v>
      </c>
      <c r="AK33" s="34"/>
      <c r="AL33" s="5">
        <f>SUM(C33:AJ33)</f>
        <v>333</v>
      </c>
      <c r="AM33" s="33"/>
      <c r="AN33" s="35">
        <v>32.04</v>
      </c>
      <c r="AO33" s="35">
        <f t="shared" ref="AO33:AO40" si="1">AN33*AL33</f>
        <v>10669.32</v>
      </c>
      <c r="AP33" s="1"/>
      <c r="AQ33" s="34"/>
      <c r="AR33" s="1"/>
      <c r="AS33" s="1"/>
    </row>
    <row r="34" spans="1:46" ht="34.5" customHeight="1" x14ac:dyDescent="0.25">
      <c r="A34" s="34" t="s">
        <v>9</v>
      </c>
      <c r="B34" s="4" t="s">
        <v>50</v>
      </c>
      <c r="C34" s="34">
        <v>79</v>
      </c>
      <c r="D34" s="34">
        <v>82</v>
      </c>
      <c r="E34" s="34"/>
      <c r="F34" s="34">
        <v>112</v>
      </c>
      <c r="G34" s="34"/>
      <c r="H34" s="34">
        <v>0</v>
      </c>
      <c r="I34" s="34"/>
      <c r="J34" s="34">
        <v>34</v>
      </c>
      <c r="K34" s="34"/>
      <c r="L34" s="34">
        <v>30</v>
      </c>
      <c r="M34" s="34"/>
      <c r="N34" s="34">
        <v>60</v>
      </c>
      <c r="O34" s="34"/>
      <c r="P34" s="34">
        <v>39</v>
      </c>
      <c r="Q34" s="34"/>
      <c r="R34" s="34">
        <v>0</v>
      </c>
      <c r="S34" s="34"/>
      <c r="T34" s="34">
        <v>0</v>
      </c>
      <c r="U34" s="34"/>
      <c r="V34" s="34">
        <v>0</v>
      </c>
      <c r="W34" s="34"/>
      <c r="X34" s="34">
        <v>60</v>
      </c>
      <c r="Y34" s="34"/>
      <c r="Z34" s="34">
        <v>67</v>
      </c>
      <c r="AA34" s="34"/>
      <c r="AB34" s="34">
        <v>65</v>
      </c>
      <c r="AC34" s="34"/>
      <c r="AD34" s="34">
        <v>0</v>
      </c>
      <c r="AE34" s="34"/>
      <c r="AF34" s="34">
        <v>9</v>
      </c>
      <c r="AG34" s="34"/>
      <c r="AH34" s="34"/>
      <c r="AI34" s="34"/>
      <c r="AJ34" s="34">
        <v>20</v>
      </c>
      <c r="AK34" s="34"/>
      <c r="AL34" s="5">
        <f>SUM(C34:AJ34)</f>
        <v>657</v>
      </c>
      <c r="AM34" s="33"/>
      <c r="AN34" s="35">
        <v>36.5</v>
      </c>
      <c r="AO34" s="35">
        <f t="shared" si="1"/>
        <v>23980.5</v>
      </c>
      <c r="AP34" s="1">
        <v>637</v>
      </c>
      <c r="AQ34" s="34"/>
      <c r="AR34" s="1">
        <v>36.5</v>
      </c>
      <c r="AS34" s="1">
        <f>AP34*AR34</f>
        <v>23250.5</v>
      </c>
      <c r="AT34" s="37">
        <f>AO34-AS34</f>
        <v>730</v>
      </c>
    </row>
    <row r="35" spans="1:46" ht="34.5" customHeight="1" x14ac:dyDescent="0.25">
      <c r="A35" s="34" t="s">
        <v>11</v>
      </c>
      <c r="B35" s="4" t="s">
        <v>58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114</v>
      </c>
      <c r="AE35" s="34"/>
      <c r="AF35" s="34">
        <v>0</v>
      </c>
      <c r="AG35" s="34"/>
      <c r="AH35" s="34"/>
      <c r="AI35" s="34"/>
      <c r="AJ35" s="34">
        <v>0</v>
      </c>
      <c r="AK35" s="34"/>
      <c r="AL35" s="34">
        <f>SUM(C35:AJ35)</f>
        <v>114</v>
      </c>
      <c r="AM35" s="33"/>
      <c r="AN35" s="35">
        <v>89.55</v>
      </c>
      <c r="AO35" s="35">
        <f t="shared" si="1"/>
        <v>10208.699999999999</v>
      </c>
      <c r="AP35" s="1"/>
      <c r="AQ35" s="34"/>
      <c r="AR35" s="1"/>
      <c r="AS35" s="1"/>
    </row>
    <row r="36" spans="1:46" ht="49.5" customHeight="1" x14ac:dyDescent="0.25">
      <c r="A36" s="34" t="s">
        <v>13</v>
      </c>
      <c r="B36" s="4" t="s">
        <v>59</v>
      </c>
      <c r="C36" s="34">
        <v>19</v>
      </c>
      <c r="D36" s="34">
        <v>0</v>
      </c>
      <c r="E36" s="34"/>
      <c r="F36" s="34">
        <v>0</v>
      </c>
      <c r="G36" s="34"/>
      <c r="H36" s="34">
        <v>120</v>
      </c>
      <c r="I36" s="34"/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/>
      <c r="AD36" s="34">
        <v>34</v>
      </c>
      <c r="AE36" s="34"/>
      <c r="AF36" s="34">
        <v>0</v>
      </c>
      <c r="AG36" s="34"/>
      <c r="AH36" s="34"/>
      <c r="AI36" s="34"/>
      <c r="AJ36" s="34">
        <v>0</v>
      </c>
      <c r="AK36" s="34"/>
      <c r="AL36" s="34">
        <f>SUM(C36:AJ36)</f>
        <v>173</v>
      </c>
      <c r="AM36" s="33"/>
      <c r="AN36" s="35">
        <v>239.4</v>
      </c>
      <c r="AO36" s="35">
        <f t="shared" si="1"/>
        <v>41416.200000000004</v>
      </c>
      <c r="AP36" s="1"/>
      <c r="AQ36" s="34"/>
      <c r="AR36" s="1"/>
      <c r="AS36" s="1"/>
    </row>
    <row r="37" spans="1:46" ht="34.5" customHeight="1" x14ac:dyDescent="0.25">
      <c r="A37" s="34" t="s">
        <v>64</v>
      </c>
      <c r="B37" s="39" t="s">
        <v>80</v>
      </c>
      <c r="C37" s="34">
        <v>31</v>
      </c>
      <c r="D37" s="34">
        <v>0</v>
      </c>
      <c r="E37" s="34"/>
      <c r="F37" s="34">
        <v>0</v>
      </c>
      <c r="G37" s="34"/>
      <c r="H37" s="34">
        <v>0</v>
      </c>
      <c r="I37" s="34"/>
      <c r="J37" s="34">
        <v>17</v>
      </c>
      <c r="K37" s="34"/>
      <c r="L37" s="34">
        <v>0</v>
      </c>
      <c r="M37" s="34"/>
      <c r="N37" s="34">
        <v>140</v>
      </c>
      <c r="O37" s="34"/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/>
      <c r="AL37" s="34">
        <f>SUM(C37:AJ37)</f>
        <v>188</v>
      </c>
      <c r="AM37" s="33"/>
      <c r="AN37" s="35">
        <v>165.9</v>
      </c>
      <c r="AO37" s="35">
        <f t="shared" si="1"/>
        <v>31189.200000000001</v>
      </c>
      <c r="AP37" s="1"/>
      <c r="AQ37" s="34"/>
      <c r="AR37" s="1"/>
      <c r="AS37" s="1"/>
    </row>
    <row r="38" spans="1:46" ht="45" customHeight="1" x14ac:dyDescent="0.25">
      <c r="A38" s="34" t="s">
        <v>65</v>
      </c>
      <c r="B38" s="4" t="s">
        <v>52</v>
      </c>
      <c r="C38" s="34">
        <v>133</v>
      </c>
      <c r="D38" s="34">
        <v>79</v>
      </c>
      <c r="E38" s="34"/>
      <c r="F38" s="34">
        <v>112</v>
      </c>
      <c r="G38" s="34"/>
      <c r="H38" s="34">
        <v>0</v>
      </c>
      <c r="I38" s="34"/>
      <c r="J38" s="34">
        <v>40</v>
      </c>
      <c r="K38" s="34"/>
      <c r="L38" s="34">
        <v>58</v>
      </c>
      <c r="M38" s="34"/>
      <c r="N38" s="34">
        <v>197</v>
      </c>
      <c r="O38" s="34"/>
      <c r="P38" s="34">
        <v>38</v>
      </c>
      <c r="Q38" s="34"/>
      <c r="R38" s="34">
        <v>86</v>
      </c>
      <c r="S38" s="34"/>
      <c r="T38" s="34">
        <v>119</v>
      </c>
      <c r="U38" s="34"/>
      <c r="V38" s="34">
        <v>108</v>
      </c>
      <c r="W38" s="34"/>
      <c r="X38" s="34">
        <v>60</v>
      </c>
      <c r="Y38" s="34"/>
      <c r="Z38" s="34">
        <v>61</v>
      </c>
      <c r="AA38" s="34"/>
      <c r="AB38" s="34">
        <v>61</v>
      </c>
      <c r="AC38" s="34"/>
      <c r="AD38" s="34">
        <v>148</v>
      </c>
      <c r="AE38" s="34"/>
      <c r="AF38" s="34">
        <v>8</v>
      </c>
      <c r="AG38" s="34"/>
      <c r="AH38" s="34"/>
      <c r="AI38" s="34"/>
      <c r="AJ38" s="34">
        <v>20</v>
      </c>
      <c r="AK38" s="34"/>
      <c r="AL38" s="34">
        <f>C38+D38+F38+H38+J38+L38+N38+P38+R38+T38+V38+X38+Z38+AB38+AD38+AF38+AH38+AJ38</f>
        <v>1328</v>
      </c>
      <c r="AM38" s="33" t="e">
        <f>#REF!+E38+G38+I38+K38+M38+O38+Q38+S38+U38+W38+Y38+AA38+AC38+AE38+AG38+AI38+AK38</f>
        <v>#REF!</v>
      </c>
      <c r="AN38" s="35">
        <v>49</v>
      </c>
      <c r="AO38" s="35">
        <f t="shared" si="1"/>
        <v>65072</v>
      </c>
      <c r="AP38" s="1">
        <v>1308</v>
      </c>
      <c r="AQ38" s="34"/>
      <c r="AR38" s="1">
        <v>49</v>
      </c>
      <c r="AS38" s="1">
        <f>AP38*AR38</f>
        <v>64092</v>
      </c>
      <c r="AT38" s="37">
        <f>AO38-AS38</f>
        <v>980</v>
      </c>
    </row>
    <row r="39" spans="1:46" ht="31.5" x14ac:dyDescent="0.25">
      <c r="A39" s="34" t="s">
        <v>85</v>
      </c>
      <c r="B39" s="4" t="s">
        <v>63</v>
      </c>
      <c r="C39" s="34">
        <v>0</v>
      </c>
      <c r="D39" s="34">
        <v>0</v>
      </c>
      <c r="E39" s="34"/>
      <c r="F39" s="34">
        <v>0</v>
      </c>
      <c r="G39" s="34"/>
      <c r="H39" s="34">
        <v>0</v>
      </c>
      <c r="I39" s="34"/>
      <c r="J39" s="34">
        <v>54</v>
      </c>
      <c r="K39" s="34"/>
      <c r="L39" s="34">
        <v>29</v>
      </c>
      <c r="M39" s="34"/>
      <c r="N39" s="34">
        <v>195</v>
      </c>
      <c r="O39" s="34"/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8</v>
      </c>
      <c r="AG39" s="34"/>
      <c r="AH39" s="34"/>
      <c r="AI39" s="34"/>
      <c r="AJ39" s="34">
        <v>17</v>
      </c>
      <c r="AK39" s="34"/>
      <c r="AL39" s="34">
        <f>C39+D39+F39+H39+J39+L39+N39+P39+R39+T39+V39+X39+Z39+AB39+AD39+AF39+AH39+AJ39</f>
        <v>303</v>
      </c>
      <c r="AM39" s="33"/>
      <c r="AN39" s="35">
        <v>37.729999999999997</v>
      </c>
      <c r="AO39" s="35">
        <f t="shared" si="1"/>
        <v>11432.189999999999</v>
      </c>
      <c r="AP39" s="1"/>
      <c r="AQ39" s="34"/>
      <c r="AR39" s="1"/>
      <c r="AS39" s="1"/>
    </row>
    <row r="40" spans="1:46" ht="31.5" customHeight="1" x14ac:dyDescent="0.25">
      <c r="A40" s="34" t="s">
        <v>81</v>
      </c>
      <c r="B40" s="40" t="s">
        <v>84</v>
      </c>
      <c r="C40" s="34">
        <v>152</v>
      </c>
      <c r="D40" s="34">
        <v>92</v>
      </c>
      <c r="E40" s="34"/>
      <c r="F40" s="34">
        <v>0</v>
      </c>
      <c r="G40" s="34"/>
      <c r="H40" s="34">
        <v>0</v>
      </c>
      <c r="I40" s="34"/>
      <c r="J40" s="34">
        <v>58</v>
      </c>
      <c r="K40" s="34"/>
      <c r="L40" s="34">
        <v>62</v>
      </c>
      <c r="M40" s="34"/>
      <c r="N40" s="34">
        <v>176</v>
      </c>
      <c r="O40" s="34"/>
      <c r="P40" s="34">
        <v>0</v>
      </c>
      <c r="Q40" s="34"/>
      <c r="R40" s="34">
        <v>95</v>
      </c>
      <c r="S40" s="34"/>
      <c r="T40" s="34">
        <v>132</v>
      </c>
      <c r="U40" s="34"/>
      <c r="V40" s="34">
        <v>122</v>
      </c>
      <c r="W40" s="34"/>
      <c r="X40" s="34">
        <v>0</v>
      </c>
      <c r="Y40" s="34"/>
      <c r="Z40" s="34">
        <v>0</v>
      </c>
      <c r="AA40" s="34"/>
      <c r="AB40" s="34">
        <v>70</v>
      </c>
      <c r="AC40" s="34"/>
      <c r="AD40" s="34">
        <v>0</v>
      </c>
      <c r="AE40" s="34"/>
      <c r="AF40" s="34">
        <v>9</v>
      </c>
      <c r="AG40" s="34"/>
      <c r="AH40" s="34"/>
      <c r="AI40" s="34"/>
      <c r="AJ40" s="34">
        <v>20</v>
      </c>
      <c r="AK40" s="34"/>
      <c r="AL40" s="34">
        <f>C40+D40+F40+H40+J40+L40+N40+P40+R40+T40+V40+X40+Z40+AB40+AD40+AF40+AH40+AJ40</f>
        <v>988</v>
      </c>
      <c r="AM40" s="36"/>
      <c r="AN40" s="35">
        <v>35.700000000000003</v>
      </c>
      <c r="AO40" s="35">
        <f t="shared" si="1"/>
        <v>35271.600000000006</v>
      </c>
      <c r="AP40" s="1">
        <v>968</v>
      </c>
      <c r="AQ40" s="34"/>
      <c r="AR40" s="1">
        <v>35.700000000000003</v>
      </c>
      <c r="AS40" s="1">
        <f>AP40*AR40</f>
        <v>34557.600000000006</v>
      </c>
      <c r="AT40" s="37">
        <f>AO40-AS40</f>
        <v>714</v>
      </c>
    </row>
    <row r="41" spans="1:46" ht="30" customHeight="1" x14ac:dyDescent="0.25">
      <c r="A41" s="34" t="s">
        <v>40</v>
      </c>
      <c r="B41" s="9" t="s">
        <v>12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10"/>
      <c r="AN41" s="35"/>
      <c r="AO41" s="35">
        <f>AO42+AO43+AO44+AO45+AO46+AO47+AO48+AO49</f>
        <v>274860.74</v>
      </c>
      <c r="AP41" s="1"/>
      <c r="AQ41" s="34"/>
      <c r="AR41" s="1"/>
    </row>
    <row r="42" spans="1:46" ht="36.75" customHeight="1" x14ac:dyDescent="0.25">
      <c r="A42" s="34" t="s">
        <v>3</v>
      </c>
      <c r="B42" s="4" t="s">
        <v>49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/>
      <c r="R42" s="34">
        <v>3</v>
      </c>
      <c r="S42" s="34"/>
      <c r="T42" s="34">
        <v>144</v>
      </c>
      <c r="U42" s="34"/>
      <c r="V42" s="34">
        <v>69</v>
      </c>
      <c r="W42" s="34"/>
      <c r="X42" s="34">
        <v>0</v>
      </c>
      <c r="Y42" s="34"/>
      <c r="Z42" s="34">
        <v>33</v>
      </c>
      <c r="AA42" s="34"/>
      <c r="AB42" s="34">
        <v>17</v>
      </c>
      <c r="AC42" s="34"/>
      <c r="AD42" s="34">
        <v>0</v>
      </c>
      <c r="AE42" s="34"/>
      <c r="AF42" s="34">
        <v>0</v>
      </c>
      <c r="AG42" s="34"/>
      <c r="AH42" s="34"/>
      <c r="AI42" s="34"/>
      <c r="AJ42" s="34">
        <v>0</v>
      </c>
      <c r="AK42" s="34"/>
      <c r="AL42" s="5">
        <f t="shared" ref="AL42:AL49" si="2">SUM(C42:AJ42)</f>
        <v>266</v>
      </c>
      <c r="AM42" s="33"/>
      <c r="AN42" s="35">
        <v>42.1</v>
      </c>
      <c r="AO42" s="35">
        <f t="shared" ref="AO42:AO49" si="3">AN42*AL42</f>
        <v>11198.6</v>
      </c>
      <c r="AP42" s="1"/>
      <c r="AQ42" s="34"/>
      <c r="AR42" s="1"/>
      <c r="AS42" s="1"/>
    </row>
    <row r="43" spans="1:46" ht="35.25" customHeight="1" x14ac:dyDescent="0.25">
      <c r="A43" s="34" t="s">
        <v>4</v>
      </c>
      <c r="B43" s="4" t="s">
        <v>50</v>
      </c>
      <c r="C43" s="34">
        <v>142</v>
      </c>
      <c r="D43" s="34">
        <v>50</v>
      </c>
      <c r="E43" s="34"/>
      <c r="F43" s="34">
        <v>112</v>
      </c>
      <c r="G43" s="34"/>
      <c r="H43" s="34">
        <v>0</v>
      </c>
      <c r="I43" s="34"/>
      <c r="J43" s="34">
        <v>0</v>
      </c>
      <c r="K43" s="34"/>
      <c r="L43" s="34">
        <v>46</v>
      </c>
      <c r="M43" s="34"/>
      <c r="N43" s="34">
        <v>0</v>
      </c>
      <c r="O43" s="34"/>
      <c r="P43" s="34">
        <v>45</v>
      </c>
      <c r="Q43" s="34"/>
      <c r="R43" s="34">
        <v>0</v>
      </c>
      <c r="S43" s="34"/>
      <c r="T43" s="34">
        <v>0</v>
      </c>
      <c r="U43" s="34"/>
      <c r="V43" s="34">
        <v>0</v>
      </c>
      <c r="W43" s="34"/>
      <c r="X43" s="34">
        <v>74</v>
      </c>
      <c r="Y43" s="34"/>
      <c r="Z43" s="34">
        <v>46</v>
      </c>
      <c r="AA43" s="34"/>
      <c r="AB43" s="34">
        <v>46</v>
      </c>
      <c r="AC43" s="34"/>
      <c r="AD43" s="34">
        <v>0</v>
      </c>
      <c r="AE43" s="34"/>
      <c r="AF43" s="34">
        <v>10</v>
      </c>
      <c r="AG43" s="34"/>
      <c r="AH43" s="34"/>
      <c r="AI43" s="34"/>
      <c r="AJ43" s="34">
        <v>19</v>
      </c>
      <c r="AK43" s="34"/>
      <c r="AL43" s="5">
        <f t="shared" si="2"/>
        <v>590</v>
      </c>
      <c r="AM43" s="33"/>
      <c r="AN43" s="35">
        <v>37.799999999999997</v>
      </c>
      <c r="AO43" s="35">
        <f t="shared" si="3"/>
        <v>22302</v>
      </c>
      <c r="AP43" s="1">
        <v>571</v>
      </c>
      <c r="AQ43" s="34"/>
      <c r="AR43" s="1">
        <v>37.799999999999997</v>
      </c>
      <c r="AS43" s="1">
        <f>AP43*AR43</f>
        <v>21583.8</v>
      </c>
      <c r="AT43" s="37">
        <f>AO43-AS43</f>
        <v>718.20000000000073</v>
      </c>
    </row>
    <row r="44" spans="1:46" ht="35.25" customHeight="1" x14ac:dyDescent="0.25">
      <c r="A44" s="34" t="s">
        <v>5</v>
      </c>
      <c r="B44" s="4" t="s">
        <v>58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/>
      <c r="N44" s="34">
        <v>55</v>
      </c>
      <c r="O44" s="34"/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/>
      <c r="AD44" s="34">
        <v>114</v>
      </c>
      <c r="AE44" s="34"/>
      <c r="AF44" s="34">
        <v>0</v>
      </c>
      <c r="AG44" s="34"/>
      <c r="AH44" s="34"/>
      <c r="AI44" s="34"/>
      <c r="AJ44" s="34">
        <v>0</v>
      </c>
      <c r="AK44" s="34"/>
      <c r="AL44" s="34">
        <f t="shared" si="2"/>
        <v>169</v>
      </c>
      <c r="AM44" s="33"/>
      <c r="AN44" s="35">
        <v>199.7</v>
      </c>
      <c r="AO44" s="35">
        <f t="shared" si="3"/>
        <v>33749.299999999996</v>
      </c>
      <c r="AP44" s="1"/>
      <c r="AQ44" s="34"/>
      <c r="AR44" s="1"/>
      <c r="AS44" s="1"/>
    </row>
    <row r="45" spans="1:46" ht="44.25" customHeight="1" x14ac:dyDescent="0.25">
      <c r="A45" s="34" t="s">
        <v>6</v>
      </c>
      <c r="B45" s="4" t="s">
        <v>59</v>
      </c>
      <c r="C45" s="34">
        <v>27</v>
      </c>
      <c r="D45" s="34">
        <v>31</v>
      </c>
      <c r="E45" s="34"/>
      <c r="F45" s="34">
        <v>0</v>
      </c>
      <c r="G45" s="34"/>
      <c r="H45" s="34">
        <v>128</v>
      </c>
      <c r="I45" s="34"/>
      <c r="J45" s="34">
        <v>31</v>
      </c>
      <c r="K45" s="34"/>
      <c r="L45" s="34">
        <v>0</v>
      </c>
      <c r="M45" s="34"/>
      <c r="N45" s="34">
        <v>0</v>
      </c>
      <c r="O45" s="34"/>
      <c r="P45" s="34">
        <v>0</v>
      </c>
      <c r="Q45" s="34"/>
      <c r="R45" s="34">
        <v>0</v>
      </c>
      <c r="S45" s="34"/>
      <c r="T45" s="34">
        <v>0</v>
      </c>
      <c r="U45" s="34"/>
      <c r="V45" s="34">
        <v>24</v>
      </c>
      <c r="W45" s="34"/>
      <c r="X45" s="34">
        <v>0</v>
      </c>
      <c r="Y45" s="34"/>
      <c r="Z45" s="34">
        <v>0</v>
      </c>
      <c r="AA45" s="34"/>
      <c r="AB45" s="34">
        <v>0</v>
      </c>
      <c r="AC45" s="34"/>
      <c r="AD45" s="34">
        <v>30</v>
      </c>
      <c r="AE45" s="34"/>
      <c r="AF45" s="34">
        <v>0</v>
      </c>
      <c r="AG45" s="34"/>
      <c r="AH45" s="34"/>
      <c r="AI45" s="34"/>
      <c r="AJ45" s="34">
        <v>0</v>
      </c>
      <c r="AK45" s="34"/>
      <c r="AL45" s="34">
        <f t="shared" si="2"/>
        <v>271</v>
      </c>
      <c r="AM45" s="33"/>
      <c r="AN45" s="35">
        <v>227.4</v>
      </c>
      <c r="AO45" s="35">
        <f t="shared" si="3"/>
        <v>61625.4</v>
      </c>
      <c r="AP45" s="1"/>
      <c r="AQ45" s="34"/>
      <c r="AR45" s="1"/>
      <c r="AS45" s="1"/>
    </row>
    <row r="46" spans="1:46" ht="35.25" customHeight="1" x14ac:dyDescent="0.25">
      <c r="A46" s="34" t="s">
        <v>66</v>
      </c>
      <c r="B46" s="39" t="s">
        <v>80</v>
      </c>
      <c r="C46" s="34">
        <v>0</v>
      </c>
      <c r="D46" s="34">
        <v>0</v>
      </c>
      <c r="E46" s="34"/>
      <c r="F46" s="34">
        <v>0</v>
      </c>
      <c r="G46" s="34"/>
      <c r="H46" s="34">
        <v>0</v>
      </c>
      <c r="I46" s="34"/>
      <c r="J46" s="34">
        <v>19</v>
      </c>
      <c r="K46" s="34"/>
      <c r="L46" s="34">
        <v>0</v>
      </c>
      <c r="M46" s="34"/>
      <c r="N46" s="34">
        <v>125</v>
      </c>
      <c r="O46" s="34"/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/>
      <c r="AL46" s="34">
        <f t="shared" si="2"/>
        <v>144</v>
      </c>
      <c r="AM46" s="33"/>
      <c r="AN46" s="35">
        <v>256.39999999999998</v>
      </c>
      <c r="AO46" s="35">
        <f t="shared" si="3"/>
        <v>36921.599999999999</v>
      </c>
      <c r="AP46" s="1"/>
      <c r="AQ46" s="34"/>
      <c r="AR46" s="1"/>
      <c r="AS46" s="1"/>
    </row>
    <row r="47" spans="1:46" ht="31.5" x14ac:dyDescent="0.25">
      <c r="A47" s="34" t="s">
        <v>67</v>
      </c>
      <c r="B47" s="4" t="s">
        <v>53</v>
      </c>
      <c r="C47" s="34">
        <v>166</v>
      </c>
      <c r="D47" s="34">
        <v>81</v>
      </c>
      <c r="E47" s="34"/>
      <c r="F47" s="34">
        <v>111</v>
      </c>
      <c r="G47" s="34"/>
      <c r="H47" s="34">
        <v>116</v>
      </c>
      <c r="I47" s="34"/>
      <c r="J47" s="34">
        <v>55</v>
      </c>
      <c r="K47" s="34"/>
      <c r="L47" s="34">
        <v>46</v>
      </c>
      <c r="M47" s="34"/>
      <c r="N47" s="34">
        <v>177</v>
      </c>
      <c r="O47" s="34"/>
      <c r="P47" s="34">
        <v>45</v>
      </c>
      <c r="Q47" s="34"/>
      <c r="R47" s="34">
        <v>89</v>
      </c>
      <c r="S47" s="34"/>
      <c r="T47" s="34">
        <v>144</v>
      </c>
      <c r="U47" s="34"/>
      <c r="V47" s="34">
        <v>93</v>
      </c>
      <c r="W47" s="34"/>
      <c r="X47" s="34">
        <v>74</v>
      </c>
      <c r="Y47" s="34"/>
      <c r="Z47" s="34">
        <v>78</v>
      </c>
      <c r="AA47" s="34"/>
      <c r="AB47" s="34">
        <v>62</v>
      </c>
      <c r="AC47" s="34"/>
      <c r="AD47" s="34">
        <v>143</v>
      </c>
      <c r="AE47" s="34"/>
      <c r="AF47" s="34">
        <v>10</v>
      </c>
      <c r="AG47" s="34"/>
      <c r="AH47" s="34"/>
      <c r="AI47" s="34"/>
      <c r="AJ47" s="34">
        <v>19</v>
      </c>
      <c r="AK47" s="34"/>
      <c r="AL47" s="34">
        <f t="shared" si="2"/>
        <v>1509</v>
      </c>
      <c r="AM47" s="33" t="e">
        <f>#REF!+E47+G47+I47+K47+M47+O47+Q47+S47+U47+W47+Y47+AA47+AC47+AE47+AG47+AI47+AK47</f>
        <v>#REF!</v>
      </c>
      <c r="AN47" s="35">
        <v>47</v>
      </c>
      <c r="AO47" s="35">
        <f t="shared" si="3"/>
        <v>70923</v>
      </c>
      <c r="AP47" s="1">
        <v>1490</v>
      </c>
      <c r="AQ47" s="34"/>
      <c r="AR47" s="1">
        <v>47</v>
      </c>
      <c r="AS47" s="1">
        <f>AP47*AR47</f>
        <v>70030</v>
      </c>
      <c r="AT47" s="37">
        <f>AO47-AS47</f>
        <v>893</v>
      </c>
    </row>
    <row r="48" spans="1:46" ht="31.5" x14ac:dyDescent="0.25">
      <c r="A48" s="34" t="s">
        <v>86</v>
      </c>
      <c r="B48" s="4" t="s">
        <v>63</v>
      </c>
      <c r="C48" s="34">
        <v>0</v>
      </c>
      <c r="D48" s="34">
        <v>59</v>
      </c>
      <c r="E48" s="34"/>
      <c r="F48" s="34">
        <v>0</v>
      </c>
      <c r="G48" s="34"/>
      <c r="H48" s="34">
        <v>0</v>
      </c>
      <c r="I48" s="34"/>
      <c r="J48" s="34">
        <v>43</v>
      </c>
      <c r="K48" s="34"/>
      <c r="L48" s="34">
        <v>41</v>
      </c>
      <c r="M48" s="34"/>
      <c r="N48" s="34">
        <v>177</v>
      </c>
      <c r="O48" s="34"/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/>
      <c r="AF48" s="34">
        <v>7</v>
      </c>
      <c r="AG48" s="34"/>
      <c r="AH48" s="34"/>
      <c r="AI48" s="34"/>
      <c r="AJ48" s="34">
        <v>21</v>
      </c>
      <c r="AK48" s="34"/>
      <c r="AL48" s="34">
        <f t="shared" si="2"/>
        <v>348</v>
      </c>
      <c r="AM48" s="33"/>
      <c r="AN48" s="35">
        <v>37.83</v>
      </c>
      <c r="AO48" s="35">
        <f t="shared" si="3"/>
        <v>13164.84</v>
      </c>
      <c r="AP48" s="1"/>
      <c r="AQ48" s="34"/>
      <c r="AR48" s="1"/>
      <c r="AS48" s="1"/>
    </row>
    <row r="49" spans="1:46" ht="31.5" customHeight="1" x14ac:dyDescent="0.25">
      <c r="A49" s="34" t="s">
        <v>82</v>
      </c>
      <c r="B49" s="40" t="s">
        <v>84</v>
      </c>
      <c r="C49" s="36">
        <v>181</v>
      </c>
      <c r="D49" s="34">
        <v>98</v>
      </c>
      <c r="E49" s="34"/>
      <c r="F49" s="34">
        <v>0</v>
      </c>
      <c r="G49" s="34"/>
      <c r="H49" s="34">
        <v>0</v>
      </c>
      <c r="I49" s="34"/>
      <c r="J49" s="34">
        <v>65</v>
      </c>
      <c r="K49" s="34"/>
      <c r="L49" s="34">
        <v>50</v>
      </c>
      <c r="M49" s="34"/>
      <c r="N49" s="34">
        <v>163</v>
      </c>
      <c r="O49" s="34"/>
      <c r="P49" s="34">
        <v>0</v>
      </c>
      <c r="Q49" s="34"/>
      <c r="R49" s="34">
        <v>98</v>
      </c>
      <c r="S49" s="34"/>
      <c r="T49" s="34">
        <v>163</v>
      </c>
      <c r="U49" s="34"/>
      <c r="V49" s="34">
        <v>110</v>
      </c>
      <c r="W49" s="34"/>
      <c r="X49" s="34">
        <v>83</v>
      </c>
      <c r="Y49" s="34"/>
      <c r="Z49" s="34">
        <v>0</v>
      </c>
      <c r="AA49" s="34"/>
      <c r="AB49" s="34">
        <v>72</v>
      </c>
      <c r="AC49" s="34"/>
      <c r="AD49" s="34">
        <v>0</v>
      </c>
      <c r="AE49" s="34"/>
      <c r="AF49" s="34">
        <v>10</v>
      </c>
      <c r="AG49" s="34"/>
      <c r="AH49" s="34"/>
      <c r="AI49" s="34"/>
      <c r="AJ49" s="34">
        <v>22</v>
      </c>
      <c r="AK49" s="34"/>
      <c r="AL49" s="34">
        <f t="shared" si="2"/>
        <v>1115</v>
      </c>
      <c r="AM49" s="36"/>
      <c r="AN49" s="35">
        <v>22.4</v>
      </c>
      <c r="AO49" s="35">
        <f t="shared" si="3"/>
        <v>24976</v>
      </c>
      <c r="AP49" s="1">
        <v>1093</v>
      </c>
      <c r="AQ49" s="34"/>
      <c r="AR49" s="1">
        <v>22.4</v>
      </c>
      <c r="AS49" s="1">
        <f>AP49*AR49</f>
        <v>24483.199999999997</v>
      </c>
      <c r="AT49" s="37">
        <f>AO49-AS49</f>
        <v>492.80000000000291</v>
      </c>
    </row>
    <row r="50" spans="1:46" ht="29.25" customHeight="1" x14ac:dyDescent="0.25">
      <c r="A50" s="34" t="s">
        <v>41</v>
      </c>
      <c r="B50" s="11" t="s">
        <v>14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10"/>
      <c r="AN50" s="6"/>
      <c r="AO50" s="6">
        <f>AO51+AO52+AO53+AO54+AO55+AO56+AO57+AO58</f>
        <v>245377.00999999998</v>
      </c>
      <c r="AP50" s="1"/>
      <c r="AQ50" s="34"/>
      <c r="AR50" s="1"/>
    </row>
    <row r="51" spans="1:46" ht="33" customHeight="1" x14ac:dyDescent="0.25">
      <c r="A51" s="34" t="s">
        <v>42</v>
      </c>
      <c r="B51" s="4" t="s">
        <v>49</v>
      </c>
      <c r="C51" s="34">
        <v>0</v>
      </c>
      <c r="D51" s="34">
        <v>0</v>
      </c>
      <c r="E51" s="34"/>
      <c r="F51" s="34">
        <v>0</v>
      </c>
      <c r="G51" s="34"/>
      <c r="H51" s="34">
        <v>143</v>
      </c>
      <c r="I51" s="34"/>
      <c r="J51" s="34">
        <v>0</v>
      </c>
      <c r="K51" s="34"/>
      <c r="L51" s="34">
        <v>0</v>
      </c>
      <c r="M51" s="34"/>
      <c r="N51" s="34">
        <v>0</v>
      </c>
      <c r="O51" s="34"/>
      <c r="P51" s="34">
        <v>0</v>
      </c>
      <c r="Q51" s="34"/>
      <c r="R51" s="34">
        <v>73</v>
      </c>
      <c r="S51" s="34"/>
      <c r="T51" s="34">
        <v>119</v>
      </c>
      <c r="U51" s="34"/>
      <c r="V51" s="34">
        <v>82</v>
      </c>
      <c r="W51" s="34"/>
      <c r="X51" s="34">
        <v>0</v>
      </c>
      <c r="Y51" s="34"/>
      <c r="Z51" s="34">
        <v>0</v>
      </c>
      <c r="AA51" s="34"/>
      <c r="AB51" s="34">
        <v>38</v>
      </c>
      <c r="AC51" s="34"/>
      <c r="AD51" s="34">
        <v>0</v>
      </c>
      <c r="AE51" s="34"/>
      <c r="AF51" s="34">
        <v>0</v>
      </c>
      <c r="AG51" s="34"/>
      <c r="AH51" s="34"/>
      <c r="AI51" s="34"/>
      <c r="AJ51" s="34">
        <v>0</v>
      </c>
      <c r="AK51" s="34"/>
      <c r="AL51" s="5">
        <f t="shared" ref="AL51:AL58" si="4">SUM(C51:AJ51)</f>
        <v>455</v>
      </c>
      <c r="AM51" s="33"/>
      <c r="AN51" s="35">
        <v>36</v>
      </c>
      <c r="AO51" s="35">
        <f t="shared" ref="AO51:AO58" si="5">AN51*AL51</f>
        <v>16380</v>
      </c>
      <c r="AP51" s="1"/>
      <c r="AQ51" s="34"/>
      <c r="AR51" s="1"/>
      <c r="AS51" s="1"/>
    </row>
    <row r="52" spans="1:46" ht="31.5" x14ac:dyDescent="0.25">
      <c r="A52" s="34" t="s">
        <v>43</v>
      </c>
      <c r="B52" s="4" t="s">
        <v>54</v>
      </c>
      <c r="C52" s="34">
        <v>75</v>
      </c>
      <c r="D52" s="34">
        <v>47</v>
      </c>
      <c r="E52" s="34"/>
      <c r="F52" s="34">
        <v>112</v>
      </c>
      <c r="G52" s="34"/>
      <c r="H52" s="34">
        <v>0</v>
      </c>
      <c r="I52" s="34"/>
      <c r="J52" s="34">
        <v>0</v>
      </c>
      <c r="K52" s="34"/>
      <c r="L52" s="34">
        <v>34</v>
      </c>
      <c r="M52" s="34"/>
      <c r="N52" s="34">
        <v>0</v>
      </c>
      <c r="O52" s="34"/>
      <c r="P52" s="34">
        <v>43</v>
      </c>
      <c r="Q52" s="34"/>
      <c r="R52" s="34">
        <v>0</v>
      </c>
      <c r="S52" s="34"/>
      <c r="T52" s="34">
        <v>0</v>
      </c>
      <c r="U52" s="34"/>
      <c r="V52" s="34">
        <v>0</v>
      </c>
      <c r="W52" s="34"/>
      <c r="X52" s="34">
        <v>57</v>
      </c>
      <c r="Y52" s="34"/>
      <c r="Z52" s="34">
        <v>63</v>
      </c>
      <c r="AA52" s="34"/>
      <c r="AB52" s="34">
        <v>21</v>
      </c>
      <c r="AC52" s="34"/>
      <c r="AD52" s="34">
        <v>0</v>
      </c>
      <c r="AE52" s="34"/>
      <c r="AF52" s="34">
        <v>7</v>
      </c>
      <c r="AG52" s="34"/>
      <c r="AH52" s="34"/>
      <c r="AI52" s="34"/>
      <c r="AJ52" s="34">
        <v>0</v>
      </c>
      <c r="AK52" s="34"/>
      <c r="AL52" s="5">
        <f t="shared" si="4"/>
        <v>459</v>
      </c>
      <c r="AM52" s="33"/>
      <c r="AN52" s="35">
        <v>36.9</v>
      </c>
      <c r="AO52" s="35">
        <f t="shared" si="5"/>
        <v>16937.099999999999</v>
      </c>
      <c r="AP52" s="1"/>
      <c r="AQ52" s="34"/>
      <c r="AR52" s="1"/>
      <c r="AS52" s="1"/>
    </row>
    <row r="53" spans="1:46" ht="31.5" x14ac:dyDescent="0.25">
      <c r="A53" s="34" t="s">
        <v>44</v>
      </c>
      <c r="B53" s="4" t="s">
        <v>58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55</v>
      </c>
      <c r="O53" s="34"/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/>
      <c r="AD53" s="34">
        <v>107</v>
      </c>
      <c r="AE53" s="34"/>
      <c r="AF53" s="34">
        <v>0</v>
      </c>
      <c r="AG53" s="34"/>
      <c r="AH53" s="34"/>
      <c r="AI53" s="34"/>
      <c r="AJ53" s="34">
        <v>15</v>
      </c>
      <c r="AK53" s="34"/>
      <c r="AL53" s="34">
        <f t="shared" si="4"/>
        <v>177</v>
      </c>
      <c r="AM53" s="33"/>
      <c r="AN53" s="35">
        <v>142.77000000000001</v>
      </c>
      <c r="AO53" s="35">
        <f t="shared" si="5"/>
        <v>25270.29</v>
      </c>
      <c r="AP53" s="1"/>
      <c r="AQ53" s="34"/>
      <c r="AR53" s="1"/>
      <c r="AS53" s="1"/>
    </row>
    <row r="54" spans="1:46" ht="37.5" customHeight="1" x14ac:dyDescent="0.25">
      <c r="A54" s="34" t="s">
        <v>45</v>
      </c>
      <c r="B54" s="4" t="s">
        <v>59</v>
      </c>
      <c r="C54" s="34">
        <v>28</v>
      </c>
      <c r="D54" s="34">
        <v>28</v>
      </c>
      <c r="E54" s="34"/>
      <c r="F54" s="34">
        <v>0</v>
      </c>
      <c r="G54" s="34"/>
      <c r="H54" s="34">
        <v>0</v>
      </c>
      <c r="I54" s="34"/>
      <c r="J54" s="34">
        <v>27</v>
      </c>
      <c r="K54" s="34"/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/>
      <c r="V54" s="34">
        <v>24</v>
      </c>
      <c r="W54" s="34"/>
      <c r="X54" s="34">
        <v>0</v>
      </c>
      <c r="Y54" s="34"/>
      <c r="Z54" s="34">
        <v>0</v>
      </c>
      <c r="AA54" s="34"/>
      <c r="AB54" s="34">
        <v>0</v>
      </c>
      <c r="AC54" s="34"/>
      <c r="AD54" s="34">
        <v>37</v>
      </c>
      <c r="AE54" s="34"/>
      <c r="AF54" s="34">
        <v>0</v>
      </c>
      <c r="AG54" s="34"/>
      <c r="AH54" s="34"/>
      <c r="AI54" s="34"/>
      <c r="AJ54" s="34">
        <v>0</v>
      </c>
      <c r="AK54" s="34"/>
      <c r="AL54" s="34">
        <f t="shared" si="4"/>
        <v>144</v>
      </c>
      <c r="AM54" s="33"/>
      <c r="AN54" s="35">
        <v>180.1</v>
      </c>
      <c r="AO54" s="35">
        <f t="shared" si="5"/>
        <v>25934.399999999998</v>
      </c>
      <c r="AP54" s="1"/>
      <c r="AQ54" s="34"/>
      <c r="AR54" s="1"/>
      <c r="AS54" s="1"/>
    </row>
    <row r="55" spans="1:46" ht="31.5" x14ac:dyDescent="0.25">
      <c r="A55" s="34" t="s">
        <v>68</v>
      </c>
      <c r="B55" s="39" t="s">
        <v>80</v>
      </c>
      <c r="C55" s="34">
        <v>28</v>
      </c>
      <c r="D55" s="34">
        <v>0</v>
      </c>
      <c r="E55" s="34"/>
      <c r="F55" s="34">
        <v>0</v>
      </c>
      <c r="G55" s="34"/>
      <c r="H55" s="34">
        <v>0</v>
      </c>
      <c r="I55" s="34"/>
      <c r="J55" s="34">
        <v>30</v>
      </c>
      <c r="K55" s="34"/>
      <c r="L55" s="34">
        <v>0</v>
      </c>
      <c r="M55" s="34"/>
      <c r="N55" s="34">
        <v>127</v>
      </c>
      <c r="O55" s="34"/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/>
      <c r="AL55" s="34">
        <f t="shared" si="4"/>
        <v>185</v>
      </c>
      <c r="AM55" s="33"/>
      <c r="AN55" s="35">
        <v>288.2</v>
      </c>
      <c r="AO55" s="35">
        <f>AN55*AL55</f>
        <v>53317</v>
      </c>
      <c r="AP55" s="1"/>
      <c r="AQ55" s="34"/>
      <c r="AR55" s="1"/>
      <c r="AS55" s="1"/>
    </row>
    <row r="56" spans="1:46" ht="47.25" customHeight="1" x14ac:dyDescent="0.25">
      <c r="A56" s="34" t="s">
        <v>69</v>
      </c>
      <c r="B56" s="4" t="s">
        <v>52</v>
      </c>
      <c r="C56" s="34">
        <v>129</v>
      </c>
      <c r="D56" s="34">
        <v>75</v>
      </c>
      <c r="E56" s="34"/>
      <c r="F56" s="34">
        <v>112</v>
      </c>
      <c r="G56" s="34"/>
      <c r="H56" s="34">
        <v>72</v>
      </c>
      <c r="I56" s="34"/>
      <c r="J56" s="34">
        <v>57</v>
      </c>
      <c r="K56" s="34"/>
      <c r="L56" s="34">
        <v>32</v>
      </c>
      <c r="M56" s="34"/>
      <c r="N56" s="34">
        <v>192</v>
      </c>
      <c r="O56" s="34"/>
      <c r="P56" s="34">
        <v>43</v>
      </c>
      <c r="Q56" s="34"/>
      <c r="R56" s="34">
        <v>83</v>
      </c>
      <c r="S56" s="34"/>
      <c r="T56" s="34">
        <v>119</v>
      </c>
      <c r="U56" s="34"/>
      <c r="V56" s="34">
        <v>106</v>
      </c>
      <c r="W56" s="34"/>
      <c r="X56" s="34">
        <v>57</v>
      </c>
      <c r="Y56" s="34"/>
      <c r="Z56" s="34">
        <v>63</v>
      </c>
      <c r="AA56" s="34"/>
      <c r="AB56" s="34">
        <v>66</v>
      </c>
      <c r="AC56" s="34"/>
      <c r="AD56" s="34">
        <v>144</v>
      </c>
      <c r="AE56" s="34"/>
      <c r="AF56" s="34">
        <v>7</v>
      </c>
      <c r="AG56" s="34"/>
      <c r="AH56" s="34"/>
      <c r="AI56" s="34"/>
      <c r="AJ56" s="34">
        <v>9</v>
      </c>
      <c r="AK56" s="34"/>
      <c r="AL56" s="34">
        <f t="shared" si="4"/>
        <v>1366</v>
      </c>
      <c r="AM56" s="33" t="e">
        <f>#REF!+E56+G56+I56+K56+M56+O56+Q56+S56+U56+W56+Y56+AA56+AC56+AE56+AG56+AI56+AK56</f>
        <v>#REF!</v>
      </c>
      <c r="AN56" s="35">
        <v>47.9</v>
      </c>
      <c r="AO56" s="35">
        <f t="shared" si="5"/>
        <v>65431.4</v>
      </c>
      <c r="AP56" s="1">
        <v>1357</v>
      </c>
      <c r="AQ56" s="34"/>
      <c r="AR56" s="1">
        <v>47.9</v>
      </c>
      <c r="AS56" s="1">
        <f>AP56*AR56</f>
        <v>65000.299999999996</v>
      </c>
      <c r="AT56" s="37">
        <f>AO56-AS56</f>
        <v>431.10000000000582</v>
      </c>
    </row>
    <row r="57" spans="1:46" ht="31.5" x14ac:dyDescent="0.25">
      <c r="A57" s="34" t="s">
        <v>87</v>
      </c>
      <c r="B57" s="4" t="s">
        <v>63</v>
      </c>
      <c r="C57" s="34">
        <v>0</v>
      </c>
      <c r="D57" s="34">
        <v>81</v>
      </c>
      <c r="E57" s="34"/>
      <c r="F57" s="34">
        <v>0</v>
      </c>
      <c r="G57" s="34"/>
      <c r="H57" s="34">
        <v>0</v>
      </c>
      <c r="I57" s="34"/>
      <c r="J57" s="34">
        <v>53</v>
      </c>
      <c r="K57" s="34"/>
      <c r="L57" s="34">
        <v>37</v>
      </c>
      <c r="M57" s="34"/>
      <c r="N57" s="34">
        <v>187</v>
      </c>
      <c r="O57" s="34"/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/>
      <c r="AF57" s="34">
        <v>6</v>
      </c>
      <c r="AG57" s="34"/>
      <c r="AH57" s="34"/>
      <c r="AI57" s="34"/>
      <c r="AJ57" s="34">
        <v>10</v>
      </c>
      <c r="AK57" s="34"/>
      <c r="AL57" s="34">
        <f t="shared" si="4"/>
        <v>374</v>
      </c>
      <c r="AM57" s="33"/>
      <c r="AN57" s="35">
        <v>50.68</v>
      </c>
      <c r="AO57" s="35">
        <f t="shared" si="5"/>
        <v>18954.32</v>
      </c>
      <c r="AP57" s="1"/>
      <c r="AQ57" s="34"/>
      <c r="AR57" s="1"/>
      <c r="AS57" s="1"/>
    </row>
    <row r="58" spans="1:46" ht="31.5" customHeight="1" x14ac:dyDescent="0.25">
      <c r="A58" s="34" t="s">
        <v>83</v>
      </c>
      <c r="B58" s="40" t="s">
        <v>84</v>
      </c>
      <c r="C58" s="36">
        <v>141</v>
      </c>
      <c r="D58" s="34">
        <v>81</v>
      </c>
      <c r="E58" s="34"/>
      <c r="F58" s="34">
        <v>0</v>
      </c>
      <c r="G58" s="34"/>
      <c r="H58" s="34">
        <v>0</v>
      </c>
      <c r="I58" s="34"/>
      <c r="J58" s="34">
        <v>67</v>
      </c>
      <c r="K58" s="34"/>
      <c r="L58" s="34">
        <v>45</v>
      </c>
      <c r="M58" s="34"/>
      <c r="N58" s="34">
        <v>178</v>
      </c>
      <c r="O58" s="34"/>
      <c r="P58" s="34">
        <v>0</v>
      </c>
      <c r="Q58" s="34"/>
      <c r="R58" s="34">
        <v>95</v>
      </c>
      <c r="S58" s="34"/>
      <c r="T58" s="34">
        <v>138</v>
      </c>
      <c r="U58" s="34"/>
      <c r="V58" s="34">
        <v>121</v>
      </c>
      <c r="W58" s="34"/>
      <c r="X58" s="34">
        <v>64</v>
      </c>
      <c r="Y58" s="34"/>
      <c r="Z58" s="34">
        <v>0</v>
      </c>
      <c r="AA58" s="34"/>
      <c r="AB58" s="34">
        <v>77</v>
      </c>
      <c r="AC58" s="34"/>
      <c r="AD58" s="34">
        <v>0</v>
      </c>
      <c r="AE58" s="34"/>
      <c r="AF58" s="34">
        <v>7</v>
      </c>
      <c r="AG58" s="34"/>
      <c r="AH58" s="34"/>
      <c r="AI58" s="34"/>
      <c r="AJ58" s="34">
        <v>15</v>
      </c>
      <c r="AK58" s="34"/>
      <c r="AL58" s="34">
        <f t="shared" si="4"/>
        <v>1029</v>
      </c>
      <c r="AM58" s="36"/>
      <c r="AN58" s="35">
        <v>22.5</v>
      </c>
      <c r="AO58" s="35">
        <f t="shared" si="5"/>
        <v>23152.5</v>
      </c>
      <c r="AP58" s="1">
        <v>1014</v>
      </c>
      <c r="AQ58" s="41"/>
      <c r="AR58" s="1">
        <v>22.5</v>
      </c>
      <c r="AS58" s="1">
        <f>AP58*AR58</f>
        <v>22815</v>
      </c>
      <c r="AT58" s="37">
        <f>AO58-AS58</f>
        <v>337.5</v>
      </c>
    </row>
    <row r="59" spans="1:46" ht="19.5" customHeight="1" x14ac:dyDescent="0.25">
      <c r="A59" s="42"/>
      <c r="B59" s="19" t="s">
        <v>112</v>
      </c>
      <c r="C59" s="17">
        <f>C24+C25+C26+C27+C28+C29+C30+C31+C33+C34+C35+C36+C37+C38+C39+C40+C42+C43+C44+C45+C46+C47+C48+C49+C51+C52+C53+C54+C55+C56+C57+C58</f>
        <v>1653</v>
      </c>
      <c r="D59" s="17">
        <f t="shared" ref="D59:AO59" si="6">D24+D25+D26+D27+D28+D29+D30+D31+D33+D34+D35+D36+D37+D38+D39+D40+D42+D43+D44+D45+D46+D47+D48+D49+D51+D52+D53+D54+D55+D56+D57+D58</f>
        <v>1097</v>
      </c>
      <c r="E59" s="17">
        <f t="shared" si="6"/>
        <v>0</v>
      </c>
      <c r="F59" s="17">
        <f t="shared" si="6"/>
        <v>1001</v>
      </c>
      <c r="G59" s="17">
        <f t="shared" si="6"/>
        <v>0</v>
      </c>
      <c r="H59" s="17">
        <f t="shared" si="6"/>
        <v>1054</v>
      </c>
      <c r="I59" s="17">
        <f t="shared" si="6"/>
        <v>0</v>
      </c>
      <c r="J59" s="17">
        <f t="shared" si="6"/>
        <v>834</v>
      </c>
      <c r="K59" s="17">
        <f t="shared" si="6"/>
        <v>0</v>
      </c>
      <c r="L59" s="17">
        <f t="shared" si="6"/>
        <v>835</v>
      </c>
      <c r="M59" s="17">
        <f t="shared" si="6"/>
        <v>0</v>
      </c>
      <c r="N59" s="17">
        <f t="shared" si="6"/>
        <v>2972</v>
      </c>
      <c r="O59" s="17">
        <f t="shared" si="6"/>
        <v>0</v>
      </c>
      <c r="P59" s="17">
        <f t="shared" si="6"/>
        <v>427</v>
      </c>
      <c r="Q59" s="17">
        <f t="shared" si="6"/>
        <v>0</v>
      </c>
      <c r="R59" s="17">
        <f t="shared" si="6"/>
        <v>863</v>
      </c>
      <c r="S59" s="17">
        <f t="shared" si="6"/>
        <v>0</v>
      </c>
      <c r="T59" s="17">
        <f t="shared" si="6"/>
        <v>1591</v>
      </c>
      <c r="U59" s="17">
        <f t="shared" si="6"/>
        <v>0</v>
      </c>
      <c r="V59" s="17">
        <f t="shared" si="6"/>
        <v>1204</v>
      </c>
      <c r="W59" s="17">
        <f t="shared" si="6"/>
        <v>0</v>
      </c>
      <c r="X59" s="17">
        <f t="shared" si="6"/>
        <v>766</v>
      </c>
      <c r="Y59" s="17">
        <f t="shared" si="6"/>
        <v>0</v>
      </c>
      <c r="Z59" s="17">
        <f t="shared" si="6"/>
        <v>593</v>
      </c>
      <c r="AA59" s="17">
        <f t="shared" si="6"/>
        <v>0</v>
      </c>
      <c r="AB59" s="17">
        <f t="shared" si="6"/>
        <v>792</v>
      </c>
      <c r="AC59" s="17">
        <f t="shared" si="6"/>
        <v>0</v>
      </c>
      <c r="AD59" s="17">
        <f t="shared" si="6"/>
        <v>1267</v>
      </c>
      <c r="AE59" s="17">
        <f t="shared" si="6"/>
        <v>0</v>
      </c>
      <c r="AF59" s="17">
        <f t="shared" si="6"/>
        <v>133</v>
      </c>
      <c r="AG59" s="17">
        <f t="shared" si="6"/>
        <v>0</v>
      </c>
      <c r="AH59" s="17">
        <f t="shared" si="6"/>
        <v>0</v>
      </c>
      <c r="AI59" s="17">
        <f t="shared" si="6"/>
        <v>0</v>
      </c>
      <c r="AJ59" s="17">
        <f t="shared" si="6"/>
        <v>235</v>
      </c>
      <c r="AK59" s="17">
        <f t="shared" si="6"/>
        <v>0</v>
      </c>
      <c r="AL59" s="17">
        <f t="shared" si="6"/>
        <v>17317</v>
      </c>
      <c r="AM59" s="17" t="e">
        <f t="shared" si="6"/>
        <v>#REF!</v>
      </c>
      <c r="AN59" s="17"/>
      <c r="AO59" s="18">
        <f t="shared" si="6"/>
        <v>992272.02</v>
      </c>
      <c r="AR59" s="1"/>
    </row>
    <row r="60" spans="1:46" ht="58.9" customHeight="1" x14ac:dyDescent="0.25">
      <c r="A60" s="34" t="s">
        <v>46</v>
      </c>
      <c r="B60" s="21" t="s">
        <v>70</v>
      </c>
      <c r="C60" s="23" t="s">
        <v>33</v>
      </c>
      <c r="D60" s="23" t="s">
        <v>71</v>
      </c>
      <c r="E60" s="22" t="s">
        <v>71</v>
      </c>
      <c r="F60" s="24" t="s">
        <v>57</v>
      </c>
      <c r="G60" s="56" t="s">
        <v>116</v>
      </c>
      <c r="H60" s="48"/>
      <c r="I60" s="48"/>
      <c r="J60" s="48"/>
      <c r="K60" s="25"/>
      <c r="L60" s="57" t="s">
        <v>72</v>
      </c>
      <c r="M60" s="57"/>
      <c r="N60" s="57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R60" s="16"/>
    </row>
    <row r="61" spans="1:46" s="1" customFormat="1" ht="25.15" customHeight="1" x14ac:dyDescent="0.25">
      <c r="A61" s="34" t="s">
        <v>46</v>
      </c>
      <c r="B61" s="9" t="s">
        <v>7</v>
      </c>
      <c r="C61" s="34"/>
      <c r="D61" s="34"/>
      <c r="E61" s="4"/>
      <c r="F61" s="34"/>
      <c r="G61" s="7"/>
      <c r="H61" s="56"/>
      <c r="I61" s="56"/>
      <c r="J61" s="56"/>
      <c r="K61" s="7"/>
      <c r="L61" s="61">
        <f>L62+L63+L64+L65+L66</f>
        <v>11110.23</v>
      </c>
      <c r="M61" s="61"/>
      <c r="N61" s="61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P61" s="37"/>
      <c r="AQ61" s="37"/>
    </row>
    <row r="62" spans="1:46" s="1" customFormat="1" ht="26.45" customHeight="1" x14ac:dyDescent="0.25">
      <c r="A62" s="34" t="s">
        <v>73</v>
      </c>
      <c r="B62" s="13" t="s">
        <v>88</v>
      </c>
      <c r="C62" s="34">
        <v>0</v>
      </c>
      <c r="D62" s="34">
        <v>13</v>
      </c>
      <c r="E62" s="43"/>
      <c r="F62" s="34">
        <f t="shared" ref="F62:F82" si="7">C62+D62</f>
        <v>13</v>
      </c>
      <c r="G62" s="12"/>
      <c r="H62" s="58">
        <v>184.08</v>
      </c>
      <c r="I62" s="59"/>
      <c r="J62" s="60"/>
      <c r="K62" s="12"/>
      <c r="L62" s="61">
        <f t="shared" ref="L62:L82" si="8">F62*H62</f>
        <v>2393.04</v>
      </c>
      <c r="M62" s="61"/>
      <c r="N62" s="61"/>
      <c r="O62" s="12"/>
      <c r="P62" s="12"/>
      <c r="Q62" s="12"/>
      <c r="U62" s="12"/>
      <c r="V62" s="12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P62" s="37"/>
      <c r="AQ62" s="37"/>
      <c r="AR62" s="16"/>
    </row>
    <row r="63" spans="1:46" s="1" customFormat="1" ht="30" x14ac:dyDescent="0.25">
      <c r="A63" s="34" t="s">
        <v>74</v>
      </c>
      <c r="B63" s="14" t="s">
        <v>89</v>
      </c>
      <c r="C63" s="34">
        <v>0</v>
      </c>
      <c r="D63" s="34">
        <v>13</v>
      </c>
      <c r="E63" s="4"/>
      <c r="F63" s="34">
        <f t="shared" si="7"/>
        <v>13</v>
      </c>
      <c r="G63" s="7"/>
      <c r="H63" s="58">
        <v>59.69</v>
      </c>
      <c r="I63" s="59"/>
      <c r="J63" s="60"/>
      <c r="K63" s="7"/>
      <c r="L63" s="61">
        <f t="shared" si="8"/>
        <v>775.97</v>
      </c>
      <c r="M63" s="61"/>
      <c r="N63" s="61"/>
      <c r="O63" s="7"/>
      <c r="P63" s="7"/>
      <c r="Q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P63" s="37"/>
      <c r="AQ63" s="37"/>
      <c r="AR63" s="16"/>
    </row>
    <row r="64" spans="1:46" s="1" customFormat="1" ht="30" x14ac:dyDescent="0.25">
      <c r="A64" s="34" t="s">
        <v>75</v>
      </c>
      <c r="B64" s="14" t="s">
        <v>90</v>
      </c>
      <c r="C64" s="34">
        <v>0</v>
      </c>
      <c r="D64" s="34">
        <v>13</v>
      </c>
      <c r="E64" s="4"/>
      <c r="F64" s="34">
        <f t="shared" si="7"/>
        <v>13</v>
      </c>
      <c r="G64" s="7"/>
      <c r="H64" s="58">
        <v>161.19</v>
      </c>
      <c r="I64" s="59"/>
      <c r="J64" s="60"/>
      <c r="K64" s="7"/>
      <c r="L64" s="61">
        <f t="shared" si="8"/>
        <v>2095.4699999999998</v>
      </c>
      <c r="M64" s="61"/>
      <c r="N64" s="61"/>
      <c r="O64" s="7"/>
      <c r="P64" s="7"/>
      <c r="Q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P64" s="37"/>
      <c r="AQ64" s="37"/>
      <c r="AR64" s="16"/>
    </row>
    <row r="65" spans="1:44" s="1" customFormat="1" ht="30" x14ac:dyDescent="0.25">
      <c r="A65" s="34" t="s">
        <v>76</v>
      </c>
      <c r="B65" s="14" t="s">
        <v>91</v>
      </c>
      <c r="C65" s="34">
        <v>6</v>
      </c>
      <c r="D65" s="34">
        <v>19</v>
      </c>
      <c r="E65" s="4"/>
      <c r="F65" s="34">
        <f t="shared" si="7"/>
        <v>25</v>
      </c>
      <c r="G65" s="7"/>
      <c r="H65" s="58">
        <v>109.45</v>
      </c>
      <c r="I65" s="59"/>
      <c r="J65" s="60"/>
      <c r="K65" s="7"/>
      <c r="L65" s="61">
        <f t="shared" si="8"/>
        <v>2736.25</v>
      </c>
      <c r="M65" s="61"/>
      <c r="N65" s="61"/>
      <c r="O65" s="7"/>
      <c r="P65" s="7"/>
      <c r="Q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P65" s="37"/>
      <c r="AQ65" s="37"/>
      <c r="AR65" s="16"/>
    </row>
    <row r="66" spans="1:44" s="1" customFormat="1" ht="45" x14ac:dyDescent="0.25">
      <c r="A66" s="34" t="s">
        <v>77</v>
      </c>
      <c r="B66" s="14" t="s">
        <v>92</v>
      </c>
      <c r="C66" s="34">
        <v>6</v>
      </c>
      <c r="D66" s="34">
        <v>19</v>
      </c>
      <c r="E66" s="4"/>
      <c r="F66" s="34">
        <f t="shared" si="7"/>
        <v>25</v>
      </c>
      <c r="G66" s="7"/>
      <c r="H66" s="58">
        <v>124.38</v>
      </c>
      <c r="I66" s="59"/>
      <c r="J66" s="60"/>
      <c r="K66" s="7"/>
      <c r="L66" s="61">
        <f t="shared" si="8"/>
        <v>3109.5</v>
      </c>
      <c r="M66" s="61"/>
      <c r="N66" s="61"/>
      <c r="O66" s="7"/>
      <c r="P66" s="7"/>
      <c r="Q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P66" s="37"/>
      <c r="AQ66" s="37"/>
      <c r="AR66" s="16"/>
    </row>
    <row r="67" spans="1:44" s="1" customFormat="1" ht="28.5" x14ac:dyDescent="0.25">
      <c r="A67" s="34" t="s">
        <v>93</v>
      </c>
      <c r="B67" s="9" t="s">
        <v>10</v>
      </c>
      <c r="C67" s="34"/>
      <c r="D67" s="34"/>
      <c r="E67" s="4"/>
      <c r="F67" s="34"/>
      <c r="G67" s="7"/>
      <c r="H67" s="58"/>
      <c r="I67" s="59"/>
      <c r="J67" s="60"/>
      <c r="K67" s="7"/>
      <c r="L67" s="61">
        <f>L68+L69+L70+L71+L72</f>
        <v>16692.25</v>
      </c>
      <c r="M67" s="61"/>
      <c r="N67" s="61"/>
      <c r="O67" s="7"/>
      <c r="P67" s="7"/>
      <c r="Q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P67" s="37"/>
      <c r="AQ67" s="37"/>
      <c r="AR67" s="16"/>
    </row>
    <row r="68" spans="1:44" s="1" customFormat="1" ht="30" x14ac:dyDescent="0.25">
      <c r="A68" s="34" t="s">
        <v>94</v>
      </c>
      <c r="B68" s="13" t="s">
        <v>88</v>
      </c>
      <c r="C68" s="34">
        <v>0</v>
      </c>
      <c r="D68" s="34">
        <v>17</v>
      </c>
      <c r="E68" s="4"/>
      <c r="F68" s="34">
        <f t="shared" si="7"/>
        <v>17</v>
      </c>
      <c r="G68" s="7"/>
      <c r="H68" s="58">
        <v>189.05</v>
      </c>
      <c r="I68" s="59"/>
      <c r="J68" s="60"/>
      <c r="K68" s="7"/>
      <c r="L68" s="61">
        <f t="shared" si="8"/>
        <v>3213.8500000000004</v>
      </c>
      <c r="M68" s="61"/>
      <c r="N68" s="61"/>
      <c r="O68" s="7"/>
      <c r="P68" s="7"/>
      <c r="Q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P68" s="37"/>
      <c r="AQ68" s="37"/>
      <c r="AR68" s="16"/>
    </row>
    <row r="69" spans="1:44" s="1" customFormat="1" ht="45" x14ac:dyDescent="0.25">
      <c r="A69" s="34" t="s">
        <v>95</v>
      </c>
      <c r="B69" s="13" t="s">
        <v>98</v>
      </c>
      <c r="C69" s="34">
        <v>7</v>
      </c>
      <c r="D69" s="34">
        <v>19</v>
      </c>
      <c r="E69" s="4"/>
      <c r="F69" s="34">
        <f t="shared" si="7"/>
        <v>26</v>
      </c>
      <c r="G69" s="7"/>
      <c r="H69" s="58">
        <v>191.04</v>
      </c>
      <c r="I69" s="59"/>
      <c r="J69" s="60"/>
      <c r="K69" s="7"/>
      <c r="L69" s="61">
        <f t="shared" si="8"/>
        <v>4967.04</v>
      </c>
      <c r="M69" s="61"/>
      <c r="N69" s="61"/>
      <c r="O69" s="7"/>
      <c r="P69" s="7"/>
      <c r="Q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P69" s="37"/>
      <c r="AQ69" s="37"/>
      <c r="AR69" s="16"/>
    </row>
    <row r="70" spans="1:44" s="1" customFormat="1" ht="45" x14ac:dyDescent="0.25">
      <c r="A70" s="34" t="s">
        <v>96</v>
      </c>
      <c r="B70" s="13" t="s">
        <v>113</v>
      </c>
      <c r="C70" s="34">
        <v>7</v>
      </c>
      <c r="D70" s="34">
        <v>19</v>
      </c>
      <c r="E70" s="4"/>
      <c r="F70" s="34">
        <f t="shared" si="7"/>
        <v>26</v>
      </c>
      <c r="G70" s="7"/>
      <c r="H70" s="58">
        <v>143.28</v>
      </c>
      <c r="I70" s="59"/>
      <c r="J70" s="60"/>
      <c r="K70" s="7"/>
      <c r="L70" s="61">
        <f t="shared" si="8"/>
        <v>3725.28</v>
      </c>
      <c r="M70" s="61"/>
      <c r="N70" s="61"/>
      <c r="O70" s="7"/>
      <c r="P70" s="7"/>
      <c r="Q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P70" s="37"/>
      <c r="AQ70" s="37"/>
    </row>
    <row r="71" spans="1:44" s="1" customFormat="1" ht="30" x14ac:dyDescent="0.25">
      <c r="A71" s="34" t="s">
        <v>97</v>
      </c>
      <c r="B71" s="14" t="s">
        <v>91</v>
      </c>
      <c r="C71" s="34">
        <v>7</v>
      </c>
      <c r="D71" s="34">
        <v>19</v>
      </c>
      <c r="E71" s="4"/>
      <c r="F71" s="34">
        <f t="shared" si="7"/>
        <v>26</v>
      </c>
      <c r="G71" s="7"/>
      <c r="H71" s="58">
        <v>109.45</v>
      </c>
      <c r="I71" s="59"/>
      <c r="J71" s="60"/>
      <c r="K71" s="7"/>
      <c r="L71" s="61">
        <f t="shared" si="8"/>
        <v>2845.7000000000003</v>
      </c>
      <c r="M71" s="61"/>
      <c r="N71" s="61"/>
      <c r="O71" s="7"/>
      <c r="P71" s="7"/>
      <c r="Q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P71" s="37"/>
      <c r="AQ71" s="37"/>
    </row>
    <row r="72" spans="1:44" s="1" customFormat="1" ht="45" x14ac:dyDescent="0.25">
      <c r="A72" s="34" t="s">
        <v>99</v>
      </c>
      <c r="B72" s="14" t="s">
        <v>114</v>
      </c>
      <c r="C72" s="34">
        <v>7</v>
      </c>
      <c r="D72" s="34">
        <v>19</v>
      </c>
      <c r="E72" s="4"/>
      <c r="F72" s="34">
        <f t="shared" si="7"/>
        <v>26</v>
      </c>
      <c r="G72" s="7"/>
      <c r="H72" s="58">
        <v>74.63</v>
      </c>
      <c r="I72" s="59"/>
      <c r="J72" s="60"/>
      <c r="K72" s="7"/>
      <c r="L72" s="61">
        <f t="shared" si="8"/>
        <v>1940.3799999999999</v>
      </c>
      <c r="M72" s="61"/>
      <c r="N72" s="61"/>
      <c r="O72" s="7"/>
      <c r="P72" s="7"/>
      <c r="Q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P72" s="37"/>
      <c r="AQ72" s="37"/>
    </row>
    <row r="73" spans="1:44" s="1" customFormat="1" ht="28.5" x14ac:dyDescent="0.25">
      <c r="A73" s="34" t="s">
        <v>100</v>
      </c>
      <c r="B73" s="9" t="s">
        <v>12</v>
      </c>
      <c r="C73" s="34"/>
      <c r="D73" s="34"/>
      <c r="E73" s="4"/>
      <c r="F73" s="34"/>
      <c r="G73" s="7"/>
      <c r="H73" s="58"/>
      <c r="I73" s="59"/>
      <c r="J73" s="60"/>
      <c r="K73" s="7"/>
      <c r="L73" s="61">
        <f>L74+L75+L76+L77</f>
        <v>11557.73</v>
      </c>
      <c r="M73" s="61"/>
      <c r="N73" s="61"/>
      <c r="O73" s="7"/>
      <c r="P73" s="7"/>
      <c r="Q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P73" s="37"/>
      <c r="AQ73" s="37"/>
    </row>
    <row r="74" spans="1:44" s="1" customFormat="1" ht="30" x14ac:dyDescent="0.25">
      <c r="A74" s="34" t="s">
        <v>102</v>
      </c>
      <c r="B74" s="13" t="s">
        <v>101</v>
      </c>
      <c r="C74" s="34">
        <v>0</v>
      </c>
      <c r="D74" s="34">
        <v>19</v>
      </c>
      <c r="E74" s="4"/>
      <c r="F74" s="34">
        <f t="shared" si="7"/>
        <v>19</v>
      </c>
      <c r="G74" s="7"/>
      <c r="H74" s="58">
        <v>175.11</v>
      </c>
      <c r="I74" s="59"/>
      <c r="J74" s="60"/>
      <c r="K74" s="7"/>
      <c r="L74" s="61">
        <f t="shared" si="8"/>
        <v>3327.09</v>
      </c>
      <c r="M74" s="61"/>
      <c r="N74" s="61"/>
      <c r="O74" s="7"/>
      <c r="P74" s="7"/>
      <c r="Q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P74" s="37"/>
      <c r="AQ74" s="37"/>
    </row>
    <row r="75" spans="1:44" s="1" customFormat="1" ht="45" x14ac:dyDescent="0.25">
      <c r="A75" s="34" t="s">
        <v>103</v>
      </c>
      <c r="B75" s="13" t="s">
        <v>98</v>
      </c>
      <c r="C75" s="34">
        <v>0</v>
      </c>
      <c r="D75" s="34">
        <v>22</v>
      </c>
      <c r="E75" s="4"/>
      <c r="F75" s="34">
        <f t="shared" si="7"/>
        <v>22</v>
      </c>
      <c r="G75" s="7"/>
      <c r="H75" s="58">
        <v>191.04</v>
      </c>
      <c r="I75" s="59"/>
      <c r="J75" s="60"/>
      <c r="K75" s="7"/>
      <c r="L75" s="61">
        <f t="shared" si="8"/>
        <v>4202.88</v>
      </c>
      <c r="M75" s="61"/>
      <c r="N75" s="61"/>
      <c r="O75" s="7"/>
      <c r="P75" s="7"/>
      <c r="Q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P75" s="37"/>
      <c r="AQ75" s="37"/>
    </row>
    <row r="76" spans="1:44" s="1" customFormat="1" ht="30" x14ac:dyDescent="0.25">
      <c r="A76" s="34" t="s">
        <v>104</v>
      </c>
      <c r="B76" s="14" t="s">
        <v>91</v>
      </c>
      <c r="C76" s="34">
        <v>0</v>
      </c>
      <c r="D76" s="34">
        <v>22</v>
      </c>
      <c r="E76" s="4"/>
      <c r="F76" s="34">
        <f t="shared" si="7"/>
        <v>22</v>
      </c>
      <c r="G76" s="7"/>
      <c r="H76" s="58">
        <v>111.44</v>
      </c>
      <c r="I76" s="59"/>
      <c r="J76" s="60"/>
      <c r="K76" s="7"/>
      <c r="L76" s="61">
        <f t="shared" si="8"/>
        <v>2451.6799999999998</v>
      </c>
      <c r="M76" s="61"/>
      <c r="N76" s="61"/>
      <c r="O76" s="7"/>
      <c r="P76" s="7"/>
      <c r="Q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P76" s="37"/>
      <c r="AQ76" s="37"/>
    </row>
    <row r="77" spans="1:44" s="1" customFormat="1" ht="45" x14ac:dyDescent="0.25">
      <c r="A77" s="34" t="s">
        <v>105</v>
      </c>
      <c r="B77" s="14" t="s">
        <v>114</v>
      </c>
      <c r="C77" s="34">
        <v>0</v>
      </c>
      <c r="D77" s="34">
        <v>22</v>
      </c>
      <c r="E77" s="4"/>
      <c r="F77" s="34">
        <f t="shared" si="7"/>
        <v>22</v>
      </c>
      <c r="G77" s="7"/>
      <c r="H77" s="58">
        <v>71.64</v>
      </c>
      <c r="I77" s="59"/>
      <c r="J77" s="60"/>
      <c r="K77" s="7"/>
      <c r="L77" s="61">
        <f t="shared" si="8"/>
        <v>1576.08</v>
      </c>
      <c r="M77" s="61"/>
      <c r="N77" s="61"/>
      <c r="O77" s="7"/>
      <c r="P77" s="7"/>
      <c r="Q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P77" s="37"/>
      <c r="AQ77" s="37"/>
    </row>
    <row r="78" spans="1:44" s="1" customFormat="1" ht="28.5" x14ac:dyDescent="0.25">
      <c r="A78" s="34" t="s">
        <v>106</v>
      </c>
      <c r="B78" s="9" t="s">
        <v>14</v>
      </c>
      <c r="C78" s="34"/>
      <c r="D78" s="34"/>
      <c r="E78" s="4"/>
      <c r="F78" s="34"/>
      <c r="G78" s="7"/>
      <c r="H78" s="58"/>
      <c r="I78" s="59"/>
      <c r="J78" s="60"/>
      <c r="K78" s="7"/>
      <c r="L78" s="61">
        <f>L79+L80+L81+L82</f>
        <v>19069.77</v>
      </c>
      <c r="M78" s="61"/>
      <c r="N78" s="61"/>
      <c r="O78" s="7"/>
      <c r="P78" s="7"/>
      <c r="Q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P78" s="37"/>
      <c r="AQ78" s="37"/>
    </row>
    <row r="79" spans="1:44" s="1" customFormat="1" ht="30" x14ac:dyDescent="0.25">
      <c r="A79" s="34" t="s">
        <v>107</v>
      </c>
      <c r="B79" s="13" t="s">
        <v>78</v>
      </c>
      <c r="C79" s="34">
        <v>3</v>
      </c>
      <c r="D79" s="34">
        <v>30</v>
      </c>
      <c r="E79" s="4"/>
      <c r="F79" s="34">
        <f t="shared" si="7"/>
        <v>33</v>
      </c>
      <c r="G79" s="7"/>
      <c r="H79" s="58">
        <v>141.29</v>
      </c>
      <c r="I79" s="59"/>
      <c r="J79" s="60"/>
      <c r="K79" s="7"/>
      <c r="L79" s="61">
        <f t="shared" si="8"/>
        <v>4662.57</v>
      </c>
      <c r="M79" s="61"/>
      <c r="N79" s="61"/>
      <c r="O79" s="7"/>
      <c r="P79" s="7"/>
      <c r="Q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P79" s="37"/>
      <c r="AQ79" s="37"/>
    </row>
    <row r="80" spans="1:44" s="1" customFormat="1" ht="45" x14ac:dyDescent="0.25">
      <c r="A80" s="34" t="s">
        <v>108</v>
      </c>
      <c r="B80" s="13" t="s">
        <v>98</v>
      </c>
      <c r="C80" s="34">
        <v>7</v>
      </c>
      <c r="D80" s="34">
        <v>33</v>
      </c>
      <c r="E80" s="4"/>
      <c r="F80" s="34">
        <f t="shared" si="7"/>
        <v>40</v>
      </c>
      <c r="G80" s="7"/>
      <c r="H80" s="58">
        <v>179.1</v>
      </c>
      <c r="I80" s="59"/>
      <c r="J80" s="60"/>
      <c r="K80" s="7"/>
      <c r="L80" s="61">
        <f t="shared" si="8"/>
        <v>7164</v>
      </c>
      <c r="M80" s="61"/>
      <c r="N80" s="61"/>
      <c r="O80" s="7"/>
      <c r="P80" s="7"/>
      <c r="Q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P80" s="37"/>
      <c r="AQ80" s="37"/>
    </row>
    <row r="81" spans="1:43" s="1" customFormat="1" ht="30" x14ac:dyDescent="0.25">
      <c r="A81" s="34" t="s">
        <v>109</v>
      </c>
      <c r="B81" s="14" t="s">
        <v>91</v>
      </c>
      <c r="C81" s="34">
        <v>7</v>
      </c>
      <c r="D81" s="34">
        <v>33</v>
      </c>
      <c r="E81" s="4"/>
      <c r="F81" s="34">
        <f t="shared" si="7"/>
        <v>40</v>
      </c>
      <c r="G81" s="7"/>
      <c r="H81" s="58">
        <v>109.45</v>
      </c>
      <c r="I81" s="59"/>
      <c r="J81" s="60"/>
      <c r="K81" s="7"/>
      <c r="L81" s="61">
        <f t="shared" si="8"/>
        <v>4378</v>
      </c>
      <c r="M81" s="61"/>
      <c r="N81" s="61"/>
      <c r="O81" s="7"/>
      <c r="P81" s="7"/>
      <c r="Q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P81" s="37"/>
      <c r="AQ81" s="37"/>
    </row>
    <row r="82" spans="1:43" s="1" customFormat="1" ht="45" x14ac:dyDescent="0.25">
      <c r="A82" s="30" t="s">
        <v>110</v>
      </c>
      <c r="B82" s="26" t="s">
        <v>114</v>
      </c>
      <c r="C82" s="34">
        <v>7</v>
      </c>
      <c r="D82" s="30">
        <v>33</v>
      </c>
      <c r="E82" s="27"/>
      <c r="F82" s="34">
        <f t="shared" si="7"/>
        <v>40</v>
      </c>
      <c r="G82" s="7"/>
      <c r="H82" s="58">
        <v>71.63</v>
      </c>
      <c r="I82" s="59"/>
      <c r="J82" s="60"/>
      <c r="K82" s="7"/>
      <c r="L82" s="62">
        <f t="shared" si="8"/>
        <v>2865.2</v>
      </c>
      <c r="M82" s="62"/>
      <c r="N82" s="62"/>
      <c r="O82" s="7"/>
      <c r="P82" s="7"/>
      <c r="Q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P82" s="37"/>
      <c r="AQ82" s="37"/>
    </row>
    <row r="83" spans="1:43" s="1" customFormat="1" x14ac:dyDescent="0.25">
      <c r="A83" s="34"/>
      <c r="B83" s="28" t="s">
        <v>112</v>
      </c>
      <c r="C83" s="29">
        <f>SUM(C61:C82)</f>
        <v>64</v>
      </c>
      <c r="D83" s="29">
        <f>SUM(D61:D82)</f>
        <v>384</v>
      </c>
      <c r="E83" s="29">
        <f t="shared" ref="E83:F83" si="9">SUM(E61:E82)</f>
        <v>0</v>
      </c>
      <c r="F83" s="29">
        <f t="shared" si="9"/>
        <v>448</v>
      </c>
      <c r="G83" s="4"/>
      <c r="H83" s="54"/>
      <c r="I83" s="73"/>
      <c r="J83" s="55"/>
      <c r="K83" s="4"/>
      <c r="L83" s="68">
        <f>L61+L67+L73+L78</f>
        <v>58429.979999999996</v>
      </c>
      <c r="M83" s="69"/>
      <c r="N83" s="70"/>
      <c r="O83" s="7"/>
      <c r="P83" s="7"/>
      <c r="Q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P83" s="37"/>
      <c r="AQ83" s="37"/>
    </row>
    <row r="84" spans="1:43" s="1" customFormat="1" x14ac:dyDescent="0.25">
      <c r="A84" s="71" t="s">
        <v>117</v>
      </c>
      <c r="B84" s="71"/>
      <c r="C84" s="71"/>
      <c r="D84" s="71"/>
      <c r="E84" s="71"/>
      <c r="F84" s="71"/>
      <c r="G84" s="71"/>
      <c r="H84" s="71"/>
      <c r="I84" s="71"/>
      <c r="J84" s="71"/>
      <c r="K84" s="4"/>
      <c r="L84" s="74">
        <f>AO59+L83</f>
        <v>1050702</v>
      </c>
      <c r="M84" s="74"/>
      <c r="N84" s="74"/>
      <c r="O84" s="7"/>
      <c r="P84" s="7"/>
      <c r="Q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P84" s="37"/>
      <c r="AQ84" s="37"/>
    </row>
    <row r="85" spans="1:43" s="1" customFormat="1" x14ac:dyDescent="0.25">
      <c r="A85" s="71" t="s">
        <v>118</v>
      </c>
      <c r="B85" s="71"/>
      <c r="C85" s="71"/>
      <c r="D85" s="71"/>
      <c r="E85" s="71"/>
      <c r="F85" s="71"/>
      <c r="G85" s="71"/>
      <c r="H85" s="71"/>
      <c r="I85" s="71"/>
      <c r="J85" s="71"/>
      <c r="K85" s="4"/>
      <c r="L85" s="72">
        <f>1992636-L84-3950-758684</f>
        <v>179300</v>
      </c>
      <c r="M85" s="72"/>
      <c r="N85" s="72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P85" s="37"/>
      <c r="AQ85" s="37"/>
    </row>
    <row r="86" spans="1:43" s="1" customFormat="1" x14ac:dyDescent="0.25">
      <c r="A86" s="65" t="s">
        <v>119</v>
      </c>
      <c r="B86" s="66"/>
      <c r="C86" s="66"/>
      <c r="D86" s="66"/>
      <c r="E86" s="66"/>
      <c r="F86" s="66"/>
      <c r="G86" s="66"/>
      <c r="H86" s="66"/>
      <c r="I86" s="66"/>
      <c r="J86" s="67"/>
      <c r="K86" s="4"/>
      <c r="L86" s="68">
        <f>1988686-758684</f>
        <v>1230002</v>
      </c>
      <c r="M86" s="69"/>
      <c r="N86" s="70"/>
      <c r="O86" s="7"/>
      <c r="P86" s="7"/>
      <c r="Q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P86" s="37"/>
      <c r="AQ86" s="37"/>
    </row>
    <row r="87" spans="1:43" s="1" customFormat="1" x14ac:dyDescent="0.25">
      <c r="A87" s="3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P87" s="37"/>
      <c r="AQ87" s="37"/>
    </row>
    <row r="88" spans="1:43" s="1" customFormat="1" ht="23.25" x14ac:dyDescent="0.25">
      <c r="A88" s="37"/>
      <c r="B88" s="7"/>
      <c r="C88" s="7"/>
      <c r="D88" s="7"/>
      <c r="E88" s="7"/>
      <c r="F88" s="7"/>
      <c r="G88" s="7"/>
      <c r="H88" s="7"/>
      <c r="I88" s="7"/>
      <c r="J88" s="7"/>
      <c r="K88" s="7"/>
      <c r="L88" s="63">
        <f>L85+L83+AO59</f>
        <v>1230002</v>
      </c>
      <c r="M88" s="63"/>
      <c r="N88" s="63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P88" s="37"/>
      <c r="AQ88" s="37"/>
    </row>
    <row r="89" spans="1:43" s="1" customFormat="1" x14ac:dyDescent="0.25">
      <c r="A89" s="37"/>
      <c r="B89" s="7"/>
      <c r="C89" s="7"/>
      <c r="D89" s="7"/>
      <c r="E89" s="7"/>
      <c r="F89" s="7"/>
      <c r="G89" s="7"/>
      <c r="H89" s="7"/>
      <c r="I89" s="7"/>
      <c r="J89" s="7"/>
      <c r="K89" s="7"/>
      <c r="L89" s="64">
        <f>L88-L86</f>
        <v>0</v>
      </c>
      <c r="M89" s="64"/>
      <c r="N89" s="64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P89" s="37"/>
      <c r="AQ89" s="37"/>
    </row>
    <row r="90" spans="1:43" s="1" customFormat="1" x14ac:dyDescent="0.25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P90" s="37"/>
      <c r="AQ90" s="37"/>
    </row>
    <row r="91" spans="1:43" s="1" customFormat="1" x14ac:dyDescent="0.25">
      <c r="A91" s="3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P91" s="37"/>
      <c r="AQ91" s="37"/>
    </row>
    <row r="92" spans="1:43" s="1" customFormat="1" x14ac:dyDescent="0.25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P92" s="37"/>
      <c r="AQ92" s="37"/>
    </row>
    <row r="93" spans="1:43" s="1" customFormat="1" x14ac:dyDescent="0.25">
      <c r="A93" s="3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P93" s="37"/>
      <c r="AQ93" s="37"/>
    </row>
    <row r="94" spans="1:43" s="1" customFormat="1" x14ac:dyDescent="0.25">
      <c r="A94" s="3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P94" s="37"/>
      <c r="AQ94" s="37"/>
    </row>
    <row r="95" spans="1:43" s="1" customFormat="1" x14ac:dyDescent="0.25">
      <c r="A95" s="3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P95" s="37"/>
      <c r="AQ95" s="37"/>
    </row>
    <row r="96" spans="1:43" s="1" customFormat="1" x14ac:dyDescent="0.25">
      <c r="A96" s="3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P96" s="37"/>
      <c r="AQ96" s="37"/>
    </row>
    <row r="97" spans="1:43" s="1" customFormat="1" x14ac:dyDescent="0.25">
      <c r="A97" s="3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P97" s="37"/>
      <c r="AQ97" s="37"/>
    </row>
    <row r="98" spans="1:43" s="1" customFormat="1" x14ac:dyDescent="0.25">
      <c r="A98" s="3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P98" s="37"/>
      <c r="AQ98" s="37"/>
    </row>
    <row r="99" spans="1:43" s="1" customFormat="1" x14ac:dyDescent="0.25">
      <c r="A99" s="3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P99" s="37"/>
      <c r="AQ99" s="37"/>
    </row>
    <row r="100" spans="1:43" s="1" customFormat="1" x14ac:dyDescent="0.25">
      <c r="A100" s="3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P100" s="37"/>
      <c r="AQ100" s="37"/>
    </row>
    <row r="101" spans="1:43" s="1" customFormat="1" x14ac:dyDescent="0.25">
      <c r="A101" s="3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P101" s="37"/>
      <c r="AQ101" s="37"/>
    </row>
    <row r="102" spans="1:43" s="1" customFormat="1" x14ac:dyDescent="0.25">
      <c r="A102" s="3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P102" s="37"/>
      <c r="AQ102" s="37"/>
    </row>
    <row r="103" spans="1:43" s="1" customFormat="1" x14ac:dyDescent="0.25">
      <c r="A103" s="3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P103" s="37"/>
      <c r="AQ103" s="37"/>
    </row>
    <row r="104" spans="1:43" s="1" customFormat="1" x14ac:dyDescent="0.25">
      <c r="A104" s="3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P104" s="37"/>
      <c r="AQ104" s="37"/>
    </row>
    <row r="105" spans="1:43" s="1" customFormat="1" x14ac:dyDescent="0.25">
      <c r="A105" s="3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P105" s="37"/>
      <c r="AQ105" s="37"/>
    </row>
    <row r="106" spans="1:43" s="1" customFormat="1" x14ac:dyDescent="0.25">
      <c r="A106" s="3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P106" s="37"/>
      <c r="AQ106" s="37"/>
    </row>
    <row r="107" spans="1:43" s="1" customFormat="1" x14ac:dyDescent="0.25">
      <c r="A107" s="3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P107" s="37"/>
      <c r="AQ107" s="37"/>
    </row>
    <row r="108" spans="1:43" s="1" customFormat="1" x14ac:dyDescent="0.25">
      <c r="A108" s="3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P108" s="37"/>
      <c r="AQ108" s="37"/>
    </row>
    <row r="109" spans="1:43" s="1" customFormat="1" x14ac:dyDescent="0.25">
      <c r="A109" s="3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P109" s="37"/>
      <c r="AQ109" s="37"/>
    </row>
    <row r="110" spans="1:43" s="1" customFormat="1" x14ac:dyDescent="0.25">
      <c r="A110" s="3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P110" s="37"/>
      <c r="AQ110" s="37"/>
    </row>
  </sheetData>
  <mergeCells count="77">
    <mergeCell ref="L88:N88"/>
    <mergeCell ref="L89:N89"/>
    <mergeCell ref="A86:J86"/>
    <mergeCell ref="L86:N86"/>
    <mergeCell ref="H82:J82"/>
    <mergeCell ref="A85:J85"/>
    <mergeCell ref="L85:N85"/>
    <mergeCell ref="L83:N83"/>
    <mergeCell ref="H83:J83"/>
    <mergeCell ref="A84:J84"/>
    <mergeCell ref="L84:N84"/>
    <mergeCell ref="H79:J79"/>
    <mergeCell ref="L82:N82"/>
    <mergeCell ref="L81:N81"/>
    <mergeCell ref="L80:N80"/>
    <mergeCell ref="L79:N79"/>
    <mergeCell ref="H81:J81"/>
    <mergeCell ref="H80:J80"/>
    <mergeCell ref="H73:J73"/>
    <mergeCell ref="L78:N78"/>
    <mergeCell ref="L77:N77"/>
    <mergeCell ref="L76:N76"/>
    <mergeCell ref="L75:N75"/>
    <mergeCell ref="L74:N74"/>
    <mergeCell ref="L73:N73"/>
    <mergeCell ref="H78:J78"/>
    <mergeCell ref="H77:J77"/>
    <mergeCell ref="H76:J76"/>
    <mergeCell ref="H75:J75"/>
    <mergeCell ref="H74:J74"/>
    <mergeCell ref="H67:J67"/>
    <mergeCell ref="H66:J66"/>
    <mergeCell ref="H65:J65"/>
    <mergeCell ref="L72:N72"/>
    <mergeCell ref="L71:N71"/>
    <mergeCell ref="L70:N70"/>
    <mergeCell ref="L69:N69"/>
    <mergeCell ref="L68:N68"/>
    <mergeCell ref="L67:N67"/>
    <mergeCell ref="L66:N66"/>
    <mergeCell ref="L65:N65"/>
    <mergeCell ref="H72:J72"/>
    <mergeCell ref="H71:J71"/>
    <mergeCell ref="H70:J70"/>
    <mergeCell ref="H69:J69"/>
    <mergeCell ref="H68:J68"/>
    <mergeCell ref="G60:J60"/>
    <mergeCell ref="L60:N60"/>
    <mergeCell ref="H64:J64"/>
    <mergeCell ref="H63:J63"/>
    <mergeCell ref="H62:J62"/>
    <mergeCell ref="H61:J61"/>
    <mergeCell ref="L64:N64"/>
    <mergeCell ref="L63:N63"/>
    <mergeCell ref="L62:N62"/>
    <mergeCell ref="L61:N61"/>
    <mergeCell ref="L21:M21"/>
    <mergeCell ref="N21:O21"/>
    <mergeCell ref="P21:Q21"/>
    <mergeCell ref="R21:S21"/>
    <mergeCell ref="T21:U21"/>
    <mergeCell ref="A20:AO20"/>
    <mergeCell ref="A21:A22"/>
    <mergeCell ref="B21:B22"/>
    <mergeCell ref="D21:E21"/>
    <mergeCell ref="F21:G21"/>
    <mergeCell ref="H21:I21"/>
    <mergeCell ref="AF21:AG21"/>
    <mergeCell ref="AJ21:AK21"/>
    <mergeCell ref="AL21:AM21"/>
    <mergeCell ref="V21:W21"/>
    <mergeCell ref="X21:Y21"/>
    <mergeCell ref="Z21:AA21"/>
    <mergeCell ref="AB21:AC21"/>
    <mergeCell ref="AD21:AE21"/>
    <mergeCell ref="AH21:AI21"/>
    <mergeCell ref="J21:K21"/>
  </mergeCells>
  <pageMargins left="0.23622047244094491" right="0.23622047244094491" top="0.34" bottom="0.35433070866141736" header="0.31496062992125984" footer="0.31496062992125984"/>
  <pageSetup paperSize="9" scale="62" fitToHeight="2" orientation="landscape" r:id="rId1"/>
  <rowBreaks count="3" manualBreakCount="3">
    <brk id="35" max="40" man="1"/>
    <brk id="59" max="40" man="1"/>
    <brk id="87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Общее образование</vt:lpstr>
      <vt:lpstr>'Общее образование'!Область_печати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2023-11-24T12:15:42Z</cp:lastPrinted>
  <dcterms:created xsi:type="dcterms:W3CDTF">2020-05-18T08:47:23Z</dcterms:created>
  <dcterms:modified xsi:type="dcterms:W3CDTF">2023-11-24T12:15:45Z</dcterms:modified>
</cp:coreProperties>
</file>