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9932" windowHeight="9660" firstSheet="2" activeTab="2"/>
  </bookViews>
  <sheets>
    <sheet name="Лист1" sheetId="1" r:id="rId1"/>
    <sheet name="Лист2" sheetId="10" state="hidden" r:id="rId2"/>
    <sheet name=" 2023" sheetId="31" r:id="rId3"/>
  </sheets>
  <definedNames>
    <definedName name="_xlnm.Print_Area" localSheetId="2">' 2023'!$A$1:$AC$169</definedName>
  </definedNames>
  <calcPr calcId="145621"/>
</workbook>
</file>

<file path=xl/calcChain.xml><?xml version="1.0" encoding="utf-8"?>
<calcChain xmlns="http://schemas.openxmlformats.org/spreadsheetml/2006/main">
  <c r="V78" i="31" l="1"/>
  <c r="W76" i="31"/>
  <c r="W77" i="31"/>
  <c r="U77" i="31" s="1"/>
  <c r="W78" i="31"/>
  <c r="W75" i="31"/>
  <c r="V76" i="31"/>
  <c r="V77" i="31"/>
  <c r="U76" i="31"/>
  <c r="T76" i="31"/>
  <c r="T77" i="31"/>
  <c r="T78" i="31"/>
  <c r="T75" i="31"/>
  <c r="S76" i="31"/>
  <c r="S77" i="31"/>
  <c r="S78" i="31"/>
  <c r="S75" i="31"/>
  <c r="V75" i="31"/>
  <c r="W99" i="31"/>
  <c r="V99" i="31"/>
  <c r="T99" i="31"/>
  <c r="S99" i="31"/>
  <c r="U98" i="31"/>
  <c r="R98" i="31"/>
  <c r="U97" i="31"/>
  <c r="R97" i="31"/>
  <c r="U96" i="31"/>
  <c r="R96" i="31"/>
  <c r="Z95" i="31"/>
  <c r="O96" i="31" s="1"/>
  <c r="Z96" i="31" s="1"/>
  <c r="O97" i="31" s="1"/>
  <c r="Z97" i="31" s="1"/>
  <c r="O98" i="31" s="1"/>
  <c r="Z98" i="31" s="1"/>
  <c r="Y95" i="31"/>
  <c r="N96" i="31" s="1"/>
  <c r="Y96" i="31" s="1"/>
  <c r="N97" i="31" s="1"/>
  <c r="Y97" i="31" s="1"/>
  <c r="N98" i="31" s="1"/>
  <c r="Y98" i="31" s="1"/>
  <c r="U95" i="31"/>
  <c r="U99" i="31" s="1"/>
  <c r="R95" i="31"/>
  <c r="R99" i="31" s="1"/>
  <c r="M95" i="31"/>
  <c r="M100" i="31"/>
  <c r="R100" i="31"/>
  <c r="U100" i="31"/>
  <c r="Y100" i="31"/>
  <c r="N101" i="31" s="1"/>
  <c r="Y101" i="31" s="1"/>
  <c r="N102" i="31" s="1"/>
  <c r="Y102" i="31" s="1"/>
  <c r="N103" i="31" s="1"/>
  <c r="Y103" i="31" s="1"/>
  <c r="Z100" i="31"/>
  <c r="O101" i="31" s="1"/>
  <c r="Z101" i="31" s="1"/>
  <c r="O102" i="31" s="1"/>
  <c r="Z102" i="31" s="1"/>
  <c r="O103" i="31" s="1"/>
  <c r="Z103" i="31" s="1"/>
  <c r="R101" i="31"/>
  <c r="U101" i="31"/>
  <c r="R102" i="31"/>
  <c r="U102" i="31"/>
  <c r="R103" i="31"/>
  <c r="U103" i="31"/>
  <c r="S104" i="31"/>
  <c r="T104" i="31"/>
  <c r="V104" i="31"/>
  <c r="W104" i="31"/>
  <c r="V61" i="31"/>
  <c r="V62" i="31"/>
  <c r="V63" i="31"/>
  <c r="S15" i="31"/>
  <c r="U53" i="31"/>
  <c r="U78" i="31" l="1"/>
  <c r="U104" i="31"/>
  <c r="R104" i="31"/>
  <c r="X100" i="31"/>
  <c r="M101" i="31" s="1"/>
  <c r="X101" i="31" s="1"/>
  <c r="M102" i="31" s="1"/>
  <c r="X102" i="31" s="1"/>
  <c r="M103" i="31" s="1"/>
  <c r="X103" i="31" s="1"/>
  <c r="X95" i="31"/>
  <c r="M96" i="31" s="1"/>
  <c r="X96" i="31" s="1"/>
  <c r="M97" i="31" s="1"/>
  <c r="X97" i="31" s="1"/>
  <c r="M98" i="31" s="1"/>
  <c r="X98" i="31" s="1"/>
  <c r="W61" i="31"/>
  <c r="W62" i="31"/>
  <c r="W63" i="31"/>
  <c r="W60" i="31"/>
  <c r="V105" i="31" l="1"/>
  <c r="V106" i="31"/>
  <c r="V107" i="31"/>
  <c r="V108" i="31"/>
  <c r="V125" i="31"/>
  <c r="V154" i="31"/>
  <c r="V17" i="31" l="1"/>
  <c r="V16" i="31"/>
  <c r="V15" i="31"/>
  <c r="W126" i="31"/>
  <c r="W127" i="31"/>
  <c r="W128" i="31"/>
  <c r="W125" i="31"/>
  <c r="V126" i="31"/>
  <c r="U126" i="31" s="1"/>
  <c r="V127" i="31"/>
  <c r="U127" i="31" s="1"/>
  <c r="V128" i="31"/>
  <c r="U128" i="31" s="1"/>
  <c r="V60" i="31"/>
  <c r="V18" i="31"/>
  <c r="V13" i="31" s="1"/>
  <c r="V10" i="31" l="1"/>
  <c r="V12" i="31"/>
  <c r="V11" i="31"/>
  <c r="AD15" i="31"/>
  <c r="W105" i="31"/>
  <c r="U105" i="31" s="1"/>
  <c r="T105" i="31"/>
  <c r="S126" i="31"/>
  <c r="S127" i="31"/>
  <c r="S128" i="31"/>
  <c r="S125" i="31"/>
  <c r="W169" i="31"/>
  <c r="V169" i="31"/>
  <c r="T169" i="31"/>
  <c r="S169" i="31"/>
  <c r="U168" i="31"/>
  <c r="R168" i="31"/>
  <c r="U167" i="31"/>
  <c r="R167" i="31"/>
  <c r="U166" i="31"/>
  <c r="R166" i="31"/>
  <c r="Z165" i="31"/>
  <c r="O166" i="31" s="1"/>
  <c r="Z166" i="31" s="1"/>
  <c r="O167" i="31" s="1"/>
  <c r="Z167" i="31" s="1"/>
  <c r="O168" i="31" s="1"/>
  <c r="Z168" i="31" s="1"/>
  <c r="Y165" i="31"/>
  <c r="N166" i="31" s="1"/>
  <c r="Y166" i="31" s="1"/>
  <c r="N167" i="31" s="1"/>
  <c r="Y167" i="31" s="1"/>
  <c r="N168" i="31" s="1"/>
  <c r="Y168" i="31" s="1"/>
  <c r="U165" i="31"/>
  <c r="R165" i="31"/>
  <c r="R169" i="31" s="1"/>
  <c r="M165" i="31"/>
  <c r="U55" i="31"/>
  <c r="T24" i="31"/>
  <c r="S24" i="31"/>
  <c r="U169" i="31" l="1"/>
  <c r="S129" i="31"/>
  <c r="X165" i="31"/>
  <c r="M166" i="31" s="1"/>
  <c r="X166" i="31" s="1"/>
  <c r="M167" i="31" s="1"/>
  <c r="X167" i="31" s="1"/>
  <c r="M168" i="31" s="1"/>
  <c r="X168" i="31" s="1"/>
  <c r="R28" i="31"/>
  <c r="U157" i="31"/>
  <c r="M155" i="31"/>
  <c r="R155" i="31"/>
  <c r="U155" i="31"/>
  <c r="Y155" i="31"/>
  <c r="N156" i="31" s="1"/>
  <c r="Y156" i="31" s="1"/>
  <c r="N157" i="31" s="1"/>
  <c r="Y157" i="31" s="1"/>
  <c r="N158" i="31" s="1"/>
  <c r="Y158" i="31" s="1"/>
  <c r="Z155" i="31"/>
  <c r="O156" i="31"/>
  <c r="Z156" i="31" s="1"/>
  <c r="O157" i="31" s="1"/>
  <c r="Z157" i="31" s="1"/>
  <c r="O158" i="31" s="1"/>
  <c r="Z158" i="31" s="1"/>
  <c r="R156" i="31"/>
  <c r="U156" i="31"/>
  <c r="R157" i="31"/>
  <c r="R158" i="31"/>
  <c r="U158" i="31"/>
  <c r="S159" i="31"/>
  <c r="T159" i="31"/>
  <c r="V159" i="31"/>
  <c r="W159" i="31"/>
  <c r="U123" i="31"/>
  <c r="U116" i="31"/>
  <c r="U117" i="31"/>
  <c r="U118" i="31"/>
  <c r="U111" i="31"/>
  <c r="U112" i="31"/>
  <c r="U113" i="31"/>
  <c r="U110" i="31"/>
  <c r="S105" i="31"/>
  <c r="O75" i="31"/>
  <c r="N75" i="31"/>
  <c r="S106" i="31"/>
  <c r="T106" i="31"/>
  <c r="W106" i="31"/>
  <c r="S107" i="31"/>
  <c r="R107" i="31" s="1"/>
  <c r="T107" i="31"/>
  <c r="W107" i="31"/>
  <c r="S108" i="31"/>
  <c r="T108" i="31"/>
  <c r="W108" i="31"/>
  <c r="U92" i="31"/>
  <c r="U93" i="31"/>
  <c r="Y70" i="31"/>
  <c r="W79" i="31" l="1"/>
  <c r="V79" i="31"/>
  <c r="R159" i="31"/>
  <c r="U159" i="31"/>
  <c r="X155" i="31"/>
  <c r="M156" i="31" s="1"/>
  <c r="X156" i="31" s="1"/>
  <c r="M157" i="31" s="1"/>
  <c r="X157" i="31" s="1"/>
  <c r="R106" i="31"/>
  <c r="U106" i="31"/>
  <c r="U108" i="31"/>
  <c r="W109" i="31"/>
  <c r="R105" i="31"/>
  <c r="V109" i="31"/>
  <c r="R108" i="31"/>
  <c r="S109" i="31"/>
  <c r="T109" i="31"/>
  <c r="M75" i="31"/>
  <c r="U107" i="31"/>
  <c r="M158" i="31" l="1"/>
  <c r="X158" i="31" s="1"/>
  <c r="R109" i="31"/>
  <c r="U109" i="31"/>
  <c r="S17" i="31" l="1"/>
  <c r="W16" i="31"/>
  <c r="W11" i="31" s="1"/>
  <c r="U11" i="31" s="1"/>
  <c r="W17" i="31"/>
  <c r="W12" i="31" s="1"/>
  <c r="U12" i="31" s="1"/>
  <c r="W18" i="31"/>
  <c r="W13" i="31" s="1"/>
  <c r="U13" i="31" s="1"/>
  <c r="T16" i="31"/>
  <c r="T17" i="31"/>
  <c r="T18" i="31"/>
  <c r="S16" i="31"/>
  <c r="S18" i="31"/>
  <c r="W15" i="31"/>
  <c r="W10" i="31" s="1"/>
  <c r="T15" i="31"/>
  <c r="V19" i="31" l="1"/>
  <c r="T19" i="31"/>
  <c r="U16" i="31"/>
  <c r="U18" i="31"/>
  <c r="U17" i="31"/>
  <c r="R17" i="31"/>
  <c r="W59" i="31" l="1"/>
  <c r="V59" i="31"/>
  <c r="T59" i="31"/>
  <c r="S59" i="31"/>
  <c r="U58" i="31"/>
  <c r="R58" i="31"/>
  <c r="U57" i="31"/>
  <c r="R57" i="31"/>
  <c r="U56" i="31"/>
  <c r="R56" i="31"/>
  <c r="Z56" i="31"/>
  <c r="Z57" i="31" s="1"/>
  <c r="Z58" i="31" s="1"/>
  <c r="Y56" i="31"/>
  <c r="N57" i="31" s="1"/>
  <c r="Y57" i="31" s="1"/>
  <c r="N58" i="31" s="1"/>
  <c r="Y58" i="31" s="1"/>
  <c r="Z55" i="31"/>
  <c r="Y55" i="31"/>
  <c r="R55" i="31"/>
  <c r="M55" i="31"/>
  <c r="R59" i="31" l="1"/>
  <c r="U59" i="31"/>
  <c r="X55" i="31"/>
  <c r="M56" i="31" s="1"/>
  <c r="X56" i="31" s="1"/>
  <c r="M57" i="31" s="1"/>
  <c r="X57" i="31" s="1"/>
  <c r="M58" i="31" s="1"/>
  <c r="X58" i="31" s="1"/>
  <c r="O15" i="31" l="1"/>
  <c r="N15" i="31"/>
  <c r="U25" i="31" l="1"/>
  <c r="M25" i="31"/>
  <c r="R25" i="31"/>
  <c r="Y25" i="31"/>
  <c r="Y26" i="31" s="1"/>
  <c r="N27" i="31" s="1"/>
  <c r="Y27" i="31" s="1"/>
  <c r="N28" i="31" s="1"/>
  <c r="Y28" i="31" s="1"/>
  <c r="Z25" i="31"/>
  <c r="Z26" i="31" s="1"/>
  <c r="O27" i="31" s="1"/>
  <c r="Z27" i="31" s="1"/>
  <c r="O28" i="31" s="1"/>
  <c r="Z28" i="31" s="1"/>
  <c r="R26" i="31"/>
  <c r="R27" i="31"/>
  <c r="U27" i="31"/>
  <c r="U29" i="31" s="1"/>
  <c r="U28" i="31"/>
  <c r="S29" i="31"/>
  <c r="T29" i="31"/>
  <c r="V29" i="31"/>
  <c r="W29" i="31"/>
  <c r="R29" i="31" l="1"/>
  <c r="X25" i="31"/>
  <c r="M26" i="31" s="1"/>
  <c r="X26" i="31" s="1"/>
  <c r="M27" i="31" s="1"/>
  <c r="X27" i="31" s="1"/>
  <c r="M28" i="31" s="1"/>
  <c r="X28" i="31" s="1"/>
  <c r="W119" i="31" l="1"/>
  <c r="V119" i="31"/>
  <c r="T119" i="31"/>
  <c r="S119" i="31"/>
  <c r="R118" i="31"/>
  <c r="R117" i="31"/>
  <c r="R116" i="31"/>
  <c r="Z115" i="31"/>
  <c r="O116" i="31" s="1"/>
  <c r="Z116" i="31" s="1"/>
  <c r="O117" i="31" s="1"/>
  <c r="Z117" i="31" s="1"/>
  <c r="O118" i="31" s="1"/>
  <c r="Z118" i="31" s="1"/>
  <c r="Y115" i="31"/>
  <c r="N116" i="31" s="1"/>
  <c r="Y116" i="31" s="1"/>
  <c r="N117" i="31" s="1"/>
  <c r="Y117" i="31" s="1"/>
  <c r="N118" i="31" s="1"/>
  <c r="Y118" i="31" s="1"/>
  <c r="U115" i="31"/>
  <c r="U119" i="31" s="1"/>
  <c r="R115" i="31"/>
  <c r="M115" i="31"/>
  <c r="R119" i="31" l="1"/>
  <c r="X115" i="31"/>
  <c r="M116" i="31" s="1"/>
  <c r="X116" i="31" s="1"/>
  <c r="M117" i="31" s="1"/>
  <c r="X117" i="31" s="1"/>
  <c r="M118" i="31" s="1"/>
  <c r="X118" i="31" s="1"/>
  <c r="W114" i="31" l="1"/>
  <c r="V114" i="31"/>
  <c r="T114" i="31"/>
  <c r="S114" i="31"/>
  <c r="R113" i="31"/>
  <c r="U114" i="31"/>
  <c r="R112" i="31"/>
  <c r="R111" i="31"/>
  <c r="Z110" i="31"/>
  <c r="O111" i="31" s="1"/>
  <c r="Z111" i="31" s="1"/>
  <c r="O112" i="31" s="1"/>
  <c r="Z112" i="31" s="1"/>
  <c r="O113" i="31" s="1"/>
  <c r="Z113" i="31" s="1"/>
  <c r="Y110" i="31"/>
  <c r="N111" i="31" s="1"/>
  <c r="Y111" i="31" s="1"/>
  <c r="N112" i="31" s="1"/>
  <c r="Y112" i="31" s="1"/>
  <c r="N113" i="31" s="1"/>
  <c r="Y113" i="31" s="1"/>
  <c r="R110" i="31"/>
  <c r="M110" i="31"/>
  <c r="W94" i="31"/>
  <c r="V94" i="31"/>
  <c r="T94" i="31"/>
  <c r="S94" i="31"/>
  <c r="R93" i="31"/>
  <c r="R92" i="31"/>
  <c r="U91" i="31"/>
  <c r="R91" i="31"/>
  <c r="Z90" i="31"/>
  <c r="O91" i="31" s="1"/>
  <c r="Z91" i="31" s="1"/>
  <c r="O92" i="31" s="1"/>
  <c r="Z92" i="31" s="1"/>
  <c r="O93" i="31" s="1"/>
  <c r="Z93" i="31" s="1"/>
  <c r="Y90" i="31"/>
  <c r="N91" i="31" s="1"/>
  <c r="Y91" i="31" s="1"/>
  <c r="N92" i="31" s="1"/>
  <c r="Y92" i="31" s="1"/>
  <c r="N93" i="31" s="1"/>
  <c r="Y93" i="31" s="1"/>
  <c r="U90" i="31"/>
  <c r="R90" i="31"/>
  <c r="M90" i="31"/>
  <c r="U94" i="31" l="1"/>
  <c r="R76" i="31"/>
  <c r="R94" i="31"/>
  <c r="X90" i="31"/>
  <c r="M91" i="31" s="1"/>
  <c r="X91" i="31" s="1"/>
  <c r="M92" i="31" s="1"/>
  <c r="X92" i="31" s="1"/>
  <c r="M93" i="31" s="1"/>
  <c r="X93" i="31" s="1"/>
  <c r="X110" i="31"/>
  <c r="M111" i="31" s="1"/>
  <c r="X111" i="31" s="1"/>
  <c r="M112" i="31" s="1"/>
  <c r="X112" i="31" s="1"/>
  <c r="M113" i="31" s="1"/>
  <c r="X113" i="31" s="1"/>
  <c r="R78" i="31"/>
  <c r="R77" i="31"/>
  <c r="R114" i="31"/>
  <c r="R123" i="31" l="1"/>
  <c r="U73" i="31"/>
  <c r="U72" i="31"/>
  <c r="M65" i="31"/>
  <c r="U48" i="31"/>
  <c r="R48" i="31"/>
  <c r="Y42" i="31"/>
  <c r="Y41" i="31"/>
  <c r="U31" i="31"/>
  <c r="U32" i="31"/>
  <c r="R38" i="31"/>
  <c r="V64" i="31" l="1"/>
  <c r="S134" i="31"/>
  <c r="V134" i="31"/>
  <c r="U152" i="31" l="1"/>
  <c r="U62" i="31"/>
  <c r="U61" i="31"/>
  <c r="U60" i="31"/>
  <c r="T62" i="31"/>
  <c r="T61" i="31"/>
  <c r="T60" i="31"/>
  <c r="S62" i="31"/>
  <c r="S12" i="31" s="1"/>
  <c r="S61" i="31"/>
  <c r="S11" i="31" s="1"/>
  <c r="S60" i="31"/>
  <c r="S10" i="31" s="1"/>
  <c r="U75" i="31" l="1"/>
  <c r="U79" i="31" s="1"/>
  <c r="R60" i="31"/>
  <c r="R62" i="31"/>
  <c r="U15" i="31"/>
  <c r="R61" i="31"/>
  <c r="R75" i="31"/>
  <c r="W89" i="31" l="1"/>
  <c r="V89" i="31"/>
  <c r="T89" i="31"/>
  <c r="S89" i="31"/>
  <c r="U88" i="31"/>
  <c r="R88" i="31"/>
  <c r="U87" i="31"/>
  <c r="R87" i="31"/>
  <c r="U86" i="31"/>
  <c r="R86" i="31"/>
  <c r="Z85" i="31"/>
  <c r="O86" i="31" s="1"/>
  <c r="Y85" i="31"/>
  <c r="N86" i="31" s="1"/>
  <c r="U85" i="31"/>
  <c r="R85" i="31"/>
  <c r="M85" i="31"/>
  <c r="Z86" i="31" l="1"/>
  <c r="O87" i="31" s="1"/>
  <c r="Y86" i="31"/>
  <c r="N87" i="31" s="1"/>
  <c r="S19" i="31"/>
  <c r="R19" i="31" s="1"/>
  <c r="R15" i="31"/>
  <c r="R16" i="31"/>
  <c r="X85" i="31"/>
  <c r="M86" i="31" s="1"/>
  <c r="X86" i="31" s="1"/>
  <c r="M87" i="31" s="1"/>
  <c r="X87" i="31" s="1"/>
  <c r="M88" i="31" s="1"/>
  <c r="X88" i="31" s="1"/>
  <c r="U89" i="31"/>
  <c r="R89" i="31"/>
  <c r="Z87" i="31" l="1"/>
  <c r="O88" i="31" s="1"/>
  <c r="Y87" i="31"/>
  <c r="N88" i="31" s="1"/>
  <c r="W54" i="31"/>
  <c r="V54" i="31"/>
  <c r="T54" i="31"/>
  <c r="S54" i="31"/>
  <c r="R53" i="31"/>
  <c r="U52" i="31"/>
  <c r="R52" i="31"/>
  <c r="U51" i="31"/>
  <c r="R51" i="31"/>
  <c r="Z50" i="31"/>
  <c r="Z51" i="31" s="1"/>
  <c r="Z52" i="31" s="1"/>
  <c r="Z53" i="31" s="1"/>
  <c r="Y50" i="31"/>
  <c r="Y51" i="31" s="1"/>
  <c r="Y52" i="31" s="1"/>
  <c r="Y53" i="31" s="1"/>
  <c r="U50" i="31"/>
  <c r="R50" i="31"/>
  <c r="M50" i="31"/>
  <c r="W49" i="31"/>
  <c r="V49" i="31"/>
  <c r="T49" i="31"/>
  <c r="S49" i="31"/>
  <c r="U47" i="31"/>
  <c r="R47" i="31"/>
  <c r="U46" i="31"/>
  <c r="R46" i="31"/>
  <c r="Z45" i="31"/>
  <c r="O46" i="31" s="1"/>
  <c r="Z46" i="31" s="1"/>
  <c r="Z47" i="31" s="1"/>
  <c r="O48" i="31" s="1"/>
  <c r="Z48" i="31" s="1"/>
  <c r="Y45" i="31"/>
  <c r="N46" i="31" s="1"/>
  <c r="Y46" i="31" s="1"/>
  <c r="Y47" i="31" s="1"/>
  <c r="U45" i="31"/>
  <c r="R45" i="31"/>
  <c r="M45" i="31"/>
  <c r="R23" i="31"/>
  <c r="R22" i="31"/>
  <c r="Z88" i="31" l="1"/>
  <c r="Y88" i="31"/>
  <c r="N48" i="31"/>
  <c r="Y48" i="31" s="1"/>
  <c r="R54" i="31"/>
  <c r="U54" i="31"/>
  <c r="X50" i="31"/>
  <c r="M51" i="31" s="1"/>
  <c r="X51" i="31" s="1"/>
  <c r="M52" i="31" s="1"/>
  <c r="X52" i="31" s="1"/>
  <c r="M53" i="31" s="1"/>
  <c r="X53" i="31" s="1"/>
  <c r="U49" i="31"/>
  <c r="X45" i="31"/>
  <c r="M46" i="31" s="1"/>
  <c r="X46" i="31" s="1"/>
  <c r="M47" i="31" s="1"/>
  <c r="X47" i="31" s="1"/>
  <c r="R49" i="31"/>
  <c r="M48" i="31" l="1"/>
  <c r="X48" i="31" s="1"/>
  <c r="W164" i="31"/>
  <c r="V164" i="31"/>
  <c r="T164" i="31"/>
  <c r="S164" i="31"/>
  <c r="U163" i="31"/>
  <c r="R163" i="31"/>
  <c r="U162" i="31"/>
  <c r="R162" i="31"/>
  <c r="U161" i="31"/>
  <c r="R161" i="31"/>
  <c r="Z160" i="31"/>
  <c r="Y160" i="31"/>
  <c r="U160" i="31"/>
  <c r="R160" i="31"/>
  <c r="W154" i="31"/>
  <c r="T154" i="31"/>
  <c r="S154" i="31"/>
  <c r="U153" i="31"/>
  <c r="R153" i="31"/>
  <c r="R152" i="31"/>
  <c r="U151" i="31"/>
  <c r="R151" i="31"/>
  <c r="Z150" i="31"/>
  <c r="Y150" i="31"/>
  <c r="U150" i="31"/>
  <c r="R150" i="31"/>
  <c r="W149" i="31"/>
  <c r="V149" i="31"/>
  <c r="T149" i="31"/>
  <c r="S149" i="31"/>
  <c r="U148" i="31"/>
  <c r="R148" i="31"/>
  <c r="U147" i="31"/>
  <c r="R147" i="31"/>
  <c r="U146" i="31"/>
  <c r="R146" i="31"/>
  <c r="Z145" i="31"/>
  <c r="Y145" i="31"/>
  <c r="U145" i="31"/>
  <c r="R145" i="31"/>
  <c r="W144" i="31"/>
  <c r="V144" i="31"/>
  <c r="T144" i="31"/>
  <c r="S144" i="31"/>
  <c r="U143" i="31"/>
  <c r="R143" i="31"/>
  <c r="U142" i="31"/>
  <c r="R142" i="31"/>
  <c r="U141" i="31"/>
  <c r="R141" i="31"/>
  <c r="Z140" i="31"/>
  <c r="Y140" i="31"/>
  <c r="U140" i="31"/>
  <c r="R140" i="31"/>
  <c r="W139" i="31"/>
  <c r="V139" i="31"/>
  <c r="T139" i="31"/>
  <c r="S139" i="31"/>
  <c r="U138" i="31"/>
  <c r="R138" i="31"/>
  <c r="U137" i="31"/>
  <c r="R137" i="31"/>
  <c r="U136" i="31"/>
  <c r="R136" i="31"/>
  <c r="Z135" i="31"/>
  <c r="Y135" i="31"/>
  <c r="U135" i="31"/>
  <c r="R135" i="31"/>
  <c r="M160" i="31"/>
  <c r="M150" i="31"/>
  <c r="M145" i="31"/>
  <c r="M140" i="31"/>
  <c r="M135" i="31"/>
  <c r="T128" i="31"/>
  <c r="T127" i="31"/>
  <c r="T12" i="31" s="1"/>
  <c r="R12" i="31" s="1"/>
  <c r="T126" i="31"/>
  <c r="T11" i="31" s="1"/>
  <c r="R11" i="31" s="1"/>
  <c r="O125" i="31"/>
  <c r="O105" i="31" s="1"/>
  <c r="Z105" i="31" s="1"/>
  <c r="O106" i="31" s="1"/>
  <c r="Z106" i="31" s="1"/>
  <c r="O107" i="31" s="1"/>
  <c r="Z107" i="31" s="1"/>
  <c r="O108" i="31" s="1"/>
  <c r="Z108" i="31" s="1"/>
  <c r="N125" i="31"/>
  <c r="N105" i="31" s="1"/>
  <c r="R131" i="31"/>
  <c r="R132" i="31"/>
  <c r="R133" i="31"/>
  <c r="U130" i="31"/>
  <c r="U133" i="31"/>
  <c r="U132" i="31"/>
  <c r="U131" i="31"/>
  <c r="T79" i="31"/>
  <c r="S79" i="31"/>
  <c r="R121" i="31"/>
  <c r="R122" i="31"/>
  <c r="U121" i="31"/>
  <c r="U122" i="31"/>
  <c r="U81" i="31"/>
  <c r="U82" i="31"/>
  <c r="U83" i="31"/>
  <c r="R81" i="31"/>
  <c r="R82" i="31"/>
  <c r="R83" i="31"/>
  <c r="M120" i="31"/>
  <c r="M80" i="31"/>
  <c r="U71" i="31"/>
  <c r="R71" i="31"/>
  <c r="R72" i="31"/>
  <c r="R73" i="31"/>
  <c r="Z70" i="31"/>
  <c r="O71" i="31" s="1"/>
  <c r="Z71" i="31" s="1"/>
  <c r="O72" i="31" s="1"/>
  <c r="Z72" i="31" s="1"/>
  <c r="O73" i="31" s="1"/>
  <c r="Z73" i="31" s="1"/>
  <c r="N71" i="31"/>
  <c r="Y71" i="31" s="1"/>
  <c r="N72" i="31" s="1"/>
  <c r="Y72" i="31" s="1"/>
  <c r="N73" i="31" s="1"/>
  <c r="Y73" i="31" s="1"/>
  <c r="O60" i="31"/>
  <c r="N60" i="31"/>
  <c r="T63" i="31"/>
  <c r="T13" i="31" s="1"/>
  <c r="S63" i="31"/>
  <c r="S13" i="31" s="1"/>
  <c r="R13" i="31" s="1"/>
  <c r="U66" i="31"/>
  <c r="U67" i="31"/>
  <c r="U68" i="31"/>
  <c r="R66" i="31"/>
  <c r="R67" i="31"/>
  <c r="R68" i="31"/>
  <c r="W44" i="31"/>
  <c r="V44" i="31"/>
  <c r="T44" i="31"/>
  <c r="S44" i="31"/>
  <c r="U41" i="31"/>
  <c r="U42" i="31"/>
  <c r="U43" i="31"/>
  <c r="R41" i="31"/>
  <c r="R42" i="31"/>
  <c r="R43" i="31"/>
  <c r="Z40" i="31"/>
  <c r="Z41" i="31" s="1"/>
  <c r="Z42" i="31" s="1"/>
  <c r="O43" i="31" s="1"/>
  <c r="Z43" i="31" s="1"/>
  <c r="Y40" i="31"/>
  <c r="N43" i="31" s="1"/>
  <c r="Y43" i="31" s="1"/>
  <c r="Z35" i="31"/>
  <c r="O36" i="31" s="1"/>
  <c r="Z36" i="31" s="1"/>
  <c r="O37" i="31" s="1"/>
  <c r="Z37" i="31" s="1"/>
  <c r="O38" i="31" s="1"/>
  <c r="Z38" i="31" s="1"/>
  <c r="Y35" i="31"/>
  <c r="N36" i="31" s="1"/>
  <c r="Y36" i="31" s="1"/>
  <c r="N37" i="31" s="1"/>
  <c r="Y37" i="31" s="1"/>
  <c r="N38" i="31" s="1"/>
  <c r="Y38" i="31" s="1"/>
  <c r="U36" i="31"/>
  <c r="U37" i="31"/>
  <c r="U38" i="31"/>
  <c r="R36" i="31"/>
  <c r="R37" i="31"/>
  <c r="U33" i="31"/>
  <c r="R31" i="31"/>
  <c r="R32" i="31"/>
  <c r="R33" i="31"/>
  <c r="Z30" i="31"/>
  <c r="O31" i="31" s="1"/>
  <c r="Z31" i="31" s="1"/>
  <c r="O32" i="31" s="1"/>
  <c r="Z32" i="31" s="1"/>
  <c r="O33" i="31" s="1"/>
  <c r="Z33" i="31" s="1"/>
  <c r="Y30" i="31"/>
  <c r="N31" i="31" s="1"/>
  <c r="W19" i="31"/>
  <c r="R18" i="31"/>
  <c r="U21" i="31"/>
  <c r="U22" i="31"/>
  <c r="U23" i="31"/>
  <c r="R21" i="31"/>
  <c r="M105" i="31" l="1"/>
  <c r="X105" i="31" s="1"/>
  <c r="M106" i="31" s="1"/>
  <c r="X106" i="31" s="1"/>
  <c r="M107" i="31" s="1"/>
  <c r="X107" i="31" s="1"/>
  <c r="M108" i="31" s="1"/>
  <c r="X108" i="31" s="1"/>
  <c r="Y105" i="31"/>
  <c r="N106" i="31" s="1"/>
  <c r="Y106" i="31" s="1"/>
  <c r="N107" i="31" s="1"/>
  <c r="Y107" i="31" s="1"/>
  <c r="N108" i="31" s="1"/>
  <c r="Y108" i="31" s="1"/>
  <c r="Y31" i="31"/>
  <c r="N32" i="31" s="1"/>
  <c r="Y32" i="31" s="1"/>
  <c r="N33" i="31" s="1"/>
  <c r="Y33" i="31" s="1"/>
  <c r="T64" i="31"/>
  <c r="W64" i="31"/>
  <c r="S64" i="31"/>
  <c r="U134" i="31"/>
  <c r="R164" i="31"/>
  <c r="U154" i="31"/>
  <c r="U139" i="31"/>
  <c r="R154" i="31"/>
  <c r="U144" i="31"/>
  <c r="R144" i="31"/>
  <c r="N10" i="31"/>
  <c r="R139" i="31"/>
  <c r="R149" i="31"/>
  <c r="R126" i="31"/>
  <c r="R128" i="31"/>
  <c r="U149" i="31"/>
  <c r="U164" i="31"/>
  <c r="R63" i="31"/>
  <c r="R64" i="31" s="1"/>
  <c r="U63" i="31"/>
  <c r="U64" i="31" s="1"/>
  <c r="M60" i="31"/>
  <c r="R79" i="31"/>
  <c r="X160" i="31"/>
  <c r="X150" i="31"/>
  <c r="X145" i="31"/>
  <c r="X140" i="31"/>
  <c r="R127" i="31"/>
  <c r="X135" i="31"/>
  <c r="M125" i="31"/>
  <c r="S14" i="31" l="1"/>
  <c r="T125" i="31"/>
  <c r="T10" i="31" s="1"/>
  <c r="W129" i="31"/>
  <c r="W14" i="31" s="1"/>
  <c r="A70" i="31"/>
  <c r="R125" i="31" l="1"/>
  <c r="R10" i="31"/>
  <c r="U19" i="31"/>
  <c r="T129" i="31"/>
  <c r="T14" i="31" s="1"/>
  <c r="R14" i="31" s="1"/>
  <c r="Z125" i="31"/>
  <c r="U70" i="31"/>
  <c r="O126" i="31" l="1"/>
  <c r="R129" i="31"/>
  <c r="W74" i="31"/>
  <c r="V74" i="31"/>
  <c r="T74" i="31"/>
  <c r="S74" i="31"/>
  <c r="R70" i="31"/>
  <c r="M70" i="31"/>
  <c r="O10" i="31"/>
  <c r="M10" i="31" s="1"/>
  <c r="Y20" i="31"/>
  <c r="X70" i="31" l="1"/>
  <c r="N21" i="31"/>
  <c r="N16" i="31" s="1"/>
  <c r="Y15" i="31"/>
  <c r="R74" i="31"/>
  <c r="Z126" i="31"/>
  <c r="Y21" i="31"/>
  <c r="M15" i="31"/>
  <c r="U74" i="31"/>
  <c r="N22" i="31" l="1"/>
  <c r="N17" i="31" s="1"/>
  <c r="Y16" i="31"/>
  <c r="O127" i="31"/>
  <c r="M71" i="31"/>
  <c r="X71" i="31" s="1"/>
  <c r="M72" i="31" s="1"/>
  <c r="X72" i="31" s="1"/>
  <c r="Y22" i="31"/>
  <c r="N23" i="31" l="1"/>
  <c r="Y17" i="31"/>
  <c r="N18" i="31"/>
  <c r="Z127" i="31"/>
  <c r="M73" i="31"/>
  <c r="X73" i="31" s="1"/>
  <c r="Z10" i="31"/>
  <c r="O11" i="31" s="1"/>
  <c r="Z11" i="31" s="1"/>
  <c r="O12" i="31" s="1"/>
  <c r="Z12" i="31" s="1"/>
  <c r="O13" i="31" s="1"/>
  <c r="Z13" i="31" s="1"/>
  <c r="Y23" i="31"/>
  <c r="Y18" i="31" s="1"/>
  <c r="O128" i="31" l="1"/>
  <c r="Z128" i="31" l="1"/>
  <c r="O161" i="31"/>
  <c r="Z161" i="31" s="1"/>
  <c r="O162" i="31" s="1"/>
  <c r="Z162" i="31" s="1"/>
  <c r="O163" i="31" s="1"/>
  <c r="Z163" i="31" s="1"/>
  <c r="N161" i="31"/>
  <c r="Y161" i="31" s="1"/>
  <c r="N162" i="31" s="1"/>
  <c r="Y162" i="31" s="1"/>
  <c r="N163" i="31" s="1"/>
  <c r="Y163" i="31" s="1"/>
  <c r="N151" i="31"/>
  <c r="Y151" i="31" s="1"/>
  <c r="N152" i="31" s="1"/>
  <c r="Y152" i="31" s="1"/>
  <c r="N153" i="31" s="1"/>
  <c r="Y153" i="31" s="1"/>
  <c r="O151" i="31"/>
  <c r="Z151" i="31" s="1"/>
  <c r="O152" i="31" s="1"/>
  <c r="Z152" i="31" s="1"/>
  <c r="O153" i="31" s="1"/>
  <c r="Z153" i="31" s="1"/>
  <c r="M161" i="31" l="1"/>
  <c r="X161" i="31" s="1"/>
  <c r="M162" i="31" s="1"/>
  <c r="X162" i="31" s="1"/>
  <c r="M163" i="31" s="1"/>
  <c r="X163" i="31" s="1"/>
  <c r="M151" i="31"/>
  <c r="X151" i="31" s="1"/>
  <c r="M152" i="31" s="1"/>
  <c r="X152" i="31" s="1"/>
  <c r="M153" i="31" s="1"/>
  <c r="X153" i="31" s="1"/>
  <c r="M130" i="31"/>
  <c r="O146" i="31" l="1"/>
  <c r="Z146" i="31" s="1"/>
  <c r="O147" i="31" s="1"/>
  <c r="Z147" i="31" s="1"/>
  <c r="O148" i="31" s="1"/>
  <c r="Z148" i="31" s="1"/>
  <c r="N136" i="31"/>
  <c r="Y136" i="31" s="1"/>
  <c r="N137" i="31" s="1"/>
  <c r="Y137" i="31" s="1"/>
  <c r="N138" i="31" s="1"/>
  <c r="Y138" i="31" s="1"/>
  <c r="A135" i="31"/>
  <c r="A140" i="31" s="1"/>
  <c r="A145" i="31" s="1"/>
  <c r="A150" i="31" s="1"/>
  <c r="W134" i="31"/>
  <c r="T134" i="31"/>
  <c r="Z130" i="31"/>
  <c r="Y130" i="31"/>
  <c r="R130" i="31"/>
  <c r="R134" i="31" s="1"/>
  <c r="A155" i="31" l="1"/>
  <c r="A160" i="31" s="1"/>
  <c r="A165" i="31" s="1"/>
  <c r="N131" i="31"/>
  <c r="O131" i="31"/>
  <c r="N146" i="31"/>
  <c r="Y146" i="31" s="1"/>
  <c r="N147" i="31" s="1"/>
  <c r="Y147" i="31" s="1"/>
  <c r="N148" i="31" s="1"/>
  <c r="Y148" i="31" s="1"/>
  <c r="O141" i="31"/>
  <c r="Z141" i="31" s="1"/>
  <c r="O142" i="31" s="1"/>
  <c r="Z142" i="31" s="1"/>
  <c r="O143" i="31" s="1"/>
  <c r="Z143" i="31" s="1"/>
  <c r="N141" i="31"/>
  <c r="Y141" i="31" s="1"/>
  <c r="N142" i="31" s="1"/>
  <c r="Y142" i="31" s="1"/>
  <c r="N143" i="31" s="1"/>
  <c r="Y143" i="31" s="1"/>
  <c r="O136" i="31"/>
  <c r="Z136" i="31" s="1"/>
  <c r="O137" i="31" s="1"/>
  <c r="Z137" i="31" s="1"/>
  <c r="O138" i="31" s="1"/>
  <c r="Z138" i="31" s="1"/>
  <c r="M146" i="31"/>
  <c r="X146" i="31" s="1"/>
  <c r="M147" i="31" s="1"/>
  <c r="X147" i="31" s="1"/>
  <c r="M148" i="31" s="1"/>
  <c r="X148" i="31" s="1"/>
  <c r="X130" i="31"/>
  <c r="W124" i="31"/>
  <c r="V124" i="31"/>
  <c r="T124" i="31"/>
  <c r="S124" i="31"/>
  <c r="Z120" i="31"/>
  <c r="Y120" i="31"/>
  <c r="U120" i="31"/>
  <c r="U124" i="31" s="1"/>
  <c r="R120" i="31"/>
  <c r="R124" i="31" s="1"/>
  <c r="W84" i="31"/>
  <c r="V84" i="31"/>
  <c r="T84" i="31"/>
  <c r="S84" i="31"/>
  <c r="Z80" i="31"/>
  <c r="Y80" i="31"/>
  <c r="N81" i="31" s="1"/>
  <c r="Y81" i="31" s="1"/>
  <c r="U80" i="31"/>
  <c r="R80" i="31"/>
  <c r="U65" i="31"/>
  <c r="Y75" i="31" l="1"/>
  <c r="Z75" i="31"/>
  <c r="Z131" i="31"/>
  <c r="M131" i="31"/>
  <c r="X131" i="31" s="1"/>
  <c r="Y131" i="31"/>
  <c r="M141" i="31"/>
  <c r="X141" i="31" s="1"/>
  <c r="M142" i="31" s="1"/>
  <c r="X142" i="31" s="1"/>
  <c r="M143" i="31" s="1"/>
  <c r="X143" i="31" s="1"/>
  <c r="M136" i="31"/>
  <c r="X136" i="31" s="1"/>
  <c r="M137" i="31" s="1"/>
  <c r="X137" i="31" s="1"/>
  <c r="M138" i="31" s="1"/>
  <c r="X138" i="31" s="1"/>
  <c r="N82" i="31"/>
  <c r="O81" i="31"/>
  <c r="Z81" i="31" s="1"/>
  <c r="N121" i="31"/>
  <c r="O121" i="31"/>
  <c r="U84" i="31"/>
  <c r="X80" i="31"/>
  <c r="R84" i="31"/>
  <c r="X120" i="31"/>
  <c r="X75" i="31" s="1"/>
  <c r="M76" i="31" s="1"/>
  <c r="Z121" i="31" l="1"/>
  <c r="O76" i="31"/>
  <c r="Y121" i="31"/>
  <c r="N76" i="31"/>
  <c r="N132" i="31"/>
  <c r="M132" i="31"/>
  <c r="X132" i="31" s="1"/>
  <c r="O132" i="31"/>
  <c r="Y82" i="31"/>
  <c r="O82" i="31"/>
  <c r="M81" i="31"/>
  <c r="X81" i="31" s="1"/>
  <c r="M121" i="31"/>
  <c r="X121" i="31" s="1"/>
  <c r="W69" i="31"/>
  <c r="V69" i="31"/>
  <c r="T69" i="31"/>
  <c r="S69" i="31"/>
  <c r="Z65" i="31"/>
  <c r="O66" i="31" s="1"/>
  <c r="Y65" i="31"/>
  <c r="N66" i="31" s="1"/>
  <c r="U69" i="31"/>
  <c r="R65" i="31"/>
  <c r="U40" i="31"/>
  <c r="U44" i="31" s="1"/>
  <c r="R40" i="31"/>
  <c r="R44" i="31" s="1"/>
  <c r="S39" i="31"/>
  <c r="T39" i="31"/>
  <c r="V39" i="31"/>
  <c r="W39" i="31"/>
  <c r="M40" i="31"/>
  <c r="U35" i="31"/>
  <c r="U39" i="31" s="1"/>
  <c r="R35" i="31"/>
  <c r="R39" i="31" s="1"/>
  <c r="M35" i="31"/>
  <c r="W34" i="31"/>
  <c r="V34" i="31"/>
  <c r="T34" i="31"/>
  <c r="S34" i="31"/>
  <c r="U30" i="31"/>
  <c r="U34" i="31" s="1"/>
  <c r="R30" i="31"/>
  <c r="R34" i="31" s="1"/>
  <c r="Z20" i="31"/>
  <c r="U20" i="31"/>
  <c r="R20" i="31"/>
  <c r="R24" i="31" s="1"/>
  <c r="V24" i="31"/>
  <c r="W24" i="31"/>
  <c r="M30" i="31"/>
  <c r="M20" i="31"/>
  <c r="O21" i="31" l="1"/>
  <c r="O16" i="31" s="1"/>
  <c r="Z15" i="31"/>
  <c r="O122" i="31"/>
  <c r="Z76" i="31"/>
  <c r="M122" i="31"/>
  <c r="X122" i="31" s="1"/>
  <c r="X76" i="31"/>
  <c r="M77" i="31" s="1"/>
  <c r="N122" i="31"/>
  <c r="Y76" i="31"/>
  <c r="M133" i="31"/>
  <c r="X133" i="31" s="1"/>
  <c r="Z132" i="31"/>
  <c r="Y132" i="31"/>
  <c r="Z21" i="31"/>
  <c r="O22" i="31" s="1"/>
  <c r="O17" i="31" s="1"/>
  <c r="Z16" i="31"/>
  <c r="X40" i="31"/>
  <c r="M41" i="31" s="1"/>
  <c r="X41" i="31" s="1"/>
  <c r="X30" i="31"/>
  <c r="N61" i="31"/>
  <c r="Y66" i="31"/>
  <c r="N83" i="31"/>
  <c r="X35" i="31"/>
  <c r="M36" i="31" s="1"/>
  <c r="X36" i="31" s="1"/>
  <c r="M37" i="31" s="1"/>
  <c r="X37" i="31" s="1"/>
  <c r="M38" i="31" s="1"/>
  <c r="X38" i="31" s="1"/>
  <c r="Z66" i="31"/>
  <c r="O61" i="31"/>
  <c r="M82" i="31"/>
  <c r="X82" i="31" s="1"/>
  <c r="Z82" i="31"/>
  <c r="Y60" i="31"/>
  <c r="Z60" i="31"/>
  <c r="U24" i="31"/>
  <c r="X65" i="31"/>
  <c r="X60" i="31" s="1"/>
  <c r="R69" i="31"/>
  <c r="X20" i="31"/>
  <c r="M21" i="31" l="1"/>
  <c r="X15" i="31"/>
  <c r="M16" i="31" s="1"/>
  <c r="X77" i="31"/>
  <c r="M78" i="31" s="1"/>
  <c r="M123" i="31"/>
  <c r="X123" i="31" s="1"/>
  <c r="Z122" i="31"/>
  <c r="O77" i="31"/>
  <c r="Y122" i="31"/>
  <c r="N77" i="31"/>
  <c r="X21" i="31"/>
  <c r="O133" i="31"/>
  <c r="M31" i="31"/>
  <c r="X31" i="31" s="1"/>
  <c r="M32" i="31" s="1"/>
  <c r="X32" i="31" s="1"/>
  <c r="M33" i="31" s="1"/>
  <c r="X33" i="31" s="1"/>
  <c r="M42" i="31"/>
  <c r="X42" i="31" s="1"/>
  <c r="M43" i="31" s="1"/>
  <c r="X43" i="31" s="1"/>
  <c r="N133" i="31"/>
  <c r="Z22" i="31"/>
  <c r="O23" i="31" s="1"/>
  <c r="O18" i="31" s="1"/>
  <c r="Z17" i="31"/>
  <c r="M61" i="31"/>
  <c r="M66" i="31"/>
  <c r="X66" i="31" s="1"/>
  <c r="O83" i="31"/>
  <c r="M83" i="31"/>
  <c r="X83" i="31" s="1"/>
  <c r="Y83" i="31"/>
  <c r="O67" i="31"/>
  <c r="Z61" i="31"/>
  <c r="Y61" i="31"/>
  <c r="N67" i="31"/>
  <c r="X78" i="31" l="1"/>
  <c r="Z77" i="31"/>
  <c r="O123" i="31"/>
  <c r="Y77" i="31"/>
  <c r="N123" i="31"/>
  <c r="M22" i="31"/>
  <c r="X22" i="31" s="1"/>
  <c r="X16" i="31"/>
  <c r="M17" i="31" s="1"/>
  <c r="Y133" i="31"/>
  <c r="Z133" i="31"/>
  <c r="Z23" i="31"/>
  <c r="Z18" i="31"/>
  <c r="Z67" i="31"/>
  <c r="O62" i="31"/>
  <c r="Z83" i="31"/>
  <c r="Y67" i="31"/>
  <c r="N62" i="31"/>
  <c r="M67" i="31"/>
  <c r="X67" i="31" s="1"/>
  <c r="X61" i="31"/>
  <c r="M62" i="31" s="1"/>
  <c r="Z123" i="31" l="1"/>
  <c r="Z78" i="31" s="1"/>
  <c r="O78" i="31"/>
  <c r="Y123" i="31"/>
  <c r="Y78" i="31" s="1"/>
  <c r="N78" i="31"/>
  <c r="M23" i="31"/>
  <c r="X23" i="31" s="1"/>
  <c r="X18" i="31" s="1"/>
  <c r="X17" i="31"/>
  <c r="M18" i="31" s="1"/>
  <c r="M68" i="31"/>
  <c r="X68" i="31" s="1"/>
  <c r="X63" i="31" s="1"/>
  <c r="X62" i="31"/>
  <c r="M63" i="31" s="1"/>
  <c r="Y62" i="31"/>
  <c r="N68" i="31"/>
  <c r="Z62" i="31"/>
  <c r="O68" i="31"/>
  <c r="O63" i="31" l="1"/>
  <c r="Z68" i="31"/>
  <c r="Z63" i="31" s="1"/>
  <c r="Y68" i="31"/>
  <c r="Y63" i="31" s="1"/>
  <c r="N63" i="31"/>
  <c r="AD11" i="31"/>
  <c r="Y125" i="31"/>
  <c r="N126" i="31" s="1"/>
  <c r="Y126" i="31" s="1"/>
  <c r="N127" i="31" s="1"/>
  <c r="Y127" i="31" s="1"/>
  <c r="N128" i="31" s="1"/>
  <c r="Y128" i="31" s="1"/>
  <c r="U125" i="31"/>
  <c r="X125" i="31" s="1"/>
  <c r="M126" i="31" s="1"/>
  <c r="X126" i="31" s="1"/>
  <c r="M127" i="31" s="1"/>
  <c r="X127" i="31" s="1"/>
  <c r="M128" i="31" s="1"/>
  <c r="X128" i="31" s="1"/>
  <c r="V129" i="31"/>
  <c r="V14" i="31" s="1"/>
  <c r="U14" i="31" s="1"/>
  <c r="Y10" i="31" l="1"/>
  <c r="N11" i="31" s="1"/>
  <c r="Y11" i="31" s="1"/>
  <c r="N12" i="31" s="1"/>
  <c r="Y12" i="31" s="1"/>
  <c r="N13" i="31" s="1"/>
  <c r="Y13" i="31" s="1"/>
  <c r="U129" i="31"/>
  <c r="U10" i="31"/>
  <c r="X10" i="31" s="1"/>
  <c r="M11" i="31" s="1"/>
  <c r="X11" i="31" s="1"/>
  <c r="M12" i="31" s="1"/>
  <c r="X12" i="31" s="1"/>
  <c r="M13" i="31" s="1"/>
  <c r="X13" i="31" s="1"/>
</calcChain>
</file>

<file path=xl/sharedStrings.xml><?xml version="1.0" encoding="utf-8"?>
<sst xmlns="http://schemas.openxmlformats.org/spreadsheetml/2006/main" count="403" uniqueCount="169">
  <si>
    <t>Наименование арендатора</t>
  </si>
  <si>
    <t>Дата окончания срока аренды</t>
  </si>
  <si>
    <t>Срок аренды</t>
  </si>
  <si>
    <t>ИТОГО:</t>
  </si>
  <si>
    <t>1 кв.</t>
  </si>
  <si>
    <t>2 кв.</t>
  </si>
  <si>
    <t>3 кв.</t>
  </si>
  <si>
    <t>4 кв.</t>
  </si>
  <si>
    <t>руб. ПМР</t>
  </si>
  <si>
    <t>Срок внесения платежа</t>
  </si>
  <si>
    <t>-</t>
  </si>
  <si>
    <t>К-во раз подряд просрочки арендной платы и (или) коммунальных платежей, принятые меры</t>
  </si>
  <si>
    <t>Примечание***</t>
  </si>
  <si>
    <t>Сумма недополученного дохода от сдачи в аренду мун-го им-ва**</t>
  </si>
  <si>
    <t>№ п/п</t>
  </si>
  <si>
    <t>Организационно-правовая форма юридического лица, балансодержателя, его юридический адрес</t>
  </si>
  <si>
    <t>Дата и № правового акта (решения) о передаче в аренду муниципального имущества в аренду</t>
  </si>
  <si>
    <t>Способ приобретения арендатором права на заключение договора аренды (открытый аукцион, прямой договор)</t>
  </si>
  <si>
    <t xml:space="preserve">Стоимость права на заключение договора аренды* </t>
  </si>
  <si>
    <t>Наименование объекта, сдаваемого в аренду, и (для недвижимого имущества) его местонахождение (литеры, номера, адреса)</t>
  </si>
  <si>
    <t>Вид деятельности на объекте по договору</t>
  </si>
  <si>
    <t>Площадь объекта (кв.м.) (для недвижимого имущества)</t>
  </si>
  <si>
    <t>Сумма арендной платы в месяц (для недвижимого имущества - за 1 кв.м в месяц)</t>
  </si>
  <si>
    <t>Период (по кварталам)</t>
  </si>
  <si>
    <t>Сумма начисленной арендной платы на отчетную дату, руб.</t>
  </si>
  <si>
    <t>Сумма фактически поступившей арендной платы на отчетную дату, руб.</t>
  </si>
  <si>
    <t>Задолженность по арендной плате на отчетную дату, руб.</t>
  </si>
  <si>
    <t>Всего (гр.14+гр.15)</t>
  </si>
  <si>
    <t>в том числе:</t>
  </si>
  <si>
    <t>Всего (гр.19+гр.20)</t>
  </si>
  <si>
    <t>Всего (гр.13+гр.18-гр.21)</t>
  </si>
  <si>
    <t>Дата заключения договора аренды</t>
  </si>
  <si>
    <t>сумма задолж-ти перед местным бюджетом г. Тирасполь</t>
  </si>
  <si>
    <t>сумма задолж-ти перед организацией, являющейся арендодателем</t>
  </si>
  <si>
    <t>сумма подлежащая зачислению в доход местного бюджета г. Тирасполь</t>
  </si>
  <si>
    <t>сумма подлежащая зачислению в доход организации, являющейся арендодателем</t>
  </si>
  <si>
    <t xml:space="preserve">на р/с местного бюджета г. Тирасполь </t>
  </si>
  <si>
    <t xml:space="preserve">на р/с организации, являющейся арендодателем  </t>
  </si>
  <si>
    <r>
      <t>сумма задолж-ти перед местным бюджетом г. Тирасполь</t>
    </r>
    <r>
      <rPr>
        <vertAlign val="superscript"/>
        <sz val="8"/>
        <color theme="1"/>
        <rFont val="Times New Roman"/>
        <family val="1"/>
        <charset val="204"/>
      </rPr>
      <t xml:space="preserve"> 1)</t>
    </r>
    <r>
      <rPr>
        <sz val="8"/>
        <color theme="1"/>
        <rFont val="Times New Roman"/>
        <family val="1"/>
        <charset val="204"/>
      </rPr>
      <t xml:space="preserve"> (гр.14+гр.19-гр.22)</t>
    </r>
  </si>
  <si>
    <t>21-1</t>
  </si>
  <si>
    <t>26-1</t>
  </si>
  <si>
    <t>ООО "Аквина"</t>
  </si>
  <si>
    <t>мини цех по производству очищенной воды</t>
  </si>
  <si>
    <t>до 10 числа месяца,следующего за отчетным</t>
  </si>
  <si>
    <t>ООО "Инженер"</t>
  </si>
  <si>
    <t>мастерская по производству электронагревателей для промышленного оборудования</t>
  </si>
  <si>
    <t>Пред-ль Ильченко Е.С.</t>
  </si>
  <si>
    <t>НП "Экспрессия"</t>
  </si>
  <si>
    <t>обучение танцевальному исскуству</t>
  </si>
  <si>
    <r>
      <t xml:space="preserve">сумма задолж-ти перед организацией, являющейся арендодателем  </t>
    </r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(гр.15+гр.20-гр.23)</t>
    </r>
  </si>
  <si>
    <t>Всего (гр.22+23)</t>
  </si>
  <si>
    <t>МУ "Управление культуры г. Тирасполь"</t>
  </si>
  <si>
    <t>ООО "Идилия"</t>
  </si>
  <si>
    <t>обменно-валютный пункт</t>
  </si>
  <si>
    <t>Часть здания, состоящая из помещения первого этажа № 12,                      г. Тирасполь, ул Краснодонская,41</t>
  </si>
  <si>
    <t>МУ "Управление по физической культуре, спорту г. Тирасполь" г. Тирасполь, бульвар Гагарина 1</t>
  </si>
  <si>
    <t>ТЛ "Лучиан Блага"</t>
  </si>
  <si>
    <t>для размещения учебного заведения</t>
  </si>
  <si>
    <t>размещение аппарата по продаже продуктов и аппарата по продаже горячих напитков</t>
  </si>
  <si>
    <t xml:space="preserve"> Узун С.Ф. </t>
  </si>
  <si>
    <t>Решение                       № 2261 от 25.08.2021</t>
  </si>
  <si>
    <t>Решение                    № 400 от 8.02.2018.</t>
  </si>
  <si>
    <t>Государственная администрация города Тирасполь и города Днестровск</t>
  </si>
  <si>
    <t>Государственная администрация города Тирасполь и города Днестровск,  ул. 25 Октября, д. 101</t>
  </si>
  <si>
    <t>ГУП "РБТИ"</t>
  </si>
  <si>
    <t>для служебных помещений</t>
  </si>
  <si>
    <t>открытый аукцион по продаже права на заключение договора аренды</t>
  </si>
  <si>
    <t>Часть здания, состоящая из помещений 3-го этажа №№ 7, 8, 9, 10, 11, 12, 13, 14, 15, 16, 17, 18, 22, 27, 28, 29, 30, 31, 32, 33, 34, 35, 38, 39,                                              ул. 25 Октября, д. 114</t>
  </si>
  <si>
    <t>МУП "ИГЦ                         г. Тирасполь"</t>
  </si>
  <si>
    <t>Решение                   № 707 от 24.03.2022.</t>
  </si>
  <si>
    <t>Часть здания лит. А, состоящая из помещений 1-го этажа №№ 40, 43, 44, 46, 47, 75,                        ул. 25 Октября, д. 101</t>
  </si>
  <si>
    <t>ГУП "ИПЦ"</t>
  </si>
  <si>
    <t>Решение                        № 3151 от 29.11.2021</t>
  </si>
  <si>
    <t>Шкепу Т.Н.</t>
  </si>
  <si>
    <t>Решение                 № 3213 от 6.12.2021</t>
  </si>
  <si>
    <t>Часть здания литер Б, состоящая из помещения первого этажа № 19 с лоджией,                                     ул. Гвардейская, д. 44</t>
  </si>
  <si>
    <t>под ателье</t>
  </si>
  <si>
    <t>Козакевич С.Г.</t>
  </si>
  <si>
    <t>офис</t>
  </si>
  <si>
    <t>Решение                 № 1993 от 26.07.2021</t>
  </si>
  <si>
    <t>оказание услуг</t>
  </si>
  <si>
    <t>МУ "Управление народного образования г. Тирасполь"</t>
  </si>
  <si>
    <t>Гурецкая А.С.</t>
  </si>
  <si>
    <t>прямой договор</t>
  </si>
  <si>
    <t>Часть здания литер А, состоящая из помещения второго этажа № 3,                    ул. Калинина, д.  43</t>
  </si>
  <si>
    <t>прямой договор  (почасовая аренда)</t>
  </si>
  <si>
    <t xml:space="preserve">Сумма задолженности по арендной плате по состоянию на 01.01.2022 г., руб. </t>
  </si>
  <si>
    <t>Приложение № 2</t>
  </si>
  <si>
    <t>1.</t>
  </si>
  <si>
    <t>2.</t>
  </si>
  <si>
    <t>Организ. различн. секций по интересам для детей до 16 лет</t>
  </si>
  <si>
    <t>ВСЕГО</t>
  </si>
  <si>
    <t xml:space="preserve">Часть здания  литер А, состоящая из помещений первого этажа №№ 29, 30 ( на 1 рабочий час в месяц), помещений третьего этажа №№ 1,12 (на 18 рабочих часов в месяц), части помещения первого этажа № 2  (на 80 рабочих часов в месяц), ул. Луначарского, д. 26  
</t>
  </si>
  <si>
    <t xml:space="preserve">МУ "УНО г.Тирасполь" ул. Манойлова, 33 </t>
  </si>
  <si>
    <t>ООО "МК-сервис"</t>
  </si>
  <si>
    <t xml:space="preserve">Решение                 № 702 от 24.03.2022 </t>
  </si>
  <si>
    <t>Размещение кружка по работотехнике</t>
  </si>
  <si>
    <t xml:space="preserve">Решение                 № 2087 от 17.08.2022 </t>
  </si>
  <si>
    <t>Мангир А.Г.</t>
  </si>
  <si>
    <t>Прямой договор</t>
  </si>
  <si>
    <t>Решение                   № 2171 от 30.08.2022</t>
  </si>
  <si>
    <t>Оборудование для фитнес-реабилитационной деятельности</t>
  </si>
  <si>
    <t>Фитнес-реабилитационная деятельность</t>
  </si>
  <si>
    <t>Мартынюк Е.В.</t>
  </si>
  <si>
    <t>часть здания, сост. из помещений цокольного этажа №№ 4, 9, 10, 40-42, 44-52,                                              ул. К. Либкнехта, 98А</t>
  </si>
  <si>
    <t>часть здания, сост. из помещений четвертого этажа                                                            ул. Карла Маркса, 109</t>
  </si>
  <si>
    <t>3.</t>
  </si>
  <si>
    <t>4.</t>
  </si>
  <si>
    <t>Ткач Н.С.</t>
  </si>
  <si>
    <t>Решение                     № 3388 от 29.12.2022</t>
  </si>
  <si>
    <t>ремонт и тех.обслуживание автомобилей</t>
  </si>
  <si>
    <t xml:space="preserve">МУ "Тираспольский городской стадион им. Е.Я. Шинкаренко" </t>
  </si>
  <si>
    <t>Решение                   № 3002 от 29.11.2022</t>
  </si>
  <si>
    <t>Юрченко О.И.</t>
  </si>
  <si>
    <t>организация секций для детей до 16 лет</t>
  </si>
  <si>
    <t>Решение                     № 2222 от 5.09.2022</t>
  </si>
  <si>
    <t>часть здания, сост. из помещений  1 этажа                                            №№ 15, 16,                                      ул.Свердлова, 104</t>
  </si>
  <si>
    <t>Решение                   № 672  от 21.03.2022</t>
  </si>
  <si>
    <t xml:space="preserve">  - </t>
  </si>
  <si>
    <t>Часть здания, состоящая из помещений подвала №№ 3, 4, 5,                          ул. К. Либкнехта, 185</t>
  </si>
  <si>
    <t>Решение                   № 416 от 28.02.2023</t>
  </si>
  <si>
    <t>Часть здания, состоящая из помещений подвала №№ 1, 2, 3, 4, 5,                                  ул. К. Либкнехта, 186</t>
  </si>
  <si>
    <t xml:space="preserve">  -</t>
  </si>
  <si>
    <t>МУ "УНО г.Тирасполь" ул. Манойлова, 33</t>
  </si>
  <si>
    <t>часть здания, сост. из помещений цокольного этажа №36,37,                            ул. Либкнехта, 98А</t>
  </si>
  <si>
    <t>часть здания, сост. из помещений 3-го этажа №№ 15, 17                                          ул. 25 Октября, 47</t>
  </si>
  <si>
    <t>Решение     № 2059 от 16.08.2022г.</t>
  </si>
  <si>
    <t>почасовая аренда</t>
  </si>
  <si>
    <t>Решение                  № 3101 от 24.11.2021</t>
  </si>
  <si>
    <t xml:space="preserve">Решение                  № 2400 от 21.09.2022 </t>
  </si>
  <si>
    <t>Решение                   № 2637 от 21.10.2022</t>
  </si>
  <si>
    <t>Тарасевич Д.В.</t>
  </si>
  <si>
    <t>Решение                   № 259 от 8.02.2023</t>
  </si>
  <si>
    <t>для проведения занятий по айкидо</t>
  </si>
  <si>
    <t>Часть здания спорткомплекса литер А, состоящая из помещений полуподвала №№ 16, 23,                         г. Тирасполь, ул. Мира, д. 21 А</t>
  </si>
  <si>
    <t>Часть здания спорткомплекса литер А МОУ ДО "СДЮШОР борьбы и бокса", состоящая из части помещения первого этажа №18, г. Тирасполь,                                                    ул. Мира, д. 21 А</t>
  </si>
  <si>
    <t>Отдельно стоящее здание лит. А, состоящее из помещений первого этажа №№1-37 и второго этажа №№1-24, лит. А1, состоящее из помещений первого этажа №№1-9, из помещений второго этажа №1-2, лит А2, состоящее из помещений второго этажа №№ 1-2, общ. площадью 966,7 кв.м                                        г. Тирасполь,                                             ул. Одесская 75</t>
  </si>
  <si>
    <t>разница с НИ на сумму 261 руб. в связи с ошибочно зачисленной суммой от ИП Попова</t>
  </si>
  <si>
    <t xml:space="preserve">разница с НИ на сумму 5,64 руб. в связи с оплатой на р/с НИ задолжности Гурецкой перед бжджетом </t>
  </si>
  <si>
    <t>ООО "Спортивный клуб "Сокол"</t>
  </si>
  <si>
    <t xml:space="preserve">хранения инвентаря и
размещение раздевалки спортивного клуба </t>
  </si>
  <si>
    <t>Часть здания административно-спортивного корпуса литер А, состоящая из помещений №№ 22, 50,                           г. Тирасполь,                                                 ул. Мира, д. 21</t>
  </si>
  <si>
    <t>Гараж со смотровой ямой литер 9, состоящий из помещения №№1,2,                                          г. Тирасполь,                                                 ул. Мира, д. 21</t>
  </si>
  <si>
    <t>Часть здания административно-спортивного корпуса литер А, состоящая из помещения № 32,                                г. Тирасполь,                                                 ул. Мира, д. 21</t>
  </si>
  <si>
    <t>Решение                     № 551 от 28.02.2023</t>
  </si>
  <si>
    <t>Часть здания, состоящая из помещения первого этажа № 2 и помещений второго этажа №№ 60, 61,                                                                     ул. 25 Октября, д. 101</t>
  </si>
  <si>
    <t>Часть здания  лит. В, состоящая из помещений первого этажа №№ 1,3,                                        ул. 25 Октября, 114</t>
  </si>
  <si>
    <t>Часть здания литер А, состоящая из части помещения первого этажа № 52,                                              ул. 25 Октября, 101</t>
  </si>
  <si>
    <t xml:space="preserve"> </t>
  </si>
  <si>
    <t xml:space="preserve"> 01.02.2023                         </t>
  </si>
  <si>
    <t>МУ "Управление культуры г. Тирасполя",                                       г. Тирасполь,                                ул. Ленина, д. 13</t>
  </si>
  <si>
    <t>проведение занятий по англ. Языку</t>
  </si>
  <si>
    <t>МУ "Тираспольский городской стадион им. Е.Я. Шинкаренко",                                ул. Мира, 21</t>
  </si>
  <si>
    <t xml:space="preserve">       01.10.2022</t>
  </si>
  <si>
    <t xml:space="preserve">             31.08.2023</t>
  </si>
  <si>
    <t>Исковое заявление от 15.03.2023 г. о расторжении договора и взыскании арендной платы</t>
  </si>
  <si>
    <t xml:space="preserve">Часть здания  литер А, состоящая из помещений подвала №№ 8-18,27-35,38,39
</t>
  </si>
  <si>
    <t>Информация о результатах сдачи в аренду движимого и недвижжимого имущества муниципальной собственности и переданного в оперативное управление муниципальным учреждениям за 2023 год</t>
  </si>
  <si>
    <t xml:space="preserve">03.06.2024
</t>
  </si>
  <si>
    <t>Решение ГА № 1750 от 18.07.2023</t>
  </si>
  <si>
    <t>Решение                  № 6 от 24.01.2023</t>
  </si>
  <si>
    <t>дог. Расторгнут</t>
  </si>
  <si>
    <t>долг 23816,61 руб.</t>
  </si>
  <si>
    <t xml:space="preserve">    </t>
  </si>
  <si>
    <t>заключен договор на помещения 761,4 кв.м.</t>
  </si>
  <si>
    <t>Миху И.О.</t>
  </si>
  <si>
    <t>Решение                   № 2537 от 29.09.2023</t>
  </si>
  <si>
    <t>Часть здания спорткомплекса литер А МОУ ДО "СДЮШОР борьбы и бокса", состоящая из п/п помещения  №16,23г. Тирасполь,                                                    ул. Мира, д. 21 А</t>
  </si>
  <si>
    <t xml:space="preserve">МУ "Управление по физической культуре и спорту г. Тирасполь"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</si>
</sst>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entury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302">
    <xf numFmtId="0" fontId="0" fillId="0" borderId="0" xfId="0"/>
    <xf numFmtId="2" fontId="0" fillId="0" borderId="0" xfId="0" applyNumberFormat="1"/>
    <xf numFmtId="2" fontId="1" fillId="0" borderId="0" xfId="0" applyNumberFormat="1" applyFont="1" applyAlignment="1"/>
    <xf numFmtId="0" fontId="1" fillId="0" borderId="0" xfId="0" applyFont="1"/>
    <xf numFmtId="2" fontId="1" fillId="0" borderId="0" xfId="0" applyNumberFormat="1" applyFont="1"/>
    <xf numFmtId="0" fontId="6" fillId="0" borderId="0" xfId="0" applyFont="1"/>
    <xf numFmtId="0" fontId="6" fillId="2" borderId="0" xfId="0" applyFont="1" applyFill="1"/>
    <xf numFmtId="0" fontId="10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vertical="center"/>
    </xf>
    <xf numFmtId="4" fontId="13" fillId="2" borderId="3" xfId="0" applyNumberFormat="1" applyFont="1" applyFill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2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4" fontId="1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4" fontId="14" fillId="6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" fontId="14" fillId="6" borderId="2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" fontId="14" fillId="2" borderId="17" xfId="0" applyNumberFormat="1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4" fontId="14" fillId="0" borderId="9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2" borderId="0" xfId="0" applyFont="1" applyFill="1"/>
    <xf numFmtId="4" fontId="14" fillId="2" borderId="1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/>
    </xf>
    <xf numFmtId="4" fontId="14" fillId="2" borderId="9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4" fontId="14" fillId="2" borderId="12" xfId="0" applyNumberFormat="1" applyFont="1" applyFill="1" applyBorder="1" applyAlignment="1">
      <alignment horizontal="center" vertical="center"/>
    </xf>
    <xf numFmtId="4" fontId="14" fillId="2" borderId="15" xfId="0" applyNumberFormat="1" applyFont="1" applyFill="1" applyBorder="1" applyAlignment="1">
      <alignment horizontal="center" vertical="center"/>
    </xf>
    <xf numFmtId="4" fontId="14" fillId="2" borderId="13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 vertical="center" wrapText="1"/>
    </xf>
    <xf numFmtId="4" fontId="6" fillId="0" borderId="0" xfId="0" applyNumberFormat="1" applyFont="1"/>
    <xf numFmtId="4" fontId="3" fillId="0" borderId="0" xfId="0" applyNumberFormat="1" applyFont="1"/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14" fillId="5" borderId="10" xfId="0" applyNumberFormat="1" applyFont="1" applyFill="1" applyBorder="1" applyAlignment="1">
      <alignment horizontal="center" vertical="center"/>
    </xf>
    <xf numFmtId="4" fontId="14" fillId="5" borderId="14" xfId="0" applyNumberFormat="1" applyFont="1" applyFill="1" applyBorder="1" applyAlignment="1">
      <alignment horizontal="center" vertical="center"/>
    </xf>
    <xf numFmtId="4" fontId="14" fillId="5" borderId="1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" fontId="14" fillId="5" borderId="2" xfId="0" applyNumberFormat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 wrapText="1"/>
    </xf>
    <xf numFmtId="14" fontId="3" fillId="0" borderId="15" xfId="1" applyNumberFormat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4" fontId="14" fillId="5" borderId="38" xfId="0" applyNumberFormat="1" applyFont="1" applyFill="1" applyBorder="1" applyAlignment="1">
      <alignment horizontal="center" vertical="center"/>
    </xf>
    <xf numFmtId="4" fontId="14" fillId="5" borderId="39" xfId="0" applyNumberFormat="1" applyFont="1" applyFill="1" applyBorder="1" applyAlignment="1">
      <alignment horizontal="center" vertical="center"/>
    </xf>
    <xf numFmtId="4" fontId="14" fillId="5" borderId="40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2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14" fillId="4" borderId="9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14" fillId="5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3" fillId="0" borderId="3" xfId="1" applyNumberFormat="1" applyFont="1" applyFill="1" applyBorder="1" applyAlignment="1">
      <alignment horizontal="center" vertical="center" wrapText="1"/>
    </xf>
    <xf numFmtId="4" fontId="14" fillId="5" borderId="12" xfId="0" applyNumberFormat="1" applyFont="1" applyFill="1" applyBorder="1" applyAlignment="1">
      <alignment horizontal="center" vertical="center"/>
    </xf>
    <xf numFmtId="4" fontId="14" fillId="5" borderId="28" xfId="0" applyNumberFormat="1" applyFont="1" applyFill="1" applyBorder="1" applyAlignment="1">
      <alignment horizontal="center" vertical="center"/>
    </xf>
    <xf numFmtId="4" fontId="14" fillId="5" borderId="13" xfId="0" applyNumberFormat="1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top" wrapText="1"/>
    </xf>
    <xf numFmtId="0" fontId="16" fillId="0" borderId="20" xfId="1" applyFont="1" applyBorder="1" applyAlignment="1">
      <alignment horizontal="center" vertical="top" wrapText="1"/>
    </xf>
    <xf numFmtId="0" fontId="17" fillId="0" borderId="20" xfId="0" applyFont="1" applyBorder="1" applyAlignment="1">
      <alignment vertical="top" wrapText="1"/>
    </xf>
    <xf numFmtId="0" fontId="16" fillId="0" borderId="20" xfId="1" applyFont="1" applyBorder="1" applyAlignment="1">
      <alignment horizontal="center" vertical="center" wrapText="1"/>
    </xf>
    <xf numFmtId="0" fontId="17" fillId="0" borderId="20" xfId="0" applyFont="1" applyBorder="1" applyAlignment="1"/>
    <xf numFmtId="0" fontId="17" fillId="0" borderId="46" xfId="0" applyFont="1" applyBorder="1" applyAlignment="1"/>
    <xf numFmtId="0" fontId="3" fillId="0" borderId="20" xfId="1" applyFont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46" xfId="0" applyFont="1" applyBorder="1" applyAlignment="1"/>
    <xf numFmtId="0" fontId="3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4" fontId="14" fillId="5" borderId="6" xfId="0" applyNumberFormat="1" applyFont="1" applyFill="1" applyBorder="1" applyAlignment="1">
      <alignment horizontal="center" vertical="center"/>
    </xf>
    <xf numFmtId="4" fontId="14" fillId="5" borderId="7" xfId="0" applyNumberFormat="1" applyFont="1" applyFill="1" applyBorder="1" applyAlignment="1">
      <alignment horizontal="center" vertical="center"/>
    </xf>
    <xf numFmtId="4" fontId="14" fillId="5" borderId="8" xfId="0" applyNumberFormat="1" applyFont="1" applyFill="1" applyBorder="1" applyAlignment="1">
      <alignment horizontal="center" vertical="center"/>
    </xf>
    <xf numFmtId="4" fontId="14" fillId="4" borderId="38" xfId="0" applyNumberFormat="1" applyFont="1" applyFill="1" applyBorder="1" applyAlignment="1">
      <alignment horizontal="center" vertical="center"/>
    </xf>
    <xf numFmtId="4" fontId="14" fillId="4" borderId="39" xfId="0" applyNumberFormat="1" applyFont="1" applyFill="1" applyBorder="1" applyAlignment="1">
      <alignment horizontal="center" vertical="center"/>
    </xf>
    <xf numFmtId="4" fontId="14" fillId="4" borderId="40" xfId="0" applyNumberFormat="1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4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I7"/>
  <sheetViews>
    <sheetView workbookViewId="0">
      <selection activeCell="I31" sqref="I31"/>
    </sheetView>
  </sheetViews>
  <sheetFormatPr defaultRowHeight="13.2" x14ac:dyDescent="0.25"/>
  <cols>
    <col min="7" max="7" width="9.5546875" bestFit="1" customWidth="1"/>
    <col min="9" max="9" width="9.5546875" bestFit="1" customWidth="1"/>
  </cols>
  <sheetData>
    <row r="3" spans="6:9" x14ac:dyDescent="0.25">
      <c r="F3" s="1"/>
      <c r="G3" s="1"/>
      <c r="I3" s="1"/>
    </row>
    <row r="4" spans="6:9" x14ac:dyDescent="0.25">
      <c r="F4" s="1"/>
    </row>
    <row r="5" spans="6:9" x14ac:dyDescent="0.25">
      <c r="F5" s="1"/>
    </row>
    <row r="6" spans="6:9" x14ac:dyDescent="0.25">
      <c r="F6" s="1"/>
    </row>
    <row r="7" spans="6:9" x14ac:dyDescent="0.25">
      <c r="F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H169"/>
  <sheetViews>
    <sheetView tabSelected="1" showWhiteSpace="0" zoomScale="90" zoomScaleNormal="90" zoomScaleSheetLayoutView="90" workbookViewId="0">
      <selection sqref="A1:AC169"/>
    </sheetView>
  </sheetViews>
  <sheetFormatPr defaultRowHeight="15.6" x14ac:dyDescent="0.3"/>
  <cols>
    <col min="1" max="1" width="3.88671875" style="3" customWidth="1"/>
    <col min="2" max="2" width="14.88671875" style="20" customWidth="1"/>
    <col min="3" max="3" width="12.44140625" style="20" customWidth="1"/>
    <col min="4" max="4" width="9.6640625" style="20" customWidth="1"/>
    <col min="5" max="5" width="12.44140625" style="20" customWidth="1"/>
    <col min="6" max="6" width="9.88671875" style="20" customWidth="1"/>
    <col min="7" max="7" width="18.33203125" style="20" customWidth="1"/>
    <col min="8" max="8" width="12.6640625" style="20" customWidth="1"/>
    <col min="9" max="9" width="5.88671875" style="20" customWidth="1"/>
    <col min="10" max="10" width="8.6640625" style="20" customWidth="1"/>
    <col min="11" max="11" width="10.109375" style="20" customWidth="1"/>
    <col min="12" max="12" width="10.6640625" style="20" customWidth="1"/>
    <col min="13" max="13" width="9.88671875" style="7" customWidth="1"/>
    <col min="14" max="14" width="10.33203125" style="7" customWidth="1"/>
    <col min="15" max="15" width="9.33203125" style="7" customWidth="1"/>
    <col min="16" max="16" width="7.5546875" style="3" customWidth="1"/>
    <col min="17" max="17" width="8.33203125" style="15" bestFit="1" customWidth="1"/>
    <col min="18" max="18" width="11.33203125" style="7" customWidth="1"/>
    <col min="19" max="19" width="10.5546875" style="64" customWidth="1"/>
    <col min="20" max="20" width="9.88671875" style="64" customWidth="1"/>
    <col min="21" max="21" width="11" style="7" customWidth="1"/>
    <col min="22" max="22" width="11.5546875" style="64" customWidth="1"/>
    <col min="23" max="23" width="10.6640625" style="64" customWidth="1"/>
    <col min="24" max="24" width="10.33203125" style="7" customWidth="1"/>
    <col min="25" max="25" width="9.44140625" style="7" customWidth="1"/>
    <col min="26" max="26" width="9.6640625" style="7" customWidth="1"/>
    <col min="27" max="27" width="8.5546875" style="7" customWidth="1"/>
    <col min="28" max="28" width="9.6640625" style="7" customWidth="1"/>
    <col min="29" max="29" width="8.5546875" style="3" customWidth="1"/>
    <col min="30" max="30" width="11.6640625" customWidth="1"/>
    <col min="31" max="31" width="13.33203125" customWidth="1"/>
  </cols>
  <sheetData>
    <row r="4" spans="1:34" x14ac:dyDescent="0.3">
      <c r="AA4" s="176" t="s">
        <v>87</v>
      </c>
      <c r="AB4" s="177"/>
      <c r="AC4" s="177"/>
      <c r="AD4" s="2"/>
      <c r="AE4" s="2"/>
    </row>
    <row r="5" spans="1:34" ht="57.75" customHeight="1" thickBot="1" x14ac:dyDescent="0.3">
      <c r="A5" s="174" t="s">
        <v>157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8" t="s">
        <v>8</v>
      </c>
      <c r="AC5" s="179"/>
      <c r="AD5" s="4"/>
    </row>
    <row r="6" spans="1:34" s="20" customFormat="1" ht="30.75" customHeight="1" x14ac:dyDescent="0.2">
      <c r="A6" s="207" t="s">
        <v>14</v>
      </c>
      <c r="B6" s="191" t="s">
        <v>15</v>
      </c>
      <c r="C6" s="191" t="s">
        <v>0</v>
      </c>
      <c r="D6" s="191" t="s">
        <v>16</v>
      </c>
      <c r="E6" s="191" t="s">
        <v>17</v>
      </c>
      <c r="F6" s="191" t="s">
        <v>18</v>
      </c>
      <c r="G6" s="191" t="s">
        <v>19</v>
      </c>
      <c r="H6" s="191" t="s">
        <v>20</v>
      </c>
      <c r="I6" s="191" t="s">
        <v>21</v>
      </c>
      <c r="J6" s="191" t="s">
        <v>22</v>
      </c>
      <c r="K6" s="191" t="s">
        <v>2</v>
      </c>
      <c r="L6" s="191"/>
      <c r="M6" s="191" t="s">
        <v>86</v>
      </c>
      <c r="N6" s="191"/>
      <c r="O6" s="191"/>
      <c r="P6" s="191" t="s">
        <v>9</v>
      </c>
      <c r="Q6" s="210" t="s">
        <v>23</v>
      </c>
      <c r="R6" s="212" t="s">
        <v>24</v>
      </c>
      <c r="S6" s="212"/>
      <c r="T6" s="212"/>
      <c r="U6" s="212" t="s">
        <v>25</v>
      </c>
      <c r="V6" s="212"/>
      <c r="W6" s="212"/>
      <c r="X6" s="212" t="s">
        <v>26</v>
      </c>
      <c r="Y6" s="212"/>
      <c r="Z6" s="212"/>
      <c r="AA6" s="191" t="s">
        <v>11</v>
      </c>
      <c r="AB6" s="191" t="s">
        <v>13</v>
      </c>
      <c r="AC6" s="183" t="s">
        <v>12</v>
      </c>
      <c r="AD6" s="19"/>
      <c r="AE6" s="19"/>
      <c r="AF6" s="19"/>
      <c r="AG6" s="19"/>
      <c r="AH6" s="19"/>
    </row>
    <row r="7" spans="1:34" s="20" customFormat="1" ht="15" customHeight="1" x14ac:dyDescent="0.2">
      <c r="A7" s="208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209" t="s">
        <v>27</v>
      </c>
      <c r="N7" s="144" t="s">
        <v>28</v>
      </c>
      <c r="O7" s="144"/>
      <c r="P7" s="144"/>
      <c r="Q7" s="211"/>
      <c r="R7" s="209" t="s">
        <v>29</v>
      </c>
      <c r="S7" s="209" t="s">
        <v>28</v>
      </c>
      <c r="T7" s="209"/>
      <c r="U7" s="209" t="s">
        <v>50</v>
      </c>
      <c r="V7" s="209" t="s">
        <v>28</v>
      </c>
      <c r="W7" s="209"/>
      <c r="X7" s="209" t="s">
        <v>30</v>
      </c>
      <c r="Y7" s="209" t="s">
        <v>28</v>
      </c>
      <c r="Z7" s="209"/>
      <c r="AA7" s="144"/>
      <c r="AB7" s="144"/>
      <c r="AC7" s="111"/>
      <c r="AD7" s="19"/>
      <c r="AE7" s="19"/>
      <c r="AF7" s="19"/>
      <c r="AG7" s="19"/>
      <c r="AH7" s="19"/>
    </row>
    <row r="8" spans="1:34" s="20" customFormat="1" ht="112.5" customHeight="1" x14ac:dyDescent="0.2">
      <c r="A8" s="208"/>
      <c r="B8" s="144"/>
      <c r="C8" s="144"/>
      <c r="D8" s="144"/>
      <c r="E8" s="144"/>
      <c r="F8" s="144"/>
      <c r="G8" s="144"/>
      <c r="H8" s="144"/>
      <c r="I8" s="144"/>
      <c r="J8" s="144"/>
      <c r="K8" s="51" t="s">
        <v>31</v>
      </c>
      <c r="L8" s="51" t="s">
        <v>1</v>
      </c>
      <c r="M8" s="209"/>
      <c r="N8" s="51" t="s">
        <v>32</v>
      </c>
      <c r="O8" s="51" t="s">
        <v>33</v>
      </c>
      <c r="P8" s="144"/>
      <c r="Q8" s="211"/>
      <c r="R8" s="209"/>
      <c r="S8" s="79" t="s">
        <v>34</v>
      </c>
      <c r="T8" s="79" t="s">
        <v>35</v>
      </c>
      <c r="U8" s="209"/>
      <c r="V8" s="79" t="s">
        <v>36</v>
      </c>
      <c r="W8" s="79" t="s">
        <v>37</v>
      </c>
      <c r="X8" s="209"/>
      <c r="Y8" s="79" t="s">
        <v>38</v>
      </c>
      <c r="Z8" s="79" t="s">
        <v>49</v>
      </c>
      <c r="AA8" s="144"/>
      <c r="AB8" s="144"/>
      <c r="AC8" s="111"/>
      <c r="AD8" s="19"/>
      <c r="AE8" s="19"/>
      <c r="AF8" s="19"/>
      <c r="AG8" s="19"/>
      <c r="AH8" s="19"/>
    </row>
    <row r="9" spans="1:34" s="3" customFormat="1" ht="10.199999999999999" x14ac:dyDescent="0.2">
      <c r="A9" s="76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9">
        <v>13</v>
      </c>
      <c r="N9" s="21">
        <v>14</v>
      </c>
      <c r="O9" s="21">
        <v>15</v>
      </c>
      <c r="P9" s="21">
        <v>16</v>
      </c>
      <c r="Q9" s="17">
        <v>17</v>
      </c>
      <c r="R9" s="9">
        <v>18</v>
      </c>
      <c r="S9" s="9">
        <v>19</v>
      </c>
      <c r="T9" s="9">
        <v>20</v>
      </c>
      <c r="U9" s="23" t="s">
        <v>39</v>
      </c>
      <c r="V9" s="9">
        <v>22</v>
      </c>
      <c r="W9" s="9">
        <v>23</v>
      </c>
      <c r="X9" s="9">
        <v>24</v>
      </c>
      <c r="Y9" s="9">
        <v>25</v>
      </c>
      <c r="Z9" s="24" t="s">
        <v>40</v>
      </c>
      <c r="AA9" s="21">
        <v>27</v>
      </c>
      <c r="AB9" s="21">
        <v>28</v>
      </c>
      <c r="AC9" s="77">
        <v>29</v>
      </c>
      <c r="AD9" s="8"/>
      <c r="AE9" s="8"/>
      <c r="AF9" s="8"/>
      <c r="AG9" s="8"/>
      <c r="AH9" s="8"/>
    </row>
    <row r="10" spans="1:34" s="3" customFormat="1" ht="13.2" x14ac:dyDescent="0.25">
      <c r="A10" s="213"/>
      <c r="B10" s="215" t="s">
        <v>91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32">
        <f>N10+O10</f>
        <v>9363.9399999999987</v>
      </c>
      <c r="N10" s="33">
        <f>N15+N60+N75+N125</f>
        <v>5187.5199999999995</v>
      </c>
      <c r="O10" s="33">
        <f>O15+O60+O75+O125</f>
        <v>4176.4199999999992</v>
      </c>
      <c r="P10" s="34"/>
      <c r="Q10" s="35"/>
      <c r="R10" s="36">
        <f>S10+T10</f>
        <v>199664.64000000001</v>
      </c>
      <c r="S10" s="65">
        <f>S15+S60+S75+S125+S105</f>
        <v>147218.44</v>
      </c>
      <c r="T10" s="65">
        <f>T15+T60+T75+T125+T105</f>
        <v>52446.200000000004</v>
      </c>
      <c r="U10" s="36">
        <f>V10+W10</f>
        <v>176169.55</v>
      </c>
      <c r="V10" s="65">
        <f>V15+V60+V75+V125+V105</f>
        <v>128137.5</v>
      </c>
      <c r="W10" s="65">
        <f>W15+W60+W75+W125+W105</f>
        <v>48032.05</v>
      </c>
      <c r="X10" s="36">
        <f>M10+R10-U10</f>
        <v>32859.030000000028</v>
      </c>
      <c r="Y10" s="36">
        <f>N10+S10-V10</f>
        <v>24268.459999999992</v>
      </c>
      <c r="Z10" s="36">
        <f>O10+T10-W10</f>
        <v>8590.57</v>
      </c>
      <c r="AA10" s="282"/>
      <c r="AB10" s="282"/>
      <c r="AC10" s="284"/>
      <c r="AD10" s="8"/>
      <c r="AE10" s="8"/>
      <c r="AF10" s="8"/>
      <c r="AG10" s="8"/>
      <c r="AH10" s="8"/>
    </row>
    <row r="11" spans="1:34" s="3" customFormat="1" ht="13.2" x14ac:dyDescent="0.25">
      <c r="A11" s="213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36">
        <f t="shared" ref="M11:M13" si="0">X10</f>
        <v>32859.030000000028</v>
      </c>
      <c r="N11" s="36">
        <f t="shared" ref="N11:N13" si="1">Y10</f>
        <v>24268.459999999992</v>
      </c>
      <c r="O11" s="36">
        <f t="shared" ref="O11:O13" si="2">Z10</f>
        <v>8590.57</v>
      </c>
      <c r="P11" s="34"/>
      <c r="Q11" s="35"/>
      <c r="R11" s="36">
        <f t="shared" ref="R11:R13" si="3">S11+T11</f>
        <v>150216.94999999998</v>
      </c>
      <c r="S11" s="65">
        <f t="shared" ref="S11:T13" si="4">S16+S61+S76+S126+S106</f>
        <v>121587.26</v>
      </c>
      <c r="T11" s="65">
        <f t="shared" si="4"/>
        <v>28629.69</v>
      </c>
      <c r="U11" s="36">
        <f t="shared" ref="U11:U14" si="5">V11+W11</f>
        <v>168204.75</v>
      </c>
      <c r="V11" s="65">
        <f t="shared" ref="V11:W13" si="6">V16+V61+V76+V126+V106</f>
        <v>131224.78</v>
      </c>
      <c r="W11" s="65">
        <f t="shared" si="6"/>
        <v>36979.97</v>
      </c>
      <c r="X11" s="36">
        <f t="shared" ref="X11:X13" si="7">M11+R11-U11</f>
        <v>14871.23000000001</v>
      </c>
      <c r="Y11" s="36">
        <f t="shared" ref="Y11:Y13" si="8">N11+S11-V11</f>
        <v>14630.939999999973</v>
      </c>
      <c r="Z11" s="36">
        <f t="shared" ref="Z11:Z13" si="9">O11+T11-W11</f>
        <v>240.2899999999936</v>
      </c>
      <c r="AA11" s="282"/>
      <c r="AB11" s="282"/>
      <c r="AC11" s="284"/>
      <c r="AD11" s="81">
        <f>V10+V11+V12</f>
        <v>368999.20999999996</v>
      </c>
      <c r="AE11" s="8"/>
      <c r="AF11" s="8"/>
      <c r="AG11" s="8"/>
      <c r="AH11" s="8"/>
    </row>
    <row r="12" spans="1:34" s="3" customFormat="1" ht="13.2" x14ac:dyDescent="0.25">
      <c r="A12" s="213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36">
        <f t="shared" si="0"/>
        <v>14871.23000000001</v>
      </c>
      <c r="N12" s="36">
        <f t="shared" si="1"/>
        <v>14630.939999999973</v>
      </c>
      <c r="O12" s="36">
        <f t="shared" si="2"/>
        <v>240.2899999999936</v>
      </c>
      <c r="P12" s="34"/>
      <c r="Q12" s="35"/>
      <c r="R12" s="36">
        <f t="shared" si="3"/>
        <v>124155.37</v>
      </c>
      <c r="S12" s="65">
        <f t="shared" si="4"/>
        <v>108555.92</v>
      </c>
      <c r="T12" s="65">
        <f t="shared" si="4"/>
        <v>15599.45</v>
      </c>
      <c r="U12" s="36">
        <f t="shared" si="5"/>
        <v>123113.06999999999</v>
      </c>
      <c r="V12" s="65">
        <f t="shared" si="6"/>
        <v>109636.93</v>
      </c>
      <c r="W12" s="65">
        <f t="shared" si="6"/>
        <v>13476.14</v>
      </c>
      <c r="X12" s="36">
        <f t="shared" si="7"/>
        <v>15913.530000000013</v>
      </c>
      <c r="Y12" s="36">
        <f t="shared" si="8"/>
        <v>13549.929999999978</v>
      </c>
      <c r="Z12" s="36">
        <f t="shared" si="9"/>
        <v>2363.5999999999949</v>
      </c>
      <c r="AA12" s="282"/>
      <c r="AB12" s="282"/>
      <c r="AC12" s="284"/>
      <c r="AD12" s="8"/>
      <c r="AE12" s="8"/>
      <c r="AF12" s="8"/>
      <c r="AG12" s="8"/>
      <c r="AH12" s="8"/>
    </row>
    <row r="13" spans="1:34" s="3" customFormat="1" ht="13.2" x14ac:dyDescent="0.25">
      <c r="A13" s="213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36">
        <f t="shared" si="0"/>
        <v>15913.530000000013</v>
      </c>
      <c r="N13" s="36">
        <f t="shared" si="1"/>
        <v>13549.929999999978</v>
      </c>
      <c r="O13" s="36">
        <f t="shared" si="2"/>
        <v>2363.5999999999949</v>
      </c>
      <c r="P13" s="34"/>
      <c r="Q13" s="35"/>
      <c r="R13" s="36">
        <f t="shared" si="3"/>
        <v>191614.48</v>
      </c>
      <c r="S13" s="65">
        <f t="shared" si="4"/>
        <v>141836.07</v>
      </c>
      <c r="T13" s="65">
        <f t="shared" si="4"/>
        <v>49778.409999999996</v>
      </c>
      <c r="U13" s="36">
        <f t="shared" si="5"/>
        <v>173283.34999999998</v>
      </c>
      <c r="V13" s="65">
        <f t="shared" si="6"/>
        <v>133480.75</v>
      </c>
      <c r="W13" s="65">
        <f t="shared" si="6"/>
        <v>39802.599999999991</v>
      </c>
      <c r="X13" s="36">
        <f t="shared" si="7"/>
        <v>34244.660000000033</v>
      </c>
      <c r="Y13" s="36">
        <f t="shared" si="8"/>
        <v>21905.25</v>
      </c>
      <c r="Z13" s="36">
        <f t="shared" si="9"/>
        <v>12339.410000000003</v>
      </c>
      <c r="AA13" s="282"/>
      <c r="AB13" s="282"/>
      <c r="AC13" s="284"/>
      <c r="AD13" s="8"/>
      <c r="AE13" s="8"/>
      <c r="AF13" s="8"/>
      <c r="AG13" s="8"/>
      <c r="AH13" s="8"/>
    </row>
    <row r="14" spans="1:34" s="3" customFormat="1" ht="13.8" thickBot="1" x14ac:dyDescent="0.3">
      <c r="A14" s="214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7"/>
      <c r="N14" s="217"/>
      <c r="O14" s="217"/>
      <c r="P14" s="52"/>
      <c r="Q14" s="37"/>
      <c r="R14" s="46">
        <f>S14+T14</f>
        <v>665651.43999999994</v>
      </c>
      <c r="S14" s="66">
        <f>S19+S64+S79+S129+S109</f>
        <v>519197.69</v>
      </c>
      <c r="T14" s="65">
        <f>T19+T64+T79+T129+T109</f>
        <v>146453.74999999997</v>
      </c>
      <c r="U14" s="36">
        <f t="shared" si="5"/>
        <v>640770.72</v>
      </c>
      <c r="V14" s="66">
        <f>V19+V64+V79+V129+V109</f>
        <v>502479.95999999996</v>
      </c>
      <c r="W14" s="66">
        <f>W19+W64+W79+W129+W109</f>
        <v>138290.75999999998</v>
      </c>
      <c r="X14" s="217"/>
      <c r="Y14" s="217"/>
      <c r="Z14" s="217"/>
      <c r="AA14" s="283"/>
      <c r="AB14" s="283"/>
      <c r="AC14" s="285"/>
      <c r="AD14" s="8"/>
      <c r="AE14" s="8"/>
      <c r="AF14" s="8"/>
      <c r="AG14" s="8"/>
      <c r="AH14" s="8"/>
    </row>
    <row r="15" spans="1:34" ht="13.8" thickBot="1" x14ac:dyDescent="0.3">
      <c r="A15" s="184" t="s">
        <v>88</v>
      </c>
      <c r="B15" s="192" t="s">
        <v>81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53">
        <f>N15+O15</f>
        <v>2494.83</v>
      </c>
      <c r="N15" s="54">
        <f t="shared" ref="N15:O18" si="10">N20+N30+N35+N40</f>
        <v>1247.42</v>
      </c>
      <c r="O15" s="54">
        <f t="shared" si="10"/>
        <v>1247.4100000000001</v>
      </c>
      <c r="P15" s="198"/>
      <c r="Q15" s="55" t="s">
        <v>4</v>
      </c>
      <c r="R15" s="56">
        <f>S15+T15</f>
        <v>86417.23000000001</v>
      </c>
      <c r="S15" s="57">
        <f>S20+S30+S35+S40+S25+S45+S50+S55</f>
        <v>43208.79</v>
      </c>
      <c r="T15" s="57">
        <f>T20+T30+T35+T40+T25+T45+T50+T55</f>
        <v>43208.44</v>
      </c>
      <c r="U15" s="56">
        <f>V15+W15</f>
        <v>86720.35</v>
      </c>
      <c r="V15" s="57">
        <f>V20+V30+V35+V40++V25+V45+V50+V55</f>
        <v>41740.42</v>
      </c>
      <c r="W15" s="57">
        <f>W20+W30+W35+W40++W25+W45+W50+W55</f>
        <v>44979.93</v>
      </c>
      <c r="X15" s="57">
        <f>X20+X30+X35+X40++X25+X45+X50+X55</f>
        <v>22685.739999999994</v>
      </c>
      <c r="Y15" s="57">
        <f>Y20+Y30+Y35+Y40++Y25+Y45+Y50+Y55</f>
        <v>11344.769999999999</v>
      </c>
      <c r="Z15" s="57">
        <f>Z20+Z30+Z35+Z40++Z25+Z45+Z50+Z55</f>
        <v>11340.970000000001</v>
      </c>
      <c r="AA15" s="204"/>
      <c r="AB15" s="204"/>
      <c r="AC15" s="195"/>
      <c r="AD15" s="80">
        <f>V15+V16+V17</f>
        <v>87116.73</v>
      </c>
      <c r="AE15" s="5"/>
      <c r="AF15" s="5"/>
      <c r="AG15" s="5"/>
      <c r="AH15" s="5"/>
    </row>
    <row r="16" spans="1:34" ht="13.8" thickBot="1" x14ac:dyDescent="0.3">
      <c r="A16" s="185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2">
        <f t="shared" ref="M16:M18" si="11">X15</f>
        <v>22685.739999999994</v>
      </c>
      <c r="N16" s="25">
        <f t="shared" si="10"/>
        <v>1229.8399999999997</v>
      </c>
      <c r="O16" s="25">
        <f t="shared" si="10"/>
        <v>1229.81</v>
      </c>
      <c r="P16" s="199"/>
      <c r="Q16" s="16" t="s">
        <v>5</v>
      </c>
      <c r="R16" s="12">
        <f>S16+T16</f>
        <v>50242.6</v>
      </c>
      <c r="S16" s="10">
        <f t="shared" ref="S16:T18" si="12">S21+S31+S36+S41+S26+S46+S51+S56</f>
        <v>25121.18</v>
      </c>
      <c r="T16" s="10">
        <f t="shared" si="12"/>
        <v>25121.42</v>
      </c>
      <c r="U16" s="12">
        <f t="shared" ref="U16:U18" si="13">V16+W16</f>
        <v>65781.709999999992</v>
      </c>
      <c r="V16" s="57">
        <f>V21+V31+V36+V41++V26+V46+V51+V56</f>
        <v>32687.78</v>
      </c>
      <c r="W16" s="10">
        <f t="shared" ref="W16:Y18" si="14">W21+W31+W36+W41++W26+W46+W51+W56</f>
        <v>33093.93</v>
      </c>
      <c r="X16" s="10">
        <f t="shared" si="14"/>
        <v>7146.6299999999956</v>
      </c>
      <c r="Y16" s="10">
        <f t="shared" si="14"/>
        <v>-6336.7599999999984</v>
      </c>
      <c r="Z16" s="10">
        <f t="shared" ref="Z16:Z18" si="15">O16+T16-W16</f>
        <v>-6742.7000000000007</v>
      </c>
      <c r="AA16" s="205"/>
      <c r="AB16" s="205"/>
      <c r="AC16" s="196"/>
      <c r="AD16" s="5"/>
      <c r="AE16" s="5"/>
      <c r="AF16" s="5"/>
      <c r="AG16" s="5"/>
      <c r="AH16" s="5"/>
    </row>
    <row r="17" spans="1:34" ht="13.8" thickBot="1" x14ac:dyDescent="0.3">
      <c r="A17" s="185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2">
        <f t="shared" si="11"/>
        <v>7146.6299999999956</v>
      </c>
      <c r="N17" s="25">
        <f t="shared" si="10"/>
        <v>1229.77</v>
      </c>
      <c r="O17" s="25">
        <f t="shared" si="10"/>
        <v>1229.79</v>
      </c>
      <c r="P17" s="199"/>
      <c r="Q17" s="16" t="s">
        <v>6</v>
      </c>
      <c r="R17" s="12">
        <f>S17+T17</f>
        <v>22744.989999999998</v>
      </c>
      <c r="S17" s="10">
        <f>S22+S32+S37+S42+S27+S47+S52+S57</f>
        <v>11372.49</v>
      </c>
      <c r="T17" s="10">
        <f t="shared" si="12"/>
        <v>11372.5</v>
      </c>
      <c r="U17" s="12">
        <f t="shared" si="13"/>
        <v>24967.3</v>
      </c>
      <c r="V17" s="57">
        <f>V22+V32+V37+V42++V27+V47+V52+V57</f>
        <v>12688.529999999999</v>
      </c>
      <c r="W17" s="10">
        <f t="shared" si="14"/>
        <v>12278.77</v>
      </c>
      <c r="X17" s="10">
        <f t="shared" si="14"/>
        <v>4924.319999999997</v>
      </c>
      <c r="Y17" s="10">
        <f t="shared" si="14"/>
        <v>-6627.9499999999989</v>
      </c>
      <c r="Z17" s="10">
        <f t="shared" si="15"/>
        <v>323.52000000000044</v>
      </c>
      <c r="AA17" s="205"/>
      <c r="AB17" s="205"/>
      <c r="AC17" s="196"/>
      <c r="AD17" s="5"/>
      <c r="AE17" s="5"/>
      <c r="AF17" s="5"/>
      <c r="AG17" s="5"/>
      <c r="AH17" s="5"/>
    </row>
    <row r="18" spans="1:34" ht="13.2" x14ac:dyDescent="0.25">
      <c r="A18" s="185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2">
        <f t="shared" si="11"/>
        <v>4924.319999999997</v>
      </c>
      <c r="N18" s="25">
        <f t="shared" si="10"/>
        <v>1229.7699999999995</v>
      </c>
      <c r="O18" s="25">
        <f t="shared" si="10"/>
        <v>1229.83</v>
      </c>
      <c r="P18" s="199"/>
      <c r="Q18" s="16" t="s">
        <v>7</v>
      </c>
      <c r="R18" s="12">
        <f>S18+T18</f>
        <v>94673.959999999992</v>
      </c>
      <c r="S18" s="10">
        <f t="shared" si="12"/>
        <v>47336.979999999996</v>
      </c>
      <c r="T18" s="10">
        <f t="shared" si="12"/>
        <v>47336.979999999996</v>
      </c>
      <c r="U18" s="12">
        <f t="shared" si="13"/>
        <v>72436.45</v>
      </c>
      <c r="V18" s="57">
        <f t="shared" ref="V18" si="16">V23+V33+V38+V43++V28+V48+V53+V58</f>
        <v>35631.22</v>
      </c>
      <c r="W18" s="10">
        <f t="shared" si="14"/>
        <v>36805.229999999996</v>
      </c>
      <c r="X18" s="10">
        <f t="shared" si="14"/>
        <v>27161.829999999991</v>
      </c>
      <c r="Y18" s="10">
        <f t="shared" si="14"/>
        <v>6102.67</v>
      </c>
      <c r="Z18" s="10">
        <f t="shared" si="15"/>
        <v>11761.580000000002</v>
      </c>
      <c r="AA18" s="205"/>
      <c r="AB18" s="205"/>
      <c r="AC18" s="196"/>
      <c r="AD18" s="5"/>
      <c r="AE18" s="5"/>
      <c r="AF18" s="5"/>
      <c r="AG18" s="5"/>
      <c r="AH18" s="5"/>
    </row>
    <row r="19" spans="1:34" ht="13.8" thickBot="1" x14ac:dyDescent="0.3">
      <c r="A19" s="186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201"/>
      <c r="N19" s="201"/>
      <c r="O19" s="201"/>
      <c r="P19" s="200"/>
      <c r="Q19" s="58" t="s">
        <v>3</v>
      </c>
      <c r="R19" s="59">
        <f>T19+S19</f>
        <v>254078.78</v>
      </c>
      <c r="S19" s="67">
        <f>SUM(S15:S18)</f>
        <v>127039.44</v>
      </c>
      <c r="T19" s="67">
        <f>SUM(T15:T18)</f>
        <v>127039.34</v>
      </c>
      <c r="U19" s="60">
        <f>W19+V19</f>
        <v>249905.81</v>
      </c>
      <c r="V19" s="71">
        <f>SUM(V15:V18)</f>
        <v>122747.95</v>
      </c>
      <c r="W19" s="67">
        <f>SUM(W15:W18)</f>
        <v>127157.86</v>
      </c>
      <c r="X19" s="201"/>
      <c r="Y19" s="201"/>
      <c r="Z19" s="201"/>
      <c r="AA19" s="206"/>
      <c r="AB19" s="206"/>
      <c r="AC19" s="197"/>
      <c r="AD19" s="5"/>
      <c r="AE19" s="5"/>
      <c r="AF19" s="5"/>
      <c r="AG19" s="5"/>
      <c r="AH19" s="5"/>
    </row>
    <row r="20" spans="1:34" ht="13.5" customHeight="1" x14ac:dyDescent="0.25">
      <c r="A20" s="117">
        <v>1</v>
      </c>
      <c r="B20" s="87" t="s">
        <v>123</v>
      </c>
      <c r="C20" s="87" t="s">
        <v>41</v>
      </c>
      <c r="D20" s="87" t="s">
        <v>115</v>
      </c>
      <c r="E20" s="106" t="s">
        <v>99</v>
      </c>
      <c r="F20" s="84" t="s">
        <v>118</v>
      </c>
      <c r="G20" s="87" t="s">
        <v>116</v>
      </c>
      <c r="H20" s="87" t="s">
        <v>42</v>
      </c>
      <c r="I20" s="102">
        <v>73.900000000000006</v>
      </c>
      <c r="J20" s="87">
        <v>16.18</v>
      </c>
      <c r="K20" s="154">
        <v>44765</v>
      </c>
      <c r="L20" s="154">
        <v>45099</v>
      </c>
      <c r="M20" s="27">
        <f>N20+O20</f>
        <v>1195.8499999999999</v>
      </c>
      <c r="N20" s="28">
        <v>597.92999999999995</v>
      </c>
      <c r="O20" s="28">
        <v>597.91999999999996</v>
      </c>
      <c r="P20" s="143" t="s">
        <v>43</v>
      </c>
      <c r="Q20" s="29" t="s">
        <v>4</v>
      </c>
      <c r="R20" s="40">
        <f>S20+T20</f>
        <v>3587.55</v>
      </c>
      <c r="S20" s="27">
        <v>1793.79</v>
      </c>
      <c r="T20" s="27">
        <v>1793.76</v>
      </c>
      <c r="U20" s="40">
        <f>V20+W20</f>
        <v>3587.55</v>
      </c>
      <c r="V20" s="27">
        <v>1793.78</v>
      </c>
      <c r="W20" s="27">
        <v>1793.77</v>
      </c>
      <c r="X20" s="27">
        <f>M20+R20-U20</f>
        <v>1195.8499999999995</v>
      </c>
      <c r="Y20" s="27">
        <f>N20+S20-V20</f>
        <v>597.93999999999983</v>
      </c>
      <c r="Z20" s="27">
        <f>O20+T20-W20</f>
        <v>597.90999999999985</v>
      </c>
      <c r="AA20" s="99" t="s">
        <v>163</v>
      </c>
      <c r="AB20" s="96"/>
      <c r="AC20" s="189"/>
      <c r="AD20" s="5"/>
      <c r="AE20" s="5"/>
      <c r="AF20" s="5"/>
      <c r="AG20" s="5"/>
      <c r="AH20" s="5"/>
    </row>
    <row r="21" spans="1:34" ht="13.2" x14ac:dyDescent="0.25">
      <c r="A21" s="118"/>
      <c r="B21" s="138"/>
      <c r="C21" s="138"/>
      <c r="D21" s="138"/>
      <c r="E21" s="139"/>
      <c r="F21" s="103"/>
      <c r="G21" s="138"/>
      <c r="H21" s="138"/>
      <c r="I21" s="140"/>
      <c r="J21" s="138"/>
      <c r="K21" s="138"/>
      <c r="L21" s="138"/>
      <c r="M21" s="10">
        <f t="shared" ref="M21:O23" si="17">X20</f>
        <v>1195.8499999999995</v>
      </c>
      <c r="N21" s="11">
        <f>Y20</f>
        <v>597.93999999999983</v>
      </c>
      <c r="O21" s="11">
        <f t="shared" si="17"/>
        <v>597.90999999999985</v>
      </c>
      <c r="P21" s="144"/>
      <c r="Q21" s="17" t="s">
        <v>5</v>
      </c>
      <c r="R21" s="25">
        <f t="shared" ref="R21" si="18">S21+T21</f>
        <v>3587.49</v>
      </c>
      <c r="S21" s="27">
        <v>1793.74</v>
      </c>
      <c r="T21" s="27">
        <v>1793.75</v>
      </c>
      <c r="U21" s="25">
        <f t="shared" ref="U21:U23" si="19">V21+W21</f>
        <v>3587.55</v>
      </c>
      <c r="V21" s="27">
        <v>1793.79</v>
      </c>
      <c r="W21" s="27">
        <v>1793.76</v>
      </c>
      <c r="X21" s="10">
        <f>M21+R21-U21</f>
        <v>1195.7899999999991</v>
      </c>
      <c r="Y21" s="10">
        <f t="shared" ref="Y21:Y23" si="20">N21+S21-V21</f>
        <v>597.88999999999987</v>
      </c>
      <c r="Z21" s="10">
        <f t="shared" ref="Z21:Z23" si="21">O21+T21-W21</f>
        <v>597.89999999999986</v>
      </c>
      <c r="AA21" s="171"/>
      <c r="AB21" s="110"/>
      <c r="AC21" s="190"/>
      <c r="AD21" s="5"/>
      <c r="AE21" s="5"/>
      <c r="AF21" s="5"/>
      <c r="AG21" s="5"/>
      <c r="AH21" s="5"/>
    </row>
    <row r="22" spans="1:34" ht="13.2" x14ac:dyDescent="0.25">
      <c r="A22" s="118"/>
      <c r="B22" s="138"/>
      <c r="C22" s="138"/>
      <c r="D22" s="138"/>
      <c r="E22" s="139"/>
      <c r="F22" s="103"/>
      <c r="G22" s="138"/>
      <c r="H22" s="138"/>
      <c r="I22" s="140"/>
      <c r="J22" s="138"/>
      <c r="K22" s="138"/>
      <c r="L22" s="138"/>
      <c r="M22" s="10">
        <f t="shared" si="17"/>
        <v>1195.7899999999991</v>
      </c>
      <c r="N22" s="11">
        <f t="shared" si="17"/>
        <v>597.88999999999987</v>
      </c>
      <c r="O22" s="11">
        <f t="shared" si="17"/>
        <v>597.89999999999986</v>
      </c>
      <c r="P22" s="144"/>
      <c r="Q22" s="17" t="s">
        <v>6</v>
      </c>
      <c r="R22" s="25">
        <f>S22+T22</f>
        <v>3587.6099999999997</v>
      </c>
      <c r="S22" s="10">
        <v>1793.8</v>
      </c>
      <c r="T22" s="10">
        <v>1793.81</v>
      </c>
      <c r="U22" s="25">
        <f t="shared" si="19"/>
        <v>3587.56</v>
      </c>
      <c r="V22" s="10">
        <v>1793.79</v>
      </c>
      <c r="W22" s="10">
        <v>1793.77</v>
      </c>
      <c r="X22" s="10">
        <f t="shared" ref="X22:X23" si="22">M22+R22-U22</f>
        <v>1195.8399999999988</v>
      </c>
      <c r="Y22" s="10">
        <f t="shared" si="20"/>
        <v>597.89999999999964</v>
      </c>
      <c r="Z22" s="10">
        <f t="shared" si="21"/>
        <v>597.94000000000005</v>
      </c>
      <c r="AA22" s="171"/>
      <c r="AB22" s="110"/>
      <c r="AC22" s="190"/>
      <c r="AD22" s="5"/>
      <c r="AE22" s="5"/>
      <c r="AF22" s="5"/>
      <c r="AG22" s="5"/>
      <c r="AH22" s="5"/>
    </row>
    <row r="23" spans="1:34" ht="13.2" x14ac:dyDescent="0.25">
      <c r="A23" s="118"/>
      <c r="B23" s="138"/>
      <c r="C23" s="138"/>
      <c r="D23" s="138"/>
      <c r="E23" s="139"/>
      <c r="F23" s="103"/>
      <c r="G23" s="138"/>
      <c r="H23" s="138"/>
      <c r="I23" s="140"/>
      <c r="J23" s="138"/>
      <c r="K23" s="138"/>
      <c r="L23" s="138"/>
      <c r="M23" s="10">
        <f t="shared" si="17"/>
        <v>1195.8399999999988</v>
      </c>
      <c r="N23" s="11">
        <f t="shared" si="17"/>
        <v>597.89999999999964</v>
      </c>
      <c r="O23" s="11">
        <f t="shared" si="17"/>
        <v>597.94000000000005</v>
      </c>
      <c r="P23" s="144"/>
      <c r="Q23" s="17" t="s">
        <v>7</v>
      </c>
      <c r="R23" s="25">
        <f>S23+T23</f>
        <v>3587.46</v>
      </c>
      <c r="S23" s="10">
        <v>1793.73</v>
      </c>
      <c r="T23" s="10">
        <v>1793.73</v>
      </c>
      <c r="U23" s="25">
        <f t="shared" si="19"/>
        <v>3587.58</v>
      </c>
      <c r="V23" s="10">
        <v>1793.79</v>
      </c>
      <c r="W23" s="10">
        <v>1793.79</v>
      </c>
      <c r="X23" s="10">
        <f t="shared" si="22"/>
        <v>1195.7199999999993</v>
      </c>
      <c r="Y23" s="10">
        <f t="shared" si="20"/>
        <v>597.83999999999969</v>
      </c>
      <c r="Z23" s="10">
        <f t="shared" si="21"/>
        <v>597.88000000000011</v>
      </c>
      <c r="AA23" s="171"/>
      <c r="AB23" s="110"/>
      <c r="AC23" s="190"/>
      <c r="AD23" s="5"/>
      <c r="AE23" s="5"/>
      <c r="AF23" s="5"/>
      <c r="AG23" s="5"/>
      <c r="AH23" s="5"/>
    </row>
    <row r="24" spans="1:34" ht="13.2" x14ac:dyDescent="0.25">
      <c r="A24" s="118"/>
      <c r="B24" s="138"/>
      <c r="C24" s="138"/>
      <c r="D24" s="138"/>
      <c r="E24" s="139"/>
      <c r="F24" s="103"/>
      <c r="G24" s="138"/>
      <c r="H24" s="138"/>
      <c r="I24" s="140"/>
      <c r="J24" s="138"/>
      <c r="K24" s="138"/>
      <c r="L24" s="138"/>
      <c r="M24" s="148"/>
      <c r="N24" s="148"/>
      <c r="O24" s="148"/>
      <c r="P24" s="144"/>
      <c r="Q24" s="18" t="s">
        <v>3</v>
      </c>
      <c r="R24" s="41">
        <f>SUM(R20:R23)</f>
        <v>14350.11</v>
      </c>
      <c r="S24" s="12">
        <f>SUM(S20:S23)</f>
        <v>7175.0599999999995</v>
      </c>
      <c r="T24" s="12">
        <f>SUM(T20:T23)</f>
        <v>7175.0499999999993</v>
      </c>
      <c r="U24" s="41">
        <f t="shared" ref="U24:W24" si="23">SUM(U20:U23)</f>
        <v>14350.24</v>
      </c>
      <c r="V24" s="12">
        <f t="shared" si="23"/>
        <v>7175.15</v>
      </c>
      <c r="W24" s="12">
        <f t="shared" si="23"/>
        <v>7175.0899999999992</v>
      </c>
      <c r="X24" s="148"/>
      <c r="Y24" s="148"/>
      <c r="Z24" s="148"/>
      <c r="AA24" s="171"/>
      <c r="AB24" s="110"/>
      <c r="AC24" s="190"/>
      <c r="AD24" s="5"/>
      <c r="AE24" s="5"/>
      <c r="AF24" s="5"/>
      <c r="AG24" s="5"/>
      <c r="AH24" s="5"/>
    </row>
    <row r="25" spans="1:34" ht="12.75" customHeight="1" x14ac:dyDescent="0.25">
      <c r="A25" s="137">
        <v>2</v>
      </c>
      <c r="B25" s="138" t="s">
        <v>123</v>
      </c>
      <c r="C25" s="138" t="s">
        <v>44</v>
      </c>
      <c r="D25" s="138" t="s">
        <v>117</v>
      </c>
      <c r="E25" s="139" t="s">
        <v>99</v>
      </c>
      <c r="F25" s="82" t="s">
        <v>118</v>
      </c>
      <c r="G25" s="138" t="s">
        <v>119</v>
      </c>
      <c r="H25" s="138" t="s">
        <v>45</v>
      </c>
      <c r="I25" s="100">
        <v>60.5</v>
      </c>
      <c r="J25" s="85">
        <v>7.31</v>
      </c>
      <c r="K25" s="152">
        <v>44622</v>
      </c>
      <c r="L25" s="152">
        <v>44958</v>
      </c>
      <c r="M25" s="27">
        <f>N25+O25</f>
        <v>442.14</v>
      </c>
      <c r="N25" s="28">
        <v>221.07</v>
      </c>
      <c r="O25" s="28">
        <v>221.07</v>
      </c>
      <c r="P25" s="119" t="s">
        <v>43</v>
      </c>
      <c r="Q25" s="29" t="s">
        <v>4</v>
      </c>
      <c r="R25" s="40">
        <f>S25+T25</f>
        <v>442.13</v>
      </c>
      <c r="S25" s="27">
        <v>221.07</v>
      </c>
      <c r="T25" s="27">
        <v>221.06</v>
      </c>
      <c r="U25" s="40">
        <f>V25+W25</f>
        <v>884.28</v>
      </c>
      <c r="V25" s="27">
        <v>442.14</v>
      </c>
      <c r="W25" s="27">
        <v>442.14</v>
      </c>
      <c r="X25" s="27">
        <f>M25+R25-U25</f>
        <v>-9.9999999999909051E-3</v>
      </c>
      <c r="Y25" s="27">
        <f>N25+S25-V25</f>
        <v>0</v>
      </c>
      <c r="Z25" s="27">
        <f>O25+T25-W25</f>
        <v>-9.9999999999909051E-3</v>
      </c>
      <c r="AA25" s="97"/>
      <c r="AB25" s="94"/>
      <c r="AC25" s="202"/>
      <c r="AD25" s="5"/>
      <c r="AE25" s="5"/>
      <c r="AF25" s="5"/>
      <c r="AG25" s="5"/>
      <c r="AH25" s="5"/>
    </row>
    <row r="26" spans="1:34" ht="12.75" customHeight="1" x14ac:dyDescent="0.25">
      <c r="A26" s="149"/>
      <c r="B26" s="138"/>
      <c r="C26" s="138"/>
      <c r="D26" s="138"/>
      <c r="E26" s="139"/>
      <c r="F26" s="83"/>
      <c r="G26" s="138"/>
      <c r="H26" s="138"/>
      <c r="I26" s="101"/>
      <c r="J26" s="86"/>
      <c r="K26" s="153"/>
      <c r="L26" s="153"/>
      <c r="M26" s="10">
        <f t="shared" ref="M26" si="24">X25</f>
        <v>-9.9999999999909051E-3</v>
      </c>
      <c r="N26" s="11">
        <v>0</v>
      </c>
      <c r="O26" s="11">
        <v>0</v>
      </c>
      <c r="P26" s="120"/>
      <c r="Q26" s="17" t="s">
        <v>5</v>
      </c>
      <c r="R26" s="40">
        <f t="shared" ref="R26:R27" si="25">S26+T26</f>
        <v>0</v>
      </c>
      <c r="S26" s="27">
        <v>0</v>
      </c>
      <c r="T26" s="27">
        <v>0</v>
      </c>
      <c r="U26" s="25">
        <v>0</v>
      </c>
      <c r="V26" s="27">
        <v>0</v>
      </c>
      <c r="W26" s="27">
        <v>0</v>
      </c>
      <c r="X26" s="10">
        <f t="shared" ref="X26:X28" si="26">M26+R26-U26</f>
        <v>-9.9999999999909051E-3</v>
      </c>
      <c r="Y26" s="10">
        <f t="shared" ref="Y26:Y28" si="27">N26+S26-V26</f>
        <v>0</v>
      </c>
      <c r="Z26" s="10">
        <f t="shared" ref="Z26:Z28" si="28">O26+T26-W26</f>
        <v>0</v>
      </c>
      <c r="AA26" s="98"/>
      <c r="AB26" s="95"/>
      <c r="AC26" s="203"/>
      <c r="AD26" s="5"/>
      <c r="AE26" s="5"/>
      <c r="AF26" s="5"/>
      <c r="AG26" s="5"/>
      <c r="AH26" s="5"/>
    </row>
    <row r="27" spans="1:34" ht="12.75" customHeight="1" x14ac:dyDescent="0.25">
      <c r="A27" s="149"/>
      <c r="B27" s="138"/>
      <c r="C27" s="138"/>
      <c r="D27" s="138"/>
      <c r="E27" s="139"/>
      <c r="F27" s="83"/>
      <c r="G27" s="138"/>
      <c r="H27" s="138"/>
      <c r="I27" s="101"/>
      <c r="J27" s="86"/>
      <c r="K27" s="153"/>
      <c r="L27" s="153"/>
      <c r="M27" s="10">
        <f>X26</f>
        <v>-9.9999999999909051E-3</v>
      </c>
      <c r="N27" s="11">
        <f t="shared" ref="N27:N28" si="29">Y26</f>
        <v>0</v>
      </c>
      <c r="O27" s="11">
        <f t="shared" ref="O27:O28" si="30">Z26</f>
        <v>0</v>
      </c>
      <c r="P27" s="120"/>
      <c r="Q27" s="17" t="s">
        <v>6</v>
      </c>
      <c r="R27" s="40">
        <f t="shared" si="25"/>
        <v>0</v>
      </c>
      <c r="S27" s="10">
        <v>0</v>
      </c>
      <c r="T27" s="10">
        <v>0</v>
      </c>
      <c r="U27" s="25">
        <f t="shared" ref="U27:U28" si="31">V27+W27</f>
        <v>0</v>
      </c>
      <c r="V27" s="10">
        <v>0</v>
      </c>
      <c r="W27" s="10">
        <v>0</v>
      </c>
      <c r="X27" s="10">
        <f>M27+R27-U27</f>
        <v>-9.9999999999909051E-3</v>
      </c>
      <c r="Y27" s="10">
        <f t="shared" si="27"/>
        <v>0</v>
      </c>
      <c r="Z27" s="10">
        <f t="shared" si="28"/>
        <v>0</v>
      </c>
      <c r="AA27" s="98"/>
      <c r="AB27" s="95"/>
      <c r="AC27" s="203"/>
      <c r="AD27" s="5"/>
      <c r="AE27" s="5"/>
      <c r="AF27" s="5"/>
      <c r="AG27" s="5"/>
      <c r="AH27" s="5"/>
    </row>
    <row r="28" spans="1:34" ht="12.75" customHeight="1" x14ac:dyDescent="0.25">
      <c r="A28" s="149"/>
      <c r="B28" s="138"/>
      <c r="C28" s="138"/>
      <c r="D28" s="138"/>
      <c r="E28" s="139"/>
      <c r="F28" s="83"/>
      <c r="G28" s="138"/>
      <c r="H28" s="138"/>
      <c r="I28" s="101"/>
      <c r="J28" s="86"/>
      <c r="K28" s="153"/>
      <c r="L28" s="153"/>
      <c r="M28" s="10">
        <f>X27</f>
        <v>-9.9999999999909051E-3</v>
      </c>
      <c r="N28" s="11">
        <f t="shared" si="29"/>
        <v>0</v>
      </c>
      <c r="O28" s="11">
        <f t="shared" si="30"/>
        <v>0</v>
      </c>
      <c r="P28" s="120"/>
      <c r="Q28" s="17" t="s">
        <v>7</v>
      </c>
      <c r="R28" s="25">
        <f t="shared" ref="R28" si="32">S28+T28</f>
        <v>0</v>
      </c>
      <c r="S28" s="10">
        <v>0</v>
      </c>
      <c r="T28" s="10">
        <v>0</v>
      </c>
      <c r="U28" s="25">
        <f t="shared" si="31"/>
        <v>0</v>
      </c>
      <c r="V28" s="10">
        <v>0</v>
      </c>
      <c r="W28" s="10">
        <v>0</v>
      </c>
      <c r="X28" s="10">
        <f t="shared" si="26"/>
        <v>-9.9999999999909051E-3</v>
      </c>
      <c r="Y28" s="10">
        <f t="shared" si="27"/>
        <v>0</v>
      </c>
      <c r="Z28" s="10">
        <f t="shared" si="28"/>
        <v>0</v>
      </c>
      <c r="AA28" s="98"/>
      <c r="AB28" s="95"/>
      <c r="AC28" s="203"/>
      <c r="AD28" s="5"/>
      <c r="AE28" s="5"/>
      <c r="AF28" s="5"/>
      <c r="AG28" s="5"/>
      <c r="AH28" s="5"/>
    </row>
    <row r="29" spans="1:34" ht="18" customHeight="1" x14ac:dyDescent="0.25">
      <c r="A29" s="117"/>
      <c r="B29" s="138"/>
      <c r="C29" s="138"/>
      <c r="D29" s="138"/>
      <c r="E29" s="139"/>
      <c r="F29" s="84"/>
      <c r="G29" s="138"/>
      <c r="H29" s="138"/>
      <c r="I29" s="102"/>
      <c r="J29" s="87"/>
      <c r="K29" s="154"/>
      <c r="L29" s="154"/>
      <c r="M29" s="107"/>
      <c r="N29" s="108"/>
      <c r="O29" s="109"/>
      <c r="P29" s="143"/>
      <c r="Q29" s="18" t="s">
        <v>3</v>
      </c>
      <c r="R29" s="41">
        <f>SUM(R25:R28)</f>
        <v>442.13</v>
      </c>
      <c r="S29" s="12">
        <f t="shared" ref="S29:W29" si="33">SUM(S25:S28)</f>
        <v>221.07</v>
      </c>
      <c r="T29" s="12">
        <f t="shared" si="33"/>
        <v>221.06</v>
      </c>
      <c r="U29" s="41">
        <f t="shared" si="33"/>
        <v>884.28</v>
      </c>
      <c r="V29" s="12">
        <f t="shared" si="33"/>
        <v>442.14</v>
      </c>
      <c r="W29" s="12">
        <f t="shared" si="33"/>
        <v>442.14</v>
      </c>
      <c r="X29" s="107"/>
      <c r="Y29" s="108"/>
      <c r="Z29" s="109"/>
      <c r="AA29" s="99"/>
      <c r="AB29" s="96"/>
      <c r="AC29" s="189"/>
      <c r="AD29" s="5"/>
      <c r="AE29" s="5"/>
      <c r="AF29" s="5"/>
      <c r="AG29" s="5"/>
      <c r="AH29" s="5"/>
    </row>
    <row r="30" spans="1:34" ht="12.75" customHeight="1" x14ac:dyDescent="0.25">
      <c r="A30" s="117">
        <v>3</v>
      </c>
      <c r="B30" s="138" t="s">
        <v>123</v>
      </c>
      <c r="C30" s="138" t="s">
        <v>44</v>
      </c>
      <c r="D30" s="138" t="s">
        <v>120</v>
      </c>
      <c r="E30" s="139" t="s">
        <v>99</v>
      </c>
      <c r="F30" s="103">
        <v>2351.9</v>
      </c>
      <c r="G30" s="138" t="s">
        <v>121</v>
      </c>
      <c r="H30" s="138" t="s">
        <v>45</v>
      </c>
      <c r="I30" s="140">
        <v>81.099999999999994</v>
      </c>
      <c r="J30" s="139">
        <v>7.31</v>
      </c>
      <c r="K30" s="172">
        <v>44987</v>
      </c>
      <c r="L30" s="172">
        <v>45292</v>
      </c>
      <c r="M30" s="10">
        <f>N30+O30</f>
        <v>0</v>
      </c>
      <c r="N30" s="11">
        <v>0</v>
      </c>
      <c r="O30" s="11">
        <v>0</v>
      </c>
      <c r="P30" s="144" t="s">
        <v>43</v>
      </c>
      <c r="Q30" s="17" t="s">
        <v>4</v>
      </c>
      <c r="R30" s="25">
        <f>S30+T30</f>
        <v>1185.3599999999999</v>
      </c>
      <c r="S30" s="10">
        <v>592.67999999999995</v>
      </c>
      <c r="T30" s="10">
        <v>592.67999999999995</v>
      </c>
      <c r="U30" s="25">
        <f>V30+W30</f>
        <v>592.67999999999995</v>
      </c>
      <c r="V30" s="10">
        <v>296.33999999999997</v>
      </c>
      <c r="W30" s="10">
        <v>296.33999999999997</v>
      </c>
      <c r="X30" s="10">
        <f>M30+R30-U30</f>
        <v>592.67999999999995</v>
      </c>
      <c r="Y30" s="10">
        <f>N30+S30-V30</f>
        <v>296.33999999999997</v>
      </c>
      <c r="Z30" s="10">
        <f>O30+T30-W30</f>
        <v>296.33999999999997</v>
      </c>
      <c r="AA30" s="171"/>
      <c r="AB30" s="110"/>
      <c r="AC30" s="190"/>
      <c r="AD30" s="5"/>
      <c r="AE30" s="5"/>
      <c r="AF30" s="5"/>
      <c r="AG30" s="5"/>
      <c r="AH30" s="5"/>
    </row>
    <row r="31" spans="1:34" ht="13.2" x14ac:dyDescent="0.25">
      <c r="A31" s="118"/>
      <c r="B31" s="138"/>
      <c r="C31" s="138"/>
      <c r="D31" s="138"/>
      <c r="E31" s="139"/>
      <c r="F31" s="103"/>
      <c r="G31" s="138"/>
      <c r="H31" s="138"/>
      <c r="I31" s="140"/>
      <c r="J31" s="139"/>
      <c r="K31" s="139"/>
      <c r="L31" s="139"/>
      <c r="M31" s="10">
        <f>X30</f>
        <v>592.67999999999995</v>
      </c>
      <c r="N31" s="11">
        <f t="shared" ref="N31:N33" si="34">Y30</f>
        <v>296.33999999999997</v>
      </c>
      <c r="O31" s="11">
        <f t="shared" ref="O31:O33" si="35">Z30</f>
        <v>296.33999999999997</v>
      </c>
      <c r="P31" s="144"/>
      <c r="Q31" s="17" t="s">
        <v>5</v>
      </c>
      <c r="R31" s="25">
        <f t="shared" ref="R31:R33" si="36">S31+T31</f>
        <v>1778</v>
      </c>
      <c r="S31" s="10">
        <v>889</v>
      </c>
      <c r="T31" s="10">
        <v>889</v>
      </c>
      <c r="U31" s="25">
        <f>V31+W31</f>
        <v>1778.03</v>
      </c>
      <c r="V31" s="10">
        <v>889.02</v>
      </c>
      <c r="W31" s="10">
        <v>889.01</v>
      </c>
      <c r="X31" s="10">
        <f t="shared" ref="X31:X33" si="37">M31+R31-U31</f>
        <v>592.64999999999986</v>
      </c>
      <c r="Y31" s="10">
        <f t="shared" ref="Y31:Y33" si="38">N31+S31-V31</f>
        <v>296.31999999999994</v>
      </c>
      <c r="Z31" s="10">
        <f t="shared" ref="Z31:Z33" si="39">O31+T31-W31</f>
        <v>296.32999999999993</v>
      </c>
      <c r="AA31" s="171"/>
      <c r="AB31" s="110"/>
      <c r="AC31" s="190"/>
      <c r="AD31" s="5"/>
      <c r="AE31" s="5"/>
      <c r="AF31" s="5"/>
      <c r="AG31" s="5"/>
      <c r="AH31" s="5"/>
    </row>
    <row r="32" spans="1:34" ht="13.2" x14ac:dyDescent="0.25">
      <c r="A32" s="118"/>
      <c r="B32" s="138"/>
      <c r="C32" s="138"/>
      <c r="D32" s="138"/>
      <c r="E32" s="139"/>
      <c r="F32" s="103"/>
      <c r="G32" s="138"/>
      <c r="H32" s="138"/>
      <c r="I32" s="140"/>
      <c r="J32" s="139"/>
      <c r="K32" s="139"/>
      <c r="L32" s="139"/>
      <c r="M32" s="10">
        <f t="shared" ref="M32:M33" si="40">X31</f>
        <v>592.64999999999986</v>
      </c>
      <c r="N32" s="11">
        <f t="shared" si="34"/>
        <v>296.31999999999994</v>
      </c>
      <c r="O32" s="11">
        <f t="shared" si="35"/>
        <v>296.32999999999993</v>
      </c>
      <c r="P32" s="144"/>
      <c r="Q32" s="17" t="s">
        <v>6</v>
      </c>
      <c r="R32" s="25">
        <f t="shared" si="36"/>
        <v>1777.98</v>
      </c>
      <c r="S32" s="10">
        <v>888.99</v>
      </c>
      <c r="T32" s="10">
        <v>888.99</v>
      </c>
      <c r="U32" s="25">
        <f>V32+W32</f>
        <v>1777.99</v>
      </c>
      <c r="V32" s="10">
        <v>889</v>
      </c>
      <c r="W32" s="10">
        <v>888.99</v>
      </c>
      <c r="X32" s="10">
        <f t="shared" si="37"/>
        <v>592.6400000000001</v>
      </c>
      <c r="Y32" s="10">
        <f t="shared" si="38"/>
        <v>296.30999999999995</v>
      </c>
      <c r="Z32" s="10">
        <f t="shared" si="39"/>
        <v>296.32999999999993</v>
      </c>
      <c r="AA32" s="171"/>
      <c r="AB32" s="110"/>
      <c r="AC32" s="190"/>
      <c r="AD32" s="5"/>
      <c r="AE32" s="5"/>
      <c r="AF32" s="5"/>
      <c r="AG32" s="5"/>
      <c r="AH32" s="5"/>
    </row>
    <row r="33" spans="1:34" ht="13.2" x14ac:dyDescent="0.25">
      <c r="A33" s="118"/>
      <c r="B33" s="138"/>
      <c r="C33" s="138"/>
      <c r="D33" s="138"/>
      <c r="E33" s="139"/>
      <c r="F33" s="103"/>
      <c r="G33" s="138"/>
      <c r="H33" s="138"/>
      <c r="I33" s="140"/>
      <c r="J33" s="139"/>
      <c r="K33" s="139"/>
      <c r="L33" s="139"/>
      <c r="M33" s="10">
        <f t="shared" si="40"/>
        <v>592.6400000000001</v>
      </c>
      <c r="N33" s="11">
        <f t="shared" si="34"/>
        <v>296.30999999999995</v>
      </c>
      <c r="O33" s="11">
        <f t="shared" si="35"/>
        <v>296.32999999999993</v>
      </c>
      <c r="P33" s="144"/>
      <c r="Q33" s="17" t="s">
        <v>7</v>
      </c>
      <c r="R33" s="25">
        <f t="shared" si="36"/>
        <v>1889.02</v>
      </c>
      <c r="S33" s="10">
        <v>944.51</v>
      </c>
      <c r="T33" s="10">
        <v>944.51</v>
      </c>
      <c r="U33" s="25">
        <f t="shared" ref="U33" si="41">V33+W33</f>
        <v>1777.96</v>
      </c>
      <c r="V33" s="10">
        <v>888.97</v>
      </c>
      <c r="W33" s="10">
        <v>888.99</v>
      </c>
      <c r="X33" s="10">
        <f t="shared" si="37"/>
        <v>703.69999999999982</v>
      </c>
      <c r="Y33" s="10">
        <f t="shared" si="38"/>
        <v>351.84999999999991</v>
      </c>
      <c r="Z33" s="10">
        <f t="shared" si="39"/>
        <v>351.84999999999991</v>
      </c>
      <c r="AA33" s="171"/>
      <c r="AB33" s="110"/>
      <c r="AC33" s="190"/>
      <c r="AD33" s="5"/>
      <c r="AE33" s="5"/>
      <c r="AF33" s="5"/>
      <c r="AG33" s="5"/>
      <c r="AH33" s="5"/>
    </row>
    <row r="34" spans="1:34" ht="13.2" x14ac:dyDescent="0.25">
      <c r="A34" s="118"/>
      <c r="B34" s="138"/>
      <c r="C34" s="138"/>
      <c r="D34" s="138"/>
      <c r="E34" s="139"/>
      <c r="F34" s="103"/>
      <c r="G34" s="138"/>
      <c r="H34" s="138"/>
      <c r="I34" s="140"/>
      <c r="J34" s="139"/>
      <c r="K34" s="139"/>
      <c r="L34" s="139"/>
      <c r="M34" s="148"/>
      <c r="N34" s="148"/>
      <c r="O34" s="148"/>
      <c r="P34" s="144"/>
      <c r="Q34" s="18" t="s">
        <v>3</v>
      </c>
      <c r="R34" s="41">
        <f>SUM(R30:R33)</f>
        <v>6630.3600000000006</v>
      </c>
      <c r="S34" s="12">
        <f t="shared" ref="S34" si="42">SUM(S30:S33)</f>
        <v>3315.1800000000003</v>
      </c>
      <c r="T34" s="12">
        <f t="shared" ref="T34" si="43">SUM(T30:T33)</f>
        <v>3315.1800000000003</v>
      </c>
      <c r="U34" s="41">
        <f t="shared" ref="U34" si="44">SUM(U30:U33)</f>
        <v>5926.66</v>
      </c>
      <c r="V34" s="12">
        <f t="shared" ref="V34" si="45">SUM(V30:V33)</f>
        <v>2963.33</v>
      </c>
      <c r="W34" s="12">
        <f t="shared" ref="W34" si="46">SUM(W30:W33)</f>
        <v>2963.33</v>
      </c>
      <c r="X34" s="148"/>
      <c r="Y34" s="148"/>
      <c r="Z34" s="148"/>
      <c r="AA34" s="171"/>
      <c r="AB34" s="110"/>
      <c r="AC34" s="190"/>
      <c r="AD34" s="5"/>
      <c r="AE34" s="5"/>
      <c r="AF34" s="5"/>
      <c r="AG34" s="5"/>
      <c r="AH34" s="5"/>
    </row>
    <row r="35" spans="1:34" ht="12.75" customHeight="1" x14ac:dyDescent="0.25">
      <c r="A35" s="117">
        <v>4</v>
      </c>
      <c r="B35" s="138" t="s">
        <v>123</v>
      </c>
      <c r="C35" s="138" t="s">
        <v>46</v>
      </c>
      <c r="D35" s="138" t="s">
        <v>60</v>
      </c>
      <c r="E35" s="139" t="s">
        <v>66</v>
      </c>
      <c r="F35" s="140" t="s">
        <v>122</v>
      </c>
      <c r="G35" s="138" t="s">
        <v>124</v>
      </c>
      <c r="H35" s="138" t="s">
        <v>90</v>
      </c>
      <c r="I35" s="140">
        <v>79.8</v>
      </c>
      <c r="J35" s="138">
        <v>8.41</v>
      </c>
      <c r="K35" s="180">
        <v>44440</v>
      </c>
      <c r="L35" s="180">
        <v>46234</v>
      </c>
      <c r="M35" s="10">
        <f>N35+O35</f>
        <v>671.12</v>
      </c>
      <c r="N35" s="11">
        <v>335.56</v>
      </c>
      <c r="O35" s="11">
        <v>335.56</v>
      </c>
      <c r="P35" s="144" t="s">
        <v>43</v>
      </c>
      <c r="Q35" s="17" t="s">
        <v>4</v>
      </c>
      <c r="R35" s="25">
        <f>S35+T35</f>
        <v>2013.36</v>
      </c>
      <c r="S35" s="10">
        <v>1006.68</v>
      </c>
      <c r="T35" s="10">
        <v>1006.68</v>
      </c>
      <c r="U35" s="25">
        <f>V35+W35</f>
        <v>2013.36</v>
      </c>
      <c r="V35" s="10">
        <v>1006.68</v>
      </c>
      <c r="W35" s="10">
        <v>1006.68</v>
      </c>
      <c r="X35" s="10">
        <f>M35+R35-U35</f>
        <v>671.12000000000012</v>
      </c>
      <c r="Y35" s="10">
        <f>N35+S35-V35</f>
        <v>335.56000000000006</v>
      </c>
      <c r="Z35" s="10">
        <f>O35+T35-W35</f>
        <v>335.56000000000006</v>
      </c>
      <c r="AA35" s="171"/>
      <c r="AB35" s="110"/>
      <c r="AC35" s="190"/>
      <c r="AD35" s="6"/>
      <c r="AE35" s="6"/>
      <c r="AF35" s="6"/>
      <c r="AG35" s="6"/>
      <c r="AH35" s="6"/>
    </row>
    <row r="36" spans="1:34" ht="13.2" x14ac:dyDescent="0.25">
      <c r="A36" s="118"/>
      <c r="B36" s="138"/>
      <c r="C36" s="138"/>
      <c r="D36" s="138"/>
      <c r="E36" s="139"/>
      <c r="F36" s="140"/>
      <c r="G36" s="138"/>
      <c r="H36" s="138"/>
      <c r="I36" s="140"/>
      <c r="J36" s="138"/>
      <c r="K36" s="180"/>
      <c r="L36" s="180"/>
      <c r="M36" s="10">
        <f t="shared" ref="M36:M38" si="47">X35</f>
        <v>671.12000000000012</v>
      </c>
      <c r="N36" s="11">
        <f t="shared" ref="N36:N38" si="48">Y35</f>
        <v>335.56000000000006</v>
      </c>
      <c r="O36" s="11">
        <f t="shared" ref="O36:O38" si="49">Z35</f>
        <v>335.56000000000006</v>
      </c>
      <c r="P36" s="144"/>
      <c r="Q36" s="17" t="s">
        <v>5</v>
      </c>
      <c r="R36" s="25">
        <f t="shared" ref="R36:R37" si="50">S36+T36</f>
        <v>2013.36</v>
      </c>
      <c r="S36" s="10">
        <v>1006.68</v>
      </c>
      <c r="T36" s="10">
        <v>1006.68</v>
      </c>
      <c r="U36" s="25">
        <f t="shared" ref="U36:U38" si="51">V36+W36</f>
        <v>2013.36</v>
      </c>
      <c r="V36" s="10">
        <v>1006.68</v>
      </c>
      <c r="W36" s="10">
        <v>1006.68</v>
      </c>
      <c r="X36" s="10">
        <f t="shared" ref="X36:X38" si="52">M36+R36-U36</f>
        <v>671.12000000000012</v>
      </c>
      <c r="Y36" s="10">
        <f t="shared" ref="Y36:Y38" si="53">N36+S36-V36</f>
        <v>335.56000000000006</v>
      </c>
      <c r="Z36" s="10">
        <f t="shared" ref="Z36:Z38" si="54">O36+T36-W36</f>
        <v>335.56000000000006</v>
      </c>
      <c r="AA36" s="171"/>
      <c r="AB36" s="110"/>
      <c r="AC36" s="190"/>
      <c r="AD36" s="6"/>
      <c r="AE36" s="6"/>
      <c r="AF36" s="6"/>
      <c r="AG36" s="6"/>
      <c r="AH36" s="6"/>
    </row>
    <row r="37" spans="1:34" ht="13.2" x14ac:dyDescent="0.25">
      <c r="A37" s="118"/>
      <c r="B37" s="138"/>
      <c r="C37" s="138"/>
      <c r="D37" s="138"/>
      <c r="E37" s="139"/>
      <c r="F37" s="140"/>
      <c r="G37" s="138"/>
      <c r="H37" s="138"/>
      <c r="I37" s="140"/>
      <c r="J37" s="138"/>
      <c r="K37" s="180"/>
      <c r="L37" s="180"/>
      <c r="M37" s="10">
        <f t="shared" si="47"/>
        <v>671.12000000000012</v>
      </c>
      <c r="N37" s="11">
        <f t="shared" si="48"/>
        <v>335.56000000000006</v>
      </c>
      <c r="O37" s="11">
        <f t="shared" si="49"/>
        <v>335.56000000000006</v>
      </c>
      <c r="P37" s="144"/>
      <c r="Q37" s="17" t="s">
        <v>6</v>
      </c>
      <c r="R37" s="25">
        <f t="shared" si="50"/>
        <v>2013.36</v>
      </c>
      <c r="S37" s="10">
        <v>1006.68</v>
      </c>
      <c r="T37" s="10">
        <v>1006.68</v>
      </c>
      <c r="U37" s="25">
        <f t="shared" si="51"/>
        <v>2013.36</v>
      </c>
      <c r="V37" s="10">
        <v>1006.68</v>
      </c>
      <c r="W37" s="10">
        <v>1006.68</v>
      </c>
      <c r="X37" s="10">
        <f t="shared" si="52"/>
        <v>671.12000000000012</v>
      </c>
      <c r="Y37" s="10">
        <f t="shared" si="53"/>
        <v>335.56000000000006</v>
      </c>
      <c r="Z37" s="10">
        <f t="shared" si="54"/>
        <v>335.56000000000006</v>
      </c>
      <c r="AA37" s="171"/>
      <c r="AB37" s="110"/>
      <c r="AC37" s="190"/>
      <c r="AD37" s="6"/>
      <c r="AE37" s="6"/>
      <c r="AF37" s="6"/>
      <c r="AG37" s="6"/>
      <c r="AH37" s="6"/>
    </row>
    <row r="38" spans="1:34" ht="13.2" x14ac:dyDescent="0.25">
      <c r="A38" s="118"/>
      <c r="B38" s="138"/>
      <c r="C38" s="138"/>
      <c r="D38" s="138"/>
      <c r="E38" s="139"/>
      <c r="F38" s="140"/>
      <c r="G38" s="138"/>
      <c r="H38" s="138"/>
      <c r="I38" s="140"/>
      <c r="J38" s="138"/>
      <c r="K38" s="180"/>
      <c r="L38" s="180"/>
      <c r="M38" s="10">
        <f t="shared" si="47"/>
        <v>671.12000000000012</v>
      </c>
      <c r="N38" s="11">
        <f t="shared" si="48"/>
        <v>335.56000000000006</v>
      </c>
      <c r="O38" s="11">
        <f t="shared" si="49"/>
        <v>335.56000000000006</v>
      </c>
      <c r="P38" s="144"/>
      <c r="Q38" s="17" t="s">
        <v>7</v>
      </c>
      <c r="R38" s="25">
        <f>S38+T38</f>
        <v>2013.36</v>
      </c>
      <c r="S38" s="10">
        <v>1006.68</v>
      </c>
      <c r="T38" s="10">
        <v>1006.68</v>
      </c>
      <c r="U38" s="25">
        <f t="shared" si="51"/>
        <v>2013.36</v>
      </c>
      <c r="V38" s="10">
        <v>1006.68</v>
      </c>
      <c r="W38" s="10">
        <v>1006.68</v>
      </c>
      <c r="X38" s="10">
        <f t="shared" si="52"/>
        <v>671.12000000000012</v>
      </c>
      <c r="Y38" s="10">
        <f t="shared" si="53"/>
        <v>335.56000000000006</v>
      </c>
      <c r="Z38" s="10">
        <f t="shared" si="54"/>
        <v>335.56000000000006</v>
      </c>
      <c r="AA38" s="171"/>
      <c r="AB38" s="110"/>
      <c r="AC38" s="190"/>
      <c r="AD38" s="6"/>
      <c r="AE38" s="6"/>
      <c r="AF38" s="6"/>
      <c r="AG38" s="6"/>
      <c r="AH38" s="6"/>
    </row>
    <row r="39" spans="1:34" ht="13.2" x14ac:dyDescent="0.25">
      <c r="A39" s="118"/>
      <c r="B39" s="138"/>
      <c r="C39" s="138"/>
      <c r="D39" s="138"/>
      <c r="E39" s="139"/>
      <c r="F39" s="138"/>
      <c r="G39" s="138"/>
      <c r="H39" s="138"/>
      <c r="I39" s="138"/>
      <c r="J39" s="138"/>
      <c r="K39" s="138"/>
      <c r="L39" s="138"/>
      <c r="M39" s="148"/>
      <c r="N39" s="148"/>
      <c r="O39" s="148"/>
      <c r="P39" s="144"/>
      <c r="Q39" s="18" t="s">
        <v>3</v>
      </c>
      <c r="R39" s="41">
        <f>SUM(R35:R38)</f>
        <v>8053.44</v>
      </c>
      <c r="S39" s="12">
        <f t="shared" ref="S39:W39" si="55">SUM(S35:S38)</f>
        <v>4026.72</v>
      </c>
      <c r="T39" s="12">
        <f t="shared" si="55"/>
        <v>4026.72</v>
      </c>
      <c r="U39" s="41">
        <f t="shared" si="55"/>
        <v>8053.44</v>
      </c>
      <c r="V39" s="12">
        <f t="shared" si="55"/>
        <v>4026.72</v>
      </c>
      <c r="W39" s="12">
        <f t="shared" si="55"/>
        <v>4026.72</v>
      </c>
      <c r="X39" s="148"/>
      <c r="Y39" s="148"/>
      <c r="Z39" s="148"/>
      <c r="AA39" s="171"/>
      <c r="AB39" s="110"/>
      <c r="AC39" s="190"/>
      <c r="AD39" s="6"/>
      <c r="AE39" s="6"/>
      <c r="AF39" s="6"/>
      <c r="AG39" s="6"/>
      <c r="AH39" s="6"/>
    </row>
    <row r="40" spans="1:34" ht="12.75" customHeight="1" x14ac:dyDescent="0.25">
      <c r="A40" s="117">
        <v>5</v>
      </c>
      <c r="B40" s="138" t="s">
        <v>93</v>
      </c>
      <c r="C40" s="138" t="s">
        <v>94</v>
      </c>
      <c r="D40" s="138" t="s">
        <v>95</v>
      </c>
      <c r="E40" s="139" t="s">
        <v>99</v>
      </c>
      <c r="F40" s="103" t="s">
        <v>122</v>
      </c>
      <c r="G40" s="138" t="s">
        <v>125</v>
      </c>
      <c r="H40" s="138" t="s">
        <v>96</v>
      </c>
      <c r="I40" s="140">
        <v>58.2</v>
      </c>
      <c r="J40" s="138">
        <v>10.79</v>
      </c>
      <c r="K40" s="180">
        <v>44644</v>
      </c>
      <c r="L40" s="180">
        <v>44984</v>
      </c>
      <c r="M40" s="10">
        <f>N40+O40</f>
        <v>627.86</v>
      </c>
      <c r="N40" s="11">
        <v>313.93</v>
      </c>
      <c r="O40" s="11">
        <v>313.93</v>
      </c>
      <c r="P40" s="144" t="s">
        <v>43</v>
      </c>
      <c r="Q40" s="45" t="s">
        <v>4</v>
      </c>
      <c r="R40" s="25">
        <f>S40+T40</f>
        <v>1255.72</v>
      </c>
      <c r="S40" s="10">
        <v>627.86</v>
      </c>
      <c r="T40" s="10">
        <v>627.86</v>
      </c>
      <c r="U40" s="25">
        <f>V40+W40</f>
        <v>1883.58</v>
      </c>
      <c r="V40" s="10">
        <v>941.79</v>
      </c>
      <c r="W40" s="10">
        <v>941.79</v>
      </c>
      <c r="X40" s="10">
        <f>M40+R40-U40</f>
        <v>0</v>
      </c>
      <c r="Y40" s="10">
        <f>N40+S40-V40</f>
        <v>0</v>
      </c>
      <c r="Z40" s="10">
        <f>O40+T40-W40</f>
        <v>0</v>
      </c>
      <c r="AA40" s="171"/>
      <c r="AB40" s="110"/>
      <c r="AC40" s="190"/>
      <c r="AD40" s="6"/>
      <c r="AE40" s="6"/>
      <c r="AF40" s="6"/>
      <c r="AG40" s="6"/>
      <c r="AH40" s="6"/>
    </row>
    <row r="41" spans="1:34" ht="13.2" x14ac:dyDescent="0.25">
      <c r="A41" s="118"/>
      <c r="B41" s="138"/>
      <c r="C41" s="138"/>
      <c r="D41" s="138"/>
      <c r="E41" s="139"/>
      <c r="F41" s="103"/>
      <c r="G41" s="138"/>
      <c r="H41" s="138"/>
      <c r="I41" s="140"/>
      <c r="J41" s="138"/>
      <c r="K41" s="180"/>
      <c r="L41" s="138"/>
      <c r="M41" s="10">
        <f t="shared" ref="M41:M43" si="56">X40</f>
        <v>0</v>
      </c>
      <c r="N41" s="11">
        <v>0</v>
      </c>
      <c r="O41" s="11">
        <v>0</v>
      </c>
      <c r="P41" s="144"/>
      <c r="Q41" s="45" t="s">
        <v>5</v>
      </c>
      <c r="R41" s="25">
        <f t="shared" ref="R41:R43" si="57">S41+T41</f>
        <v>0</v>
      </c>
      <c r="S41" s="10">
        <v>0</v>
      </c>
      <c r="T41" s="10">
        <v>0</v>
      </c>
      <c r="U41" s="25">
        <f t="shared" ref="U41:U43" si="58">V41+W41</f>
        <v>0</v>
      </c>
      <c r="V41" s="10">
        <v>0</v>
      </c>
      <c r="W41" s="10">
        <v>0</v>
      </c>
      <c r="X41" s="10">
        <f t="shared" ref="X41:X43" si="59">M41+R41-U41</f>
        <v>0</v>
      </c>
      <c r="Y41" s="10">
        <f>N41+S41-V41</f>
        <v>0</v>
      </c>
      <c r="Z41" s="10">
        <f t="shared" ref="Z41:Z43" si="60">O41+T41-W41</f>
        <v>0</v>
      </c>
      <c r="AA41" s="171"/>
      <c r="AB41" s="110"/>
      <c r="AC41" s="190"/>
      <c r="AD41" s="6"/>
      <c r="AE41" s="6"/>
      <c r="AF41" s="6"/>
      <c r="AG41" s="6"/>
      <c r="AH41" s="6"/>
    </row>
    <row r="42" spans="1:34" ht="13.2" x14ac:dyDescent="0.25">
      <c r="A42" s="118"/>
      <c r="B42" s="138"/>
      <c r="C42" s="138"/>
      <c r="D42" s="138"/>
      <c r="E42" s="139"/>
      <c r="F42" s="103"/>
      <c r="G42" s="138"/>
      <c r="H42" s="138"/>
      <c r="I42" s="140"/>
      <c r="J42" s="138"/>
      <c r="K42" s="180"/>
      <c r="L42" s="138"/>
      <c r="M42" s="10">
        <f>X41</f>
        <v>0</v>
      </c>
      <c r="N42" s="11">
        <v>0</v>
      </c>
      <c r="O42" s="11">
        <v>0</v>
      </c>
      <c r="P42" s="144"/>
      <c r="Q42" s="45" t="s">
        <v>6</v>
      </c>
      <c r="R42" s="25">
        <f t="shared" si="57"/>
        <v>0</v>
      </c>
      <c r="S42" s="10">
        <v>0</v>
      </c>
      <c r="T42" s="10">
        <v>0</v>
      </c>
      <c r="U42" s="25">
        <f t="shared" si="58"/>
        <v>0</v>
      </c>
      <c r="V42" s="10">
        <v>0</v>
      </c>
      <c r="W42" s="10">
        <v>0</v>
      </c>
      <c r="X42" s="10">
        <f t="shared" si="59"/>
        <v>0</v>
      </c>
      <c r="Y42" s="10">
        <f>N42+S42-V42</f>
        <v>0</v>
      </c>
      <c r="Z42" s="10">
        <f t="shared" si="60"/>
        <v>0</v>
      </c>
      <c r="AA42" s="171"/>
      <c r="AB42" s="110"/>
      <c r="AC42" s="190"/>
      <c r="AD42" s="6"/>
      <c r="AE42" s="6"/>
      <c r="AF42" s="6"/>
      <c r="AG42" s="6"/>
      <c r="AH42" s="6"/>
    </row>
    <row r="43" spans="1:34" ht="13.2" x14ac:dyDescent="0.25">
      <c r="A43" s="118"/>
      <c r="B43" s="138"/>
      <c r="C43" s="138"/>
      <c r="D43" s="138"/>
      <c r="E43" s="139"/>
      <c r="F43" s="103"/>
      <c r="G43" s="138"/>
      <c r="H43" s="138"/>
      <c r="I43" s="140"/>
      <c r="J43" s="138"/>
      <c r="K43" s="180"/>
      <c r="L43" s="138"/>
      <c r="M43" s="10">
        <f t="shared" si="56"/>
        <v>0</v>
      </c>
      <c r="N43" s="11">
        <f t="shared" ref="N43" si="61">Y42</f>
        <v>0</v>
      </c>
      <c r="O43" s="11">
        <f t="shared" ref="O43" si="62">Z42</f>
        <v>0</v>
      </c>
      <c r="P43" s="144"/>
      <c r="Q43" s="45" t="s">
        <v>7</v>
      </c>
      <c r="R43" s="25">
        <f t="shared" si="57"/>
        <v>0</v>
      </c>
      <c r="S43" s="10">
        <v>0</v>
      </c>
      <c r="T43" s="10">
        <v>0</v>
      </c>
      <c r="U43" s="25">
        <f t="shared" si="58"/>
        <v>0</v>
      </c>
      <c r="V43" s="10">
        <v>0</v>
      </c>
      <c r="W43" s="10">
        <v>0</v>
      </c>
      <c r="X43" s="10">
        <f t="shared" si="59"/>
        <v>0</v>
      </c>
      <c r="Y43" s="10">
        <f t="shared" ref="Y43" si="63">N43+S43-V43</f>
        <v>0</v>
      </c>
      <c r="Z43" s="10">
        <f t="shared" si="60"/>
        <v>0</v>
      </c>
      <c r="AA43" s="171"/>
      <c r="AB43" s="110"/>
      <c r="AC43" s="190"/>
      <c r="AD43" s="6"/>
      <c r="AE43" s="6"/>
      <c r="AF43" s="6"/>
      <c r="AG43" s="6"/>
      <c r="AH43" s="6"/>
    </row>
    <row r="44" spans="1:34" ht="13.2" x14ac:dyDescent="0.25">
      <c r="A44" s="118"/>
      <c r="B44" s="138"/>
      <c r="C44" s="138"/>
      <c r="D44" s="138"/>
      <c r="E44" s="139"/>
      <c r="F44" s="103"/>
      <c r="G44" s="138"/>
      <c r="H44" s="138"/>
      <c r="I44" s="140"/>
      <c r="J44" s="138"/>
      <c r="K44" s="180"/>
      <c r="L44" s="138"/>
      <c r="M44" s="148"/>
      <c r="N44" s="148"/>
      <c r="O44" s="148"/>
      <c r="P44" s="144"/>
      <c r="Q44" s="18" t="s">
        <v>3</v>
      </c>
      <c r="R44" s="41">
        <f>SUM(R40:R43)</f>
        <v>1255.72</v>
      </c>
      <c r="S44" s="12">
        <f t="shared" ref="S44:W44" si="64">SUM(S40:S43)</f>
        <v>627.86</v>
      </c>
      <c r="T44" s="12">
        <f t="shared" si="64"/>
        <v>627.86</v>
      </c>
      <c r="U44" s="41">
        <f t="shared" si="64"/>
        <v>1883.58</v>
      </c>
      <c r="V44" s="12">
        <f t="shared" si="64"/>
        <v>941.79</v>
      </c>
      <c r="W44" s="12">
        <f t="shared" si="64"/>
        <v>941.79</v>
      </c>
      <c r="X44" s="148"/>
      <c r="Y44" s="148"/>
      <c r="Z44" s="148"/>
      <c r="AA44" s="171"/>
      <c r="AB44" s="110"/>
      <c r="AC44" s="190"/>
      <c r="AD44" s="6"/>
      <c r="AE44" s="6"/>
      <c r="AF44" s="6"/>
      <c r="AG44" s="6"/>
      <c r="AH44" s="6"/>
    </row>
    <row r="45" spans="1:34" ht="15.6" customHeight="1" x14ac:dyDescent="0.25">
      <c r="A45" s="117">
        <v>6</v>
      </c>
      <c r="B45" s="138" t="s">
        <v>93</v>
      </c>
      <c r="C45" s="138" t="s">
        <v>98</v>
      </c>
      <c r="D45" s="138" t="s">
        <v>97</v>
      </c>
      <c r="E45" s="139" t="s">
        <v>99</v>
      </c>
      <c r="F45" s="103" t="s">
        <v>122</v>
      </c>
      <c r="G45" s="138" t="s">
        <v>104</v>
      </c>
      <c r="H45" s="138" t="s">
        <v>90</v>
      </c>
      <c r="I45" s="140">
        <v>618.9</v>
      </c>
      <c r="J45" s="138">
        <v>8.41</v>
      </c>
      <c r="K45" s="180">
        <v>44790</v>
      </c>
      <c r="L45" s="180">
        <v>44773</v>
      </c>
      <c r="M45" s="10">
        <f>N45+O45</f>
        <v>0</v>
      </c>
      <c r="N45" s="11">
        <v>0</v>
      </c>
      <c r="O45" s="11">
        <v>0</v>
      </c>
      <c r="P45" s="144" t="s">
        <v>43</v>
      </c>
      <c r="Q45" s="17" t="s">
        <v>4</v>
      </c>
      <c r="R45" s="25">
        <f>S45+T45</f>
        <v>15614.849999999999</v>
      </c>
      <c r="S45" s="10">
        <v>7807.44</v>
      </c>
      <c r="T45" s="10">
        <v>7807.41</v>
      </c>
      <c r="U45" s="25">
        <f>V45+W45</f>
        <v>15614.86</v>
      </c>
      <c r="V45" s="10">
        <v>7807.44</v>
      </c>
      <c r="W45" s="10">
        <v>7807.42</v>
      </c>
      <c r="X45" s="10">
        <f>M45+R45-U45</f>
        <v>-1.0000000002037268E-2</v>
      </c>
      <c r="Y45" s="10">
        <f>N45+S45-V45</f>
        <v>0</v>
      </c>
      <c r="Z45" s="10">
        <f>O45+T45-W45</f>
        <v>-1.0000000000218279E-2</v>
      </c>
      <c r="AA45" s="171"/>
      <c r="AB45" s="110"/>
      <c r="AC45" s="111" t="s">
        <v>164</v>
      </c>
      <c r="AD45" s="5"/>
      <c r="AE45" s="5"/>
      <c r="AF45" s="5"/>
      <c r="AG45" s="5"/>
      <c r="AH45" s="5"/>
    </row>
    <row r="46" spans="1:34" ht="15.6" customHeight="1" x14ac:dyDescent="0.25">
      <c r="A46" s="118"/>
      <c r="B46" s="138"/>
      <c r="C46" s="138"/>
      <c r="D46" s="138"/>
      <c r="E46" s="139"/>
      <c r="F46" s="103"/>
      <c r="G46" s="138"/>
      <c r="H46" s="138"/>
      <c r="I46" s="140"/>
      <c r="J46" s="138"/>
      <c r="K46" s="180"/>
      <c r="L46" s="138"/>
      <c r="M46" s="10">
        <f t="shared" ref="M46:M48" si="65">X45</f>
        <v>-1.0000000002037268E-2</v>
      </c>
      <c r="N46" s="11">
        <f t="shared" ref="N46:N48" si="66">Y45</f>
        <v>0</v>
      </c>
      <c r="O46" s="11">
        <f t="shared" ref="O46:O48" si="67">Z45</f>
        <v>-1.0000000000218279E-2</v>
      </c>
      <c r="P46" s="144"/>
      <c r="Q46" s="17" t="s">
        <v>5</v>
      </c>
      <c r="R46" s="25">
        <f t="shared" ref="R46:R48" si="68">S46+T46</f>
        <v>15614.84</v>
      </c>
      <c r="S46" s="10">
        <v>7807.43</v>
      </c>
      <c r="T46" s="10">
        <v>7807.41</v>
      </c>
      <c r="U46" s="25">
        <f t="shared" ref="U46:U47" si="69">V46+W46</f>
        <v>15614.82</v>
      </c>
      <c r="V46" s="10">
        <v>7807.42</v>
      </c>
      <c r="W46" s="10">
        <v>7807.4</v>
      </c>
      <c r="X46" s="10">
        <f t="shared" ref="X46:X48" si="70">M46+R46-U46</f>
        <v>9.9999999983992893E-3</v>
      </c>
      <c r="Y46" s="10">
        <f t="shared" ref="Y46:Y48" si="71">N46+S46-V46</f>
        <v>1.0000000000218279E-2</v>
      </c>
      <c r="Z46" s="10">
        <f t="shared" ref="Z46:Z48" si="72">O46+T46-W46</f>
        <v>0</v>
      </c>
      <c r="AA46" s="171"/>
      <c r="AB46" s="110"/>
      <c r="AC46" s="111"/>
      <c r="AD46" s="5"/>
      <c r="AE46" s="5"/>
      <c r="AF46" s="5"/>
      <c r="AG46" s="5"/>
      <c r="AH46" s="5"/>
    </row>
    <row r="47" spans="1:34" ht="15.6" customHeight="1" x14ac:dyDescent="0.25">
      <c r="A47" s="118"/>
      <c r="B47" s="138"/>
      <c r="C47" s="138"/>
      <c r="D47" s="138"/>
      <c r="E47" s="139"/>
      <c r="F47" s="103"/>
      <c r="G47" s="138"/>
      <c r="H47" s="138"/>
      <c r="I47" s="140"/>
      <c r="J47" s="138"/>
      <c r="K47" s="180"/>
      <c r="L47" s="138"/>
      <c r="M47" s="10">
        <f t="shared" si="65"/>
        <v>9.9999999983992893E-3</v>
      </c>
      <c r="N47" s="11">
        <v>0</v>
      </c>
      <c r="O47" s="11">
        <v>0</v>
      </c>
      <c r="P47" s="144"/>
      <c r="Q47" s="17" t="s">
        <v>6</v>
      </c>
      <c r="R47" s="25">
        <f t="shared" si="68"/>
        <v>5204.9399999999996</v>
      </c>
      <c r="S47" s="10">
        <v>2602.4699999999998</v>
      </c>
      <c r="T47" s="10">
        <v>2602.4699999999998</v>
      </c>
      <c r="U47" s="25">
        <f t="shared" si="69"/>
        <v>5204.9399999999996</v>
      </c>
      <c r="V47" s="10">
        <v>2602.4699999999998</v>
      </c>
      <c r="W47" s="10">
        <v>2602.4699999999998</v>
      </c>
      <c r="X47" s="10">
        <f t="shared" si="70"/>
        <v>9.9999999983992893E-3</v>
      </c>
      <c r="Y47" s="10">
        <f t="shared" si="71"/>
        <v>0</v>
      </c>
      <c r="Z47" s="10">
        <f t="shared" si="72"/>
        <v>0</v>
      </c>
      <c r="AA47" s="171"/>
      <c r="AB47" s="110"/>
      <c r="AC47" s="111"/>
      <c r="AD47" s="5"/>
      <c r="AE47" s="5"/>
      <c r="AF47" s="5"/>
      <c r="AG47" s="5"/>
      <c r="AH47" s="5"/>
    </row>
    <row r="48" spans="1:34" ht="15.6" customHeight="1" x14ac:dyDescent="0.25">
      <c r="A48" s="118"/>
      <c r="B48" s="138"/>
      <c r="C48" s="138"/>
      <c r="D48" s="138"/>
      <c r="E48" s="139"/>
      <c r="F48" s="103"/>
      <c r="G48" s="138"/>
      <c r="H48" s="138"/>
      <c r="I48" s="140"/>
      <c r="J48" s="138"/>
      <c r="K48" s="180"/>
      <c r="L48" s="138"/>
      <c r="M48" s="10">
        <f t="shared" si="65"/>
        <v>9.9999999983992893E-3</v>
      </c>
      <c r="N48" s="11">
        <f t="shared" si="66"/>
        <v>0</v>
      </c>
      <c r="O48" s="11">
        <f t="shared" si="67"/>
        <v>0</v>
      </c>
      <c r="P48" s="144"/>
      <c r="Q48" s="17" t="s">
        <v>7</v>
      </c>
      <c r="R48" s="25">
        <f t="shared" si="68"/>
        <v>21558.14</v>
      </c>
      <c r="S48" s="10">
        <v>10779.07</v>
      </c>
      <c r="T48" s="10">
        <v>10779.07</v>
      </c>
      <c r="U48" s="25">
        <f>V48+W48</f>
        <v>16328.82</v>
      </c>
      <c r="V48" s="10">
        <v>7577.4</v>
      </c>
      <c r="W48" s="10">
        <v>8751.42</v>
      </c>
      <c r="X48" s="10">
        <f t="shared" si="70"/>
        <v>5229.3299999999981</v>
      </c>
      <c r="Y48" s="10">
        <f t="shared" si="71"/>
        <v>3201.67</v>
      </c>
      <c r="Z48" s="10">
        <f t="shared" si="72"/>
        <v>2027.6499999999996</v>
      </c>
      <c r="AA48" s="171"/>
      <c r="AB48" s="110"/>
      <c r="AC48" s="111"/>
      <c r="AD48" s="5"/>
      <c r="AE48" s="5"/>
      <c r="AF48" s="5"/>
      <c r="AG48" s="5"/>
      <c r="AH48" s="5"/>
    </row>
    <row r="49" spans="1:34" ht="15.6" customHeight="1" x14ac:dyDescent="0.25">
      <c r="A49" s="118"/>
      <c r="B49" s="138"/>
      <c r="C49" s="138"/>
      <c r="D49" s="138"/>
      <c r="E49" s="139"/>
      <c r="F49" s="103"/>
      <c r="G49" s="138"/>
      <c r="H49" s="138"/>
      <c r="I49" s="140"/>
      <c r="J49" s="138"/>
      <c r="K49" s="180"/>
      <c r="L49" s="138"/>
      <c r="M49" s="148"/>
      <c r="N49" s="148"/>
      <c r="O49" s="148"/>
      <c r="P49" s="144"/>
      <c r="Q49" s="18" t="s">
        <v>3</v>
      </c>
      <c r="R49" s="41">
        <f>SUM(R45:R48)</f>
        <v>57992.77</v>
      </c>
      <c r="S49" s="12">
        <f t="shared" ref="S49:W49" si="73">SUM(S45:S48)</f>
        <v>28996.41</v>
      </c>
      <c r="T49" s="12">
        <f t="shared" si="73"/>
        <v>28996.36</v>
      </c>
      <c r="U49" s="41">
        <f t="shared" si="73"/>
        <v>52763.44</v>
      </c>
      <c r="V49" s="12">
        <f t="shared" si="73"/>
        <v>25794.730000000003</v>
      </c>
      <c r="W49" s="12">
        <f t="shared" si="73"/>
        <v>26968.71</v>
      </c>
      <c r="X49" s="148"/>
      <c r="Y49" s="148"/>
      <c r="Z49" s="148"/>
      <c r="AA49" s="171"/>
      <c r="AB49" s="110"/>
      <c r="AC49" s="111"/>
      <c r="AD49" s="5"/>
      <c r="AE49" s="5"/>
      <c r="AF49" s="5"/>
      <c r="AG49" s="5"/>
      <c r="AH49" s="5"/>
    </row>
    <row r="50" spans="1:34" ht="12.75" customHeight="1" x14ac:dyDescent="0.25">
      <c r="A50" s="117">
        <v>7</v>
      </c>
      <c r="B50" s="138" t="s">
        <v>93</v>
      </c>
      <c r="C50" s="138" t="s">
        <v>47</v>
      </c>
      <c r="D50" s="138" t="s">
        <v>126</v>
      </c>
      <c r="E50" s="139" t="s">
        <v>99</v>
      </c>
      <c r="F50" s="140" t="s">
        <v>10</v>
      </c>
      <c r="G50" s="138" t="s">
        <v>105</v>
      </c>
      <c r="H50" s="138" t="s">
        <v>48</v>
      </c>
      <c r="I50" s="140">
        <v>380</v>
      </c>
      <c r="J50" s="138">
        <v>10.79</v>
      </c>
      <c r="K50" s="180">
        <v>44789</v>
      </c>
      <c r="L50" s="180">
        <v>45121</v>
      </c>
      <c r="M50" s="10">
        <f>N50+O50</f>
        <v>4099.4399999999996</v>
      </c>
      <c r="N50" s="11">
        <v>2049.7199999999998</v>
      </c>
      <c r="O50" s="11">
        <v>2049.7199999999998</v>
      </c>
      <c r="P50" s="144" t="s">
        <v>43</v>
      </c>
      <c r="Q50" s="17" t="s">
        <v>4</v>
      </c>
      <c r="R50" s="25">
        <f>S50+T50</f>
        <v>12298.32</v>
      </c>
      <c r="S50" s="10">
        <v>6149.16</v>
      </c>
      <c r="T50" s="10">
        <v>6149.16</v>
      </c>
      <c r="U50" s="25">
        <f>V50+W50</f>
        <v>12298.32</v>
      </c>
      <c r="V50" s="10">
        <v>6149.16</v>
      </c>
      <c r="W50" s="10">
        <v>6149.16</v>
      </c>
      <c r="X50" s="10">
        <f>M50+R50-U50</f>
        <v>4099.4399999999987</v>
      </c>
      <c r="Y50" s="10">
        <f>N50+S50-V50</f>
        <v>2049.7199999999993</v>
      </c>
      <c r="Z50" s="10">
        <f>O50+T50-W50</f>
        <v>2049.7199999999993</v>
      </c>
      <c r="AA50" s="171"/>
      <c r="AB50" s="110"/>
      <c r="AC50" s="111"/>
      <c r="AD50" s="5"/>
      <c r="AE50" s="5"/>
      <c r="AF50" s="5"/>
      <c r="AG50" s="5"/>
      <c r="AH50" s="5"/>
    </row>
    <row r="51" spans="1:34" ht="12.75" customHeight="1" x14ac:dyDescent="0.25">
      <c r="A51" s="118"/>
      <c r="B51" s="138"/>
      <c r="C51" s="138"/>
      <c r="D51" s="138"/>
      <c r="E51" s="139"/>
      <c r="F51" s="140"/>
      <c r="G51" s="138"/>
      <c r="H51" s="138"/>
      <c r="I51" s="140"/>
      <c r="J51" s="138"/>
      <c r="K51" s="180"/>
      <c r="L51" s="138"/>
      <c r="M51" s="10">
        <f t="shared" ref="M51:M53" si="74">X50</f>
        <v>4099.4399999999987</v>
      </c>
      <c r="N51" s="11">
        <v>0</v>
      </c>
      <c r="O51" s="11">
        <v>0</v>
      </c>
      <c r="P51" s="144"/>
      <c r="Q51" s="17" t="s">
        <v>5</v>
      </c>
      <c r="R51" s="25">
        <f t="shared" ref="R51:R53" si="75">S51+T51</f>
        <v>10248.6</v>
      </c>
      <c r="S51" s="10">
        <v>5124.3</v>
      </c>
      <c r="T51" s="10">
        <v>5124.3</v>
      </c>
      <c r="U51" s="25">
        <f t="shared" ref="U51:U53" si="76">V51+W51</f>
        <v>12298.32</v>
      </c>
      <c r="V51" s="10">
        <v>6149.16</v>
      </c>
      <c r="W51" s="10">
        <v>6149.16</v>
      </c>
      <c r="X51" s="10">
        <f t="shared" ref="X51:X53" si="77">M51+R51-U51</f>
        <v>2049.7199999999993</v>
      </c>
      <c r="Y51" s="10">
        <f t="shared" ref="Y51:Y53" si="78">N51+S51-V51</f>
        <v>-1024.8599999999997</v>
      </c>
      <c r="Z51" s="10">
        <f t="shared" ref="Z51:Z53" si="79">O51+T51-W51</f>
        <v>-1024.8599999999997</v>
      </c>
      <c r="AA51" s="171"/>
      <c r="AB51" s="110"/>
      <c r="AC51" s="111"/>
      <c r="AD51" s="5"/>
      <c r="AE51" s="5"/>
      <c r="AF51" s="5"/>
      <c r="AG51" s="5"/>
      <c r="AH51" s="5"/>
    </row>
    <row r="52" spans="1:34" ht="12.75" customHeight="1" x14ac:dyDescent="0.25">
      <c r="A52" s="118"/>
      <c r="B52" s="138"/>
      <c r="C52" s="138"/>
      <c r="D52" s="138"/>
      <c r="E52" s="139"/>
      <c r="F52" s="140"/>
      <c r="G52" s="138"/>
      <c r="H52" s="138"/>
      <c r="I52" s="140"/>
      <c r="J52" s="138"/>
      <c r="K52" s="180"/>
      <c r="L52" s="138"/>
      <c r="M52" s="10">
        <f t="shared" si="74"/>
        <v>2049.7199999999993</v>
      </c>
      <c r="N52" s="11">
        <v>0</v>
      </c>
      <c r="O52" s="11">
        <v>0</v>
      </c>
      <c r="P52" s="144"/>
      <c r="Q52" s="17" t="s">
        <v>6</v>
      </c>
      <c r="R52" s="25">
        <f t="shared" si="75"/>
        <v>2252.5</v>
      </c>
      <c r="S52" s="10">
        <v>1126.25</v>
      </c>
      <c r="T52" s="10">
        <v>1126.25</v>
      </c>
      <c r="U52" s="25">
        <f t="shared" si="76"/>
        <v>4302.22</v>
      </c>
      <c r="V52" s="10">
        <v>2151.11</v>
      </c>
      <c r="W52" s="10">
        <v>2151.11</v>
      </c>
      <c r="X52" s="10">
        <f t="shared" si="77"/>
        <v>0</v>
      </c>
      <c r="Y52" s="10">
        <f t="shared" si="78"/>
        <v>-1024.8600000000001</v>
      </c>
      <c r="Z52" s="10">
        <f t="shared" si="79"/>
        <v>-1024.8600000000001</v>
      </c>
      <c r="AA52" s="171"/>
      <c r="AB52" s="110"/>
      <c r="AC52" s="111"/>
      <c r="AD52" s="5"/>
      <c r="AE52" s="5"/>
      <c r="AF52" s="5"/>
      <c r="AG52" s="5"/>
      <c r="AH52" s="5"/>
    </row>
    <row r="53" spans="1:34" ht="12.75" customHeight="1" x14ac:dyDescent="0.25">
      <c r="A53" s="118"/>
      <c r="B53" s="138"/>
      <c r="C53" s="138"/>
      <c r="D53" s="138"/>
      <c r="E53" s="139"/>
      <c r="F53" s="140"/>
      <c r="G53" s="138"/>
      <c r="H53" s="138"/>
      <c r="I53" s="140"/>
      <c r="J53" s="138"/>
      <c r="K53" s="180"/>
      <c r="L53" s="138"/>
      <c r="M53" s="10">
        <f t="shared" si="74"/>
        <v>0</v>
      </c>
      <c r="N53" s="11">
        <v>0</v>
      </c>
      <c r="O53" s="11">
        <v>0</v>
      </c>
      <c r="P53" s="144"/>
      <c r="Q53" s="17" t="s">
        <v>7</v>
      </c>
      <c r="R53" s="25">
        <f t="shared" si="75"/>
        <v>16427.919999999998</v>
      </c>
      <c r="S53" s="10">
        <v>8213.9599999999991</v>
      </c>
      <c r="T53" s="10">
        <v>8213.9599999999991</v>
      </c>
      <c r="U53" s="25">
        <f t="shared" si="76"/>
        <v>12320.970000000001</v>
      </c>
      <c r="V53" s="10">
        <v>6160.5</v>
      </c>
      <c r="W53" s="10">
        <v>6160.47</v>
      </c>
      <c r="X53" s="10">
        <f t="shared" si="77"/>
        <v>4106.9499999999971</v>
      </c>
      <c r="Y53" s="10">
        <f t="shared" si="78"/>
        <v>2053.4599999999991</v>
      </c>
      <c r="Z53" s="10">
        <f t="shared" si="79"/>
        <v>2053.4899999999989</v>
      </c>
      <c r="AA53" s="171"/>
      <c r="AB53" s="110"/>
      <c r="AC53" s="111"/>
      <c r="AD53" s="5"/>
      <c r="AE53" s="5"/>
      <c r="AF53" s="5"/>
      <c r="AG53" s="5"/>
      <c r="AH53" s="5"/>
    </row>
    <row r="54" spans="1:34" ht="13.5" customHeight="1" x14ac:dyDescent="0.25">
      <c r="A54" s="118"/>
      <c r="B54" s="138"/>
      <c r="C54" s="138"/>
      <c r="D54" s="138"/>
      <c r="E54" s="139"/>
      <c r="F54" s="140"/>
      <c r="G54" s="138"/>
      <c r="H54" s="138"/>
      <c r="I54" s="140"/>
      <c r="J54" s="138"/>
      <c r="K54" s="180"/>
      <c r="L54" s="138"/>
      <c r="M54" s="148"/>
      <c r="N54" s="148"/>
      <c r="O54" s="148"/>
      <c r="P54" s="144"/>
      <c r="Q54" s="18" t="s">
        <v>3</v>
      </c>
      <c r="R54" s="41">
        <f>SUM(R50:R53)</f>
        <v>41227.339999999997</v>
      </c>
      <c r="S54" s="12">
        <f t="shared" ref="S54:W54" si="80">SUM(S50:S53)</f>
        <v>20613.669999999998</v>
      </c>
      <c r="T54" s="12">
        <f t="shared" si="80"/>
        <v>20613.669999999998</v>
      </c>
      <c r="U54" s="41">
        <f t="shared" si="80"/>
        <v>41219.83</v>
      </c>
      <c r="V54" s="12">
        <f t="shared" si="80"/>
        <v>20609.93</v>
      </c>
      <c r="W54" s="12">
        <f t="shared" si="80"/>
        <v>20609.900000000001</v>
      </c>
      <c r="X54" s="148"/>
      <c r="Y54" s="148"/>
      <c r="Z54" s="148"/>
      <c r="AA54" s="171"/>
      <c r="AB54" s="110"/>
      <c r="AC54" s="111"/>
      <c r="AD54" s="5"/>
      <c r="AE54" s="5"/>
      <c r="AF54" s="5"/>
      <c r="AG54" s="5"/>
      <c r="AH54" s="5"/>
    </row>
    <row r="55" spans="1:34" ht="12.75" customHeight="1" x14ac:dyDescent="0.25">
      <c r="A55" s="117">
        <v>8</v>
      </c>
      <c r="B55" s="138" t="s">
        <v>93</v>
      </c>
      <c r="C55" s="85" t="s">
        <v>127</v>
      </c>
      <c r="D55" s="138"/>
      <c r="E55" s="139"/>
      <c r="F55" s="140"/>
      <c r="G55" s="138"/>
      <c r="H55" s="138"/>
      <c r="I55" s="140"/>
      <c r="J55" s="138"/>
      <c r="K55" s="180"/>
      <c r="L55" s="180"/>
      <c r="M55" s="10">
        <f>N55+O55</f>
        <v>15952.45</v>
      </c>
      <c r="N55" s="11">
        <v>6358.19</v>
      </c>
      <c r="O55" s="11">
        <v>9594.26</v>
      </c>
      <c r="P55" s="144" t="s">
        <v>43</v>
      </c>
      <c r="Q55" s="17" t="s">
        <v>4</v>
      </c>
      <c r="R55" s="25">
        <f>S55+T55</f>
        <v>50019.94</v>
      </c>
      <c r="S55" s="10">
        <v>25010.11</v>
      </c>
      <c r="T55" s="10">
        <v>25009.83</v>
      </c>
      <c r="U55" s="25">
        <f>V55+W55</f>
        <v>49845.72</v>
      </c>
      <c r="V55" s="10">
        <v>23303.09</v>
      </c>
      <c r="W55" s="10">
        <v>26542.63</v>
      </c>
      <c r="X55" s="10">
        <f>M55+R55-U55</f>
        <v>16126.669999999998</v>
      </c>
      <c r="Y55" s="10">
        <f>N55+S55-V55</f>
        <v>8065.2099999999991</v>
      </c>
      <c r="Z55" s="10">
        <f>O55+T55-W55</f>
        <v>8061.4600000000028</v>
      </c>
      <c r="AA55" s="171"/>
      <c r="AB55" s="110"/>
      <c r="AC55" s="111"/>
      <c r="AD55" s="5"/>
      <c r="AE55" s="5"/>
      <c r="AF55" s="5"/>
      <c r="AG55" s="5"/>
      <c r="AH55" s="5"/>
    </row>
    <row r="56" spans="1:34" ht="12.75" customHeight="1" x14ac:dyDescent="0.25">
      <c r="A56" s="118"/>
      <c r="B56" s="138"/>
      <c r="C56" s="86"/>
      <c r="D56" s="138"/>
      <c r="E56" s="139"/>
      <c r="F56" s="140"/>
      <c r="G56" s="138"/>
      <c r="H56" s="138"/>
      <c r="I56" s="140"/>
      <c r="J56" s="138"/>
      <c r="K56" s="180"/>
      <c r="L56" s="138"/>
      <c r="M56" s="10">
        <f t="shared" ref="M56:M58" si="81">X55</f>
        <v>16126.669999999998</v>
      </c>
      <c r="N56" s="11">
        <v>0</v>
      </c>
      <c r="O56" s="11">
        <v>0</v>
      </c>
      <c r="P56" s="144"/>
      <c r="Q56" s="17" t="s">
        <v>5</v>
      </c>
      <c r="R56" s="25">
        <f t="shared" ref="R56:R58" si="82">S56+T56</f>
        <v>17000.310000000001</v>
      </c>
      <c r="S56" s="10">
        <v>8500.0300000000007</v>
      </c>
      <c r="T56" s="10">
        <v>8500.2800000000007</v>
      </c>
      <c r="U56" s="25">
        <f t="shared" ref="U56:U58" si="83">V56+W56</f>
        <v>30489.629999999997</v>
      </c>
      <c r="V56" s="10">
        <v>15041.71</v>
      </c>
      <c r="W56" s="10">
        <v>15447.92</v>
      </c>
      <c r="X56" s="10">
        <f t="shared" ref="X56:X58" si="84">M56+R56-U56</f>
        <v>2637.3499999999985</v>
      </c>
      <c r="Y56" s="10">
        <f t="shared" ref="Y56:Y58" si="85">N56+S56-V56</f>
        <v>-6541.6799999999985</v>
      </c>
      <c r="Z56" s="10">
        <f t="shared" ref="Z56:Z58" si="86">O56+T56-W56</f>
        <v>-6947.6399999999994</v>
      </c>
      <c r="AA56" s="171"/>
      <c r="AB56" s="110"/>
      <c r="AC56" s="111"/>
      <c r="AD56" s="5"/>
      <c r="AE56" s="5"/>
      <c r="AF56" s="5"/>
      <c r="AG56" s="5"/>
      <c r="AH56" s="5"/>
    </row>
    <row r="57" spans="1:34" ht="12.75" customHeight="1" x14ac:dyDescent="0.25">
      <c r="A57" s="118"/>
      <c r="B57" s="138"/>
      <c r="C57" s="86"/>
      <c r="D57" s="138"/>
      <c r="E57" s="139"/>
      <c r="F57" s="140"/>
      <c r="G57" s="138"/>
      <c r="H57" s="138"/>
      <c r="I57" s="140"/>
      <c r="J57" s="138"/>
      <c r="K57" s="180"/>
      <c r="L57" s="138"/>
      <c r="M57" s="10">
        <f t="shared" si="81"/>
        <v>2637.3499999999985</v>
      </c>
      <c r="N57" s="11">
        <f t="shared" ref="N57:N58" si="87">Y56</f>
        <v>-6541.6799999999985</v>
      </c>
      <c r="O57" s="11">
        <v>0</v>
      </c>
      <c r="P57" s="144"/>
      <c r="Q57" s="17" t="s">
        <v>6</v>
      </c>
      <c r="R57" s="25">
        <f t="shared" si="82"/>
        <v>7908.6</v>
      </c>
      <c r="S57" s="10">
        <v>3954.3</v>
      </c>
      <c r="T57" s="10">
        <v>3954.3</v>
      </c>
      <c r="U57" s="25">
        <f t="shared" si="83"/>
        <v>8081.23</v>
      </c>
      <c r="V57" s="10">
        <v>4245.4799999999996</v>
      </c>
      <c r="W57" s="10">
        <v>3835.75</v>
      </c>
      <c r="X57" s="10">
        <f t="shared" si="84"/>
        <v>2464.7199999999993</v>
      </c>
      <c r="Y57" s="10">
        <f t="shared" si="85"/>
        <v>-6832.8599999999979</v>
      </c>
      <c r="Z57" s="10">
        <f t="shared" si="86"/>
        <v>118.55000000000018</v>
      </c>
      <c r="AA57" s="171"/>
      <c r="AB57" s="110"/>
      <c r="AC57" s="111"/>
      <c r="AD57" s="5"/>
      <c r="AE57" s="5"/>
      <c r="AF57" s="5"/>
      <c r="AG57" s="5"/>
      <c r="AH57" s="5"/>
    </row>
    <row r="58" spans="1:34" ht="12.75" customHeight="1" x14ac:dyDescent="0.25">
      <c r="A58" s="118"/>
      <c r="B58" s="138"/>
      <c r="C58" s="86"/>
      <c r="D58" s="138"/>
      <c r="E58" s="139"/>
      <c r="F58" s="140"/>
      <c r="G58" s="138"/>
      <c r="H58" s="138"/>
      <c r="I58" s="140"/>
      <c r="J58" s="138"/>
      <c r="K58" s="180"/>
      <c r="L58" s="138"/>
      <c r="M58" s="10">
        <f t="shared" si="81"/>
        <v>2464.7199999999993</v>
      </c>
      <c r="N58" s="11">
        <f t="shared" si="87"/>
        <v>-6832.8599999999979</v>
      </c>
      <c r="O58" s="11">
        <v>0</v>
      </c>
      <c r="P58" s="144"/>
      <c r="Q58" s="17" t="s">
        <v>7</v>
      </c>
      <c r="R58" s="25">
        <f t="shared" si="82"/>
        <v>49198.06</v>
      </c>
      <c r="S58" s="10">
        <v>24599.03</v>
      </c>
      <c r="T58" s="10">
        <v>24599.03</v>
      </c>
      <c r="U58" s="25">
        <f t="shared" si="83"/>
        <v>36407.760000000002</v>
      </c>
      <c r="V58" s="10">
        <v>18203.88</v>
      </c>
      <c r="W58" s="10">
        <v>18203.88</v>
      </c>
      <c r="X58" s="10">
        <f t="shared" si="84"/>
        <v>15255.019999999997</v>
      </c>
      <c r="Y58" s="10">
        <f t="shared" si="85"/>
        <v>-437.70999999999913</v>
      </c>
      <c r="Z58" s="10">
        <f t="shared" si="86"/>
        <v>6395.1499999999978</v>
      </c>
      <c r="AA58" s="171"/>
      <c r="AB58" s="110"/>
      <c r="AC58" s="111"/>
      <c r="AD58" s="5"/>
      <c r="AE58" s="5"/>
      <c r="AF58" s="5"/>
      <c r="AG58" s="5"/>
      <c r="AH58" s="5"/>
    </row>
    <row r="59" spans="1:34" ht="16.5" customHeight="1" thickBot="1" x14ac:dyDescent="0.3">
      <c r="A59" s="137"/>
      <c r="B59" s="85"/>
      <c r="C59" s="86"/>
      <c r="D59" s="85"/>
      <c r="E59" s="104"/>
      <c r="F59" s="100"/>
      <c r="G59" s="85"/>
      <c r="H59" s="85"/>
      <c r="I59" s="100"/>
      <c r="J59" s="85"/>
      <c r="K59" s="152"/>
      <c r="L59" s="85"/>
      <c r="M59" s="113"/>
      <c r="N59" s="113"/>
      <c r="O59" s="113"/>
      <c r="P59" s="119"/>
      <c r="Q59" s="75" t="s">
        <v>3</v>
      </c>
      <c r="R59" s="42">
        <f>SUM(R55:R58)</f>
        <v>124126.91</v>
      </c>
      <c r="S59" s="69">
        <f t="shared" ref="S59:W59" si="88">SUM(S55:S58)</f>
        <v>62063.47</v>
      </c>
      <c r="T59" s="69">
        <f t="shared" si="88"/>
        <v>62063.44</v>
      </c>
      <c r="U59" s="42">
        <f t="shared" si="88"/>
        <v>124824.34</v>
      </c>
      <c r="V59" s="69">
        <f t="shared" si="88"/>
        <v>60794.16</v>
      </c>
      <c r="W59" s="69">
        <f t="shared" si="88"/>
        <v>64030.180000000008</v>
      </c>
      <c r="X59" s="113"/>
      <c r="Y59" s="113"/>
      <c r="Z59" s="113"/>
      <c r="AA59" s="97"/>
      <c r="AB59" s="94"/>
      <c r="AC59" s="112"/>
      <c r="AD59" s="5"/>
      <c r="AE59" s="5"/>
      <c r="AF59" s="5"/>
      <c r="AG59" s="5"/>
      <c r="AH59" s="5"/>
    </row>
    <row r="60" spans="1:34" ht="15.6" customHeight="1" x14ac:dyDescent="0.25">
      <c r="A60" s="184" t="s">
        <v>89</v>
      </c>
      <c r="B60" s="218" t="s">
        <v>51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57">
        <f>N60+O60</f>
        <v>5444.6399999999994</v>
      </c>
      <c r="N60" s="54">
        <f t="shared" ref="N60:O60" si="89">N65+N70</f>
        <v>2722.3199999999997</v>
      </c>
      <c r="O60" s="54">
        <f t="shared" si="89"/>
        <v>2722.3199999999997</v>
      </c>
      <c r="P60" s="279"/>
      <c r="Q60" s="55" t="s">
        <v>4</v>
      </c>
      <c r="R60" s="54">
        <f>S60+T60</f>
        <v>2616.66</v>
      </c>
      <c r="S60" s="57">
        <f t="shared" ref="S60:T62" si="90">S65+S70</f>
        <v>1308.33</v>
      </c>
      <c r="T60" s="57">
        <f t="shared" si="90"/>
        <v>1308.33</v>
      </c>
      <c r="U60" s="54">
        <f>V60+W60</f>
        <v>2023.32</v>
      </c>
      <c r="V60" s="74">
        <f>V65+V70</f>
        <v>1011.66</v>
      </c>
      <c r="W60" s="74">
        <f>W65+W70</f>
        <v>1011.66</v>
      </c>
      <c r="X60" s="54">
        <f>X65+X70</f>
        <v>6037.98</v>
      </c>
      <c r="Y60" s="54">
        <f t="shared" ref="Y60:Z60" si="91">Y65+Y70</f>
        <v>3018.99</v>
      </c>
      <c r="Z60" s="54">
        <f t="shared" si="91"/>
        <v>3018.99</v>
      </c>
      <c r="AA60" s="204"/>
      <c r="AB60" s="204"/>
      <c r="AC60" s="230" t="s">
        <v>138</v>
      </c>
      <c r="AD60" s="5"/>
      <c r="AE60" s="5"/>
      <c r="AF60" s="5"/>
      <c r="AG60" s="5"/>
      <c r="AH60" s="5"/>
    </row>
    <row r="61" spans="1:34" ht="15.6" customHeight="1" x14ac:dyDescent="0.25">
      <c r="A61" s="185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10">
        <f t="shared" ref="M61:M63" si="92">X60</f>
        <v>6037.98</v>
      </c>
      <c r="N61" s="25">
        <f t="shared" ref="N61:O61" si="93">N66+N71</f>
        <v>3018.99</v>
      </c>
      <c r="O61" s="25">
        <f t="shared" si="93"/>
        <v>3018.99</v>
      </c>
      <c r="P61" s="280"/>
      <c r="Q61" s="16" t="s">
        <v>5</v>
      </c>
      <c r="R61" s="25">
        <f>S61+T61</f>
        <v>1942.2200000000003</v>
      </c>
      <c r="S61" s="10">
        <f t="shared" si="90"/>
        <v>971.11000000000013</v>
      </c>
      <c r="T61" s="10">
        <f t="shared" si="90"/>
        <v>971.11000000000013</v>
      </c>
      <c r="U61" s="25">
        <f>V61+W61</f>
        <v>2697.76</v>
      </c>
      <c r="V61" s="10">
        <f t="shared" ref="V61:W63" si="94">V66+V71</f>
        <v>1348.88</v>
      </c>
      <c r="W61" s="10">
        <f t="shared" si="94"/>
        <v>1348.88</v>
      </c>
      <c r="X61" s="25">
        <f t="shared" ref="X61:Z61" si="95">X66+X71</f>
        <v>5282.44</v>
      </c>
      <c r="Y61" s="25">
        <f t="shared" si="95"/>
        <v>2641.22</v>
      </c>
      <c r="Z61" s="25">
        <f t="shared" si="95"/>
        <v>2641.22</v>
      </c>
      <c r="AA61" s="228"/>
      <c r="AB61" s="228"/>
      <c r="AC61" s="231"/>
      <c r="AD61" s="5"/>
      <c r="AE61" s="5"/>
      <c r="AF61" s="5"/>
      <c r="AG61" s="5"/>
      <c r="AH61" s="5"/>
    </row>
    <row r="62" spans="1:34" ht="12" customHeight="1" x14ac:dyDescent="0.25">
      <c r="A62" s="185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10">
        <f t="shared" si="92"/>
        <v>5282.44</v>
      </c>
      <c r="N62" s="25">
        <f t="shared" ref="N62:O62" si="96">N67+N72</f>
        <v>2641.22</v>
      </c>
      <c r="O62" s="25">
        <f t="shared" si="96"/>
        <v>2641.22</v>
      </c>
      <c r="P62" s="280"/>
      <c r="Q62" s="16" t="s">
        <v>6</v>
      </c>
      <c r="R62" s="25">
        <f>S62+T62</f>
        <v>3379.58</v>
      </c>
      <c r="S62" s="10">
        <f t="shared" si="90"/>
        <v>1689.79</v>
      </c>
      <c r="T62" s="10">
        <f t="shared" si="90"/>
        <v>1689.79</v>
      </c>
      <c r="U62" s="25">
        <f>V62+W62</f>
        <v>0</v>
      </c>
      <c r="V62" s="10">
        <f t="shared" si="94"/>
        <v>0</v>
      </c>
      <c r="W62" s="10">
        <f t="shared" si="94"/>
        <v>0</v>
      </c>
      <c r="X62" s="25">
        <f t="shared" ref="X62:Z62" si="97">X67+X72</f>
        <v>8662.02</v>
      </c>
      <c r="Y62" s="25">
        <f t="shared" si="97"/>
        <v>4331.01</v>
      </c>
      <c r="Z62" s="25">
        <f t="shared" si="97"/>
        <v>4331.01</v>
      </c>
      <c r="AA62" s="228"/>
      <c r="AB62" s="228"/>
      <c r="AC62" s="231"/>
      <c r="AD62" s="5"/>
      <c r="AE62" s="5"/>
      <c r="AF62" s="5"/>
      <c r="AG62" s="5"/>
      <c r="AH62" s="5"/>
    </row>
    <row r="63" spans="1:34" ht="13.5" customHeight="1" x14ac:dyDescent="0.25">
      <c r="A63" s="185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10">
        <f t="shared" si="92"/>
        <v>8662.02</v>
      </c>
      <c r="N63" s="25">
        <f t="shared" ref="N63:O63" si="98">N68+N73</f>
        <v>4331.01</v>
      </c>
      <c r="O63" s="25">
        <f t="shared" si="98"/>
        <v>4331.01</v>
      </c>
      <c r="P63" s="280"/>
      <c r="Q63" s="16" t="s">
        <v>7</v>
      </c>
      <c r="R63" s="25">
        <f t="shared" ref="R63" si="99">S63+T63</f>
        <v>2683.02</v>
      </c>
      <c r="S63" s="10">
        <f t="shared" ref="S63:T63" si="100">S68+S73</f>
        <v>1341.51</v>
      </c>
      <c r="T63" s="10">
        <f t="shared" si="100"/>
        <v>1341.51</v>
      </c>
      <c r="U63" s="25">
        <f t="shared" ref="U63" si="101">V63+W63</f>
        <v>3504.92</v>
      </c>
      <c r="V63" s="27">
        <f t="shared" si="94"/>
        <v>1752.46</v>
      </c>
      <c r="W63" s="27">
        <f t="shared" si="94"/>
        <v>1752.46</v>
      </c>
      <c r="X63" s="25">
        <f t="shared" ref="X63:Z63" si="102">X68+X73</f>
        <v>7840.119999999999</v>
      </c>
      <c r="Y63" s="25">
        <f t="shared" si="102"/>
        <v>3920.0599999999995</v>
      </c>
      <c r="Z63" s="25">
        <f t="shared" si="102"/>
        <v>3920.0599999999995</v>
      </c>
      <c r="AA63" s="228"/>
      <c r="AB63" s="228"/>
      <c r="AC63" s="231"/>
      <c r="AD63" s="5"/>
      <c r="AE63" s="5"/>
      <c r="AF63" s="5"/>
      <c r="AG63" s="5"/>
      <c r="AH63" s="5"/>
    </row>
    <row r="64" spans="1:34" ht="18" customHeight="1" thickBot="1" x14ac:dyDescent="0.3">
      <c r="A64" s="186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173"/>
      <c r="N64" s="173"/>
      <c r="O64" s="173"/>
      <c r="P64" s="281"/>
      <c r="Q64" s="58" t="s">
        <v>3</v>
      </c>
      <c r="R64" s="59">
        <f>SUM(R60:R63)</f>
        <v>10621.48</v>
      </c>
      <c r="S64" s="67">
        <f t="shared" ref="S64:W64" si="103">SUM(S60:S63)</f>
        <v>5310.74</v>
      </c>
      <c r="T64" s="67">
        <f t="shared" si="103"/>
        <v>5310.74</v>
      </c>
      <c r="U64" s="59">
        <f>SUM(U60:U63)</f>
        <v>8226</v>
      </c>
      <c r="V64" s="67">
        <f t="shared" si="103"/>
        <v>4113</v>
      </c>
      <c r="W64" s="67">
        <f t="shared" si="103"/>
        <v>4113</v>
      </c>
      <c r="X64" s="201"/>
      <c r="Y64" s="201"/>
      <c r="Z64" s="201"/>
      <c r="AA64" s="229"/>
      <c r="AB64" s="229"/>
      <c r="AC64" s="232"/>
      <c r="AD64" s="5"/>
      <c r="AE64" s="5"/>
      <c r="AF64" s="5"/>
      <c r="AG64" s="5"/>
      <c r="AH64" s="5"/>
    </row>
    <row r="65" spans="1:34" ht="21" customHeight="1" x14ac:dyDescent="0.25">
      <c r="A65" s="187">
        <v>1</v>
      </c>
      <c r="B65" s="188" t="s">
        <v>150</v>
      </c>
      <c r="C65" s="188" t="s">
        <v>52</v>
      </c>
      <c r="D65" s="188" t="s">
        <v>128</v>
      </c>
      <c r="E65" s="106" t="s">
        <v>66</v>
      </c>
      <c r="F65" s="188"/>
      <c r="G65" s="188" t="s">
        <v>54</v>
      </c>
      <c r="H65" s="188" t="s">
        <v>53</v>
      </c>
      <c r="I65" s="188">
        <v>2</v>
      </c>
      <c r="J65" s="188">
        <v>98.89</v>
      </c>
      <c r="K65" s="300">
        <v>44504</v>
      </c>
      <c r="L65" s="300">
        <v>46298</v>
      </c>
      <c r="M65" s="27">
        <f>N65+O65</f>
        <v>988.9</v>
      </c>
      <c r="N65" s="28">
        <v>494.45</v>
      </c>
      <c r="O65" s="31">
        <v>494.45</v>
      </c>
      <c r="P65" s="143" t="s">
        <v>43</v>
      </c>
      <c r="Q65" s="43" t="s">
        <v>4</v>
      </c>
      <c r="R65" s="40">
        <f>S65+T65</f>
        <v>593.34</v>
      </c>
      <c r="S65" s="27">
        <v>296.67</v>
      </c>
      <c r="T65" s="27">
        <v>296.67</v>
      </c>
      <c r="U65" s="40">
        <f>V65+W65</f>
        <v>0</v>
      </c>
      <c r="V65" s="27">
        <v>0</v>
      </c>
      <c r="W65" s="27">
        <v>0</v>
      </c>
      <c r="X65" s="27">
        <f>M65+R65-U65</f>
        <v>1582.24</v>
      </c>
      <c r="Y65" s="27">
        <f>N65+S65-V65</f>
        <v>791.12</v>
      </c>
      <c r="Z65" s="27">
        <f>O65+T65-W65</f>
        <v>791.12</v>
      </c>
      <c r="AA65" s="99"/>
      <c r="AB65" s="96"/>
      <c r="AC65" s="251" t="s">
        <v>155</v>
      </c>
      <c r="AD65" s="5"/>
      <c r="AE65" s="5"/>
      <c r="AF65" s="5"/>
      <c r="AG65" s="5"/>
      <c r="AH65" s="5"/>
    </row>
    <row r="66" spans="1:34" ht="16.5" customHeight="1" x14ac:dyDescent="0.25">
      <c r="A66" s="182"/>
      <c r="B66" s="138"/>
      <c r="C66" s="138"/>
      <c r="D66" s="138"/>
      <c r="E66" s="139"/>
      <c r="F66" s="138"/>
      <c r="G66" s="138"/>
      <c r="H66" s="138"/>
      <c r="I66" s="138"/>
      <c r="J66" s="138"/>
      <c r="K66" s="138"/>
      <c r="L66" s="138"/>
      <c r="M66" s="10">
        <f t="shared" ref="M66:O68" si="104">X65</f>
        <v>1582.24</v>
      </c>
      <c r="N66" s="11">
        <f t="shared" si="104"/>
        <v>791.12</v>
      </c>
      <c r="O66" s="11">
        <f t="shared" si="104"/>
        <v>791.12</v>
      </c>
      <c r="P66" s="144"/>
      <c r="Q66" s="21" t="s">
        <v>5</v>
      </c>
      <c r="R66" s="25">
        <f t="shared" ref="R66:R68" si="105">S66+T66</f>
        <v>593.34</v>
      </c>
      <c r="S66" s="27">
        <v>296.67</v>
      </c>
      <c r="T66" s="27">
        <v>296.67</v>
      </c>
      <c r="U66" s="25">
        <f t="shared" ref="U66:U68" si="106">V66+W66</f>
        <v>0</v>
      </c>
      <c r="V66" s="27">
        <v>0</v>
      </c>
      <c r="W66" s="27">
        <v>0</v>
      </c>
      <c r="X66" s="10">
        <f t="shared" ref="X66:X68" si="107">M66+R66-U66</f>
        <v>2175.58</v>
      </c>
      <c r="Y66" s="10">
        <f t="shared" ref="Y66:Y68" si="108">N66+S66-V66</f>
        <v>1087.79</v>
      </c>
      <c r="Z66" s="10">
        <f t="shared" ref="Z66:Z68" si="109">O66+T66-W66</f>
        <v>1087.79</v>
      </c>
      <c r="AA66" s="171"/>
      <c r="AB66" s="110"/>
      <c r="AC66" s="111"/>
      <c r="AD66" s="5"/>
      <c r="AE66" s="5"/>
      <c r="AF66" s="5"/>
      <c r="AG66" s="5"/>
      <c r="AH66" s="5"/>
    </row>
    <row r="67" spans="1:34" ht="17.25" customHeight="1" x14ac:dyDescent="0.25">
      <c r="A67" s="182"/>
      <c r="B67" s="138"/>
      <c r="C67" s="138"/>
      <c r="D67" s="138"/>
      <c r="E67" s="139"/>
      <c r="F67" s="138"/>
      <c r="G67" s="138"/>
      <c r="H67" s="138"/>
      <c r="I67" s="138"/>
      <c r="J67" s="138"/>
      <c r="K67" s="138"/>
      <c r="L67" s="138"/>
      <c r="M67" s="10">
        <f t="shared" si="104"/>
        <v>2175.58</v>
      </c>
      <c r="N67" s="11">
        <f t="shared" si="104"/>
        <v>1087.79</v>
      </c>
      <c r="O67" s="11">
        <f t="shared" si="104"/>
        <v>1087.79</v>
      </c>
      <c r="P67" s="144"/>
      <c r="Q67" s="21" t="s">
        <v>6</v>
      </c>
      <c r="R67" s="25">
        <f t="shared" si="105"/>
        <v>593.34</v>
      </c>
      <c r="S67" s="27">
        <v>296.67</v>
      </c>
      <c r="T67" s="27">
        <v>296.67</v>
      </c>
      <c r="U67" s="25">
        <f t="shared" si="106"/>
        <v>0</v>
      </c>
      <c r="V67" s="10">
        <v>0</v>
      </c>
      <c r="W67" s="10">
        <v>0</v>
      </c>
      <c r="X67" s="10">
        <f t="shared" si="107"/>
        <v>2768.92</v>
      </c>
      <c r="Y67" s="10">
        <f t="shared" si="108"/>
        <v>1384.46</v>
      </c>
      <c r="Z67" s="10">
        <f t="shared" si="109"/>
        <v>1384.46</v>
      </c>
      <c r="AA67" s="171"/>
      <c r="AB67" s="110"/>
      <c r="AC67" s="111"/>
      <c r="AD67" s="5"/>
      <c r="AE67" s="5"/>
      <c r="AF67" s="5"/>
      <c r="AG67" s="5"/>
      <c r="AH67" s="5"/>
    </row>
    <row r="68" spans="1:34" ht="16.5" customHeight="1" x14ac:dyDescent="0.25">
      <c r="A68" s="182"/>
      <c r="B68" s="138"/>
      <c r="C68" s="138"/>
      <c r="D68" s="138"/>
      <c r="E68" s="139"/>
      <c r="F68" s="138"/>
      <c r="G68" s="138"/>
      <c r="H68" s="138"/>
      <c r="I68" s="138"/>
      <c r="J68" s="138"/>
      <c r="K68" s="138"/>
      <c r="L68" s="138"/>
      <c r="M68" s="10">
        <f t="shared" si="104"/>
        <v>2768.92</v>
      </c>
      <c r="N68" s="11">
        <f t="shared" si="104"/>
        <v>1384.46</v>
      </c>
      <c r="O68" s="11">
        <f t="shared" si="104"/>
        <v>1384.46</v>
      </c>
      <c r="P68" s="144"/>
      <c r="Q68" s="21" t="s">
        <v>7</v>
      </c>
      <c r="R68" s="25">
        <f t="shared" si="105"/>
        <v>593.34</v>
      </c>
      <c r="S68" s="27">
        <v>296.67</v>
      </c>
      <c r="T68" s="27">
        <v>296.67</v>
      </c>
      <c r="U68" s="25">
        <f t="shared" si="106"/>
        <v>0</v>
      </c>
      <c r="V68" s="10">
        <v>0</v>
      </c>
      <c r="W68" s="10">
        <v>0</v>
      </c>
      <c r="X68" s="10">
        <f t="shared" si="107"/>
        <v>3362.26</v>
      </c>
      <c r="Y68" s="10">
        <f t="shared" si="108"/>
        <v>1681.13</v>
      </c>
      <c r="Z68" s="10">
        <f t="shared" si="109"/>
        <v>1681.13</v>
      </c>
      <c r="AA68" s="171"/>
      <c r="AB68" s="110"/>
      <c r="AC68" s="111"/>
      <c r="AD68" s="5"/>
      <c r="AE68" s="5"/>
      <c r="AF68" s="5"/>
      <c r="AG68" s="5"/>
      <c r="AH68" s="5"/>
    </row>
    <row r="69" spans="1:34" ht="15" customHeight="1" x14ac:dyDescent="0.25">
      <c r="A69" s="182"/>
      <c r="B69" s="138"/>
      <c r="C69" s="138"/>
      <c r="D69" s="138"/>
      <c r="E69" s="139"/>
      <c r="F69" s="138"/>
      <c r="G69" s="138"/>
      <c r="H69" s="138"/>
      <c r="I69" s="138"/>
      <c r="J69" s="138"/>
      <c r="K69" s="138"/>
      <c r="L69" s="138"/>
      <c r="M69" s="148"/>
      <c r="N69" s="148"/>
      <c r="O69" s="148"/>
      <c r="P69" s="144"/>
      <c r="Q69" s="18" t="s">
        <v>3</v>
      </c>
      <c r="R69" s="41">
        <f>SUM(R65:R68)</f>
        <v>2373.36</v>
      </c>
      <c r="S69" s="12">
        <f t="shared" ref="S69" si="110">SUM(S65:S68)</f>
        <v>1186.68</v>
      </c>
      <c r="T69" s="12">
        <f t="shared" ref="T69" si="111">SUM(T65:T68)</f>
        <v>1186.68</v>
      </c>
      <c r="U69" s="41">
        <f t="shared" ref="U69" si="112">SUM(U65:U68)</f>
        <v>0</v>
      </c>
      <c r="V69" s="12">
        <f t="shared" ref="V69" si="113">SUM(V65:V68)</f>
        <v>0</v>
      </c>
      <c r="W69" s="12">
        <f t="shared" ref="W69" si="114">SUM(W65:W68)</f>
        <v>0</v>
      </c>
      <c r="X69" s="148"/>
      <c r="Y69" s="148"/>
      <c r="Z69" s="148"/>
      <c r="AA69" s="171"/>
      <c r="AB69" s="110"/>
      <c r="AC69" s="111"/>
      <c r="AD69" s="5"/>
      <c r="AE69" s="5"/>
      <c r="AF69" s="5"/>
      <c r="AG69" s="5"/>
      <c r="AH69" s="5"/>
    </row>
    <row r="70" spans="1:34" ht="19.95" customHeight="1" x14ac:dyDescent="0.25">
      <c r="A70" s="238">
        <f>A65+1</f>
        <v>2</v>
      </c>
      <c r="B70" s="188" t="s">
        <v>150</v>
      </c>
      <c r="C70" s="240" t="s">
        <v>82</v>
      </c>
      <c r="D70" s="240" t="s">
        <v>129</v>
      </c>
      <c r="E70" s="139" t="s">
        <v>83</v>
      </c>
      <c r="F70" s="240"/>
      <c r="G70" s="240" t="s">
        <v>84</v>
      </c>
      <c r="H70" s="240" t="s">
        <v>151</v>
      </c>
      <c r="I70" s="240">
        <v>30.3</v>
      </c>
      <c r="J70" s="240"/>
      <c r="K70" s="301">
        <v>44743</v>
      </c>
      <c r="L70" s="301">
        <v>45077</v>
      </c>
      <c r="M70" s="10">
        <f>N70+O70</f>
        <v>4455.74</v>
      </c>
      <c r="N70" s="11">
        <v>2227.87</v>
      </c>
      <c r="O70" s="13">
        <v>2227.87</v>
      </c>
      <c r="P70" s="144" t="s">
        <v>43</v>
      </c>
      <c r="Q70" s="21" t="s">
        <v>4</v>
      </c>
      <c r="R70" s="25">
        <f>S70+T70</f>
        <v>2023.32</v>
      </c>
      <c r="S70" s="10">
        <v>1011.66</v>
      </c>
      <c r="T70" s="10">
        <v>1011.66</v>
      </c>
      <c r="U70" s="25">
        <f>V70+W70</f>
        <v>2023.32</v>
      </c>
      <c r="V70" s="10">
        <v>1011.66</v>
      </c>
      <c r="W70" s="10">
        <v>1011.66</v>
      </c>
      <c r="X70" s="10">
        <f>M70+R70-U70</f>
        <v>4455.74</v>
      </c>
      <c r="Y70" s="10">
        <f>N70+S70-V70</f>
        <v>2227.87</v>
      </c>
      <c r="Z70" s="10">
        <f>O70+T70-W70</f>
        <v>2227.87</v>
      </c>
      <c r="AA70" s="171"/>
      <c r="AB70" s="110"/>
      <c r="AC70" s="190"/>
      <c r="AD70" s="5"/>
      <c r="AE70" s="5"/>
      <c r="AF70" s="5"/>
      <c r="AG70" s="5"/>
      <c r="AH70" s="5"/>
    </row>
    <row r="71" spans="1:34" ht="15.75" customHeight="1" x14ac:dyDescent="0.25">
      <c r="A71" s="182"/>
      <c r="B71" s="138"/>
      <c r="C71" s="138"/>
      <c r="D71" s="138"/>
      <c r="E71" s="139"/>
      <c r="F71" s="138"/>
      <c r="G71" s="138"/>
      <c r="H71" s="138"/>
      <c r="I71" s="138"/>
      <c r="J71" s="138"/>
      <c r="K71" s="138"/>
      <c r="L71" s="138"/>
      <c r="M71" s="10">
        <f>X70</f>
        <v>4455.74</v>
      </c>
      <c r="N71" s="11">
        <f t="shared" ref="N71:N73" si="115">Y70</f>
        <v>2227.87</v>
      </c>
      <c r="O71" s="11">
        <f t="shared" ref="O71:O73" si="116">Z70</f>
        <v>2227.87</v>
      </c>
      <c r="P71" s="144"/>
      <c r="Q71" s="21" t="s">
        <v>5</v>
      </c>
      <c r="R71" s="25">
        <f t="shared" ref="R71:R73" si="117">S71+T71</f>
        <v>1348.88</v>
      </c>
      <c r="S71" s="10">
        <v>674.44</v>
      </c>
      <c r="T71" s="10">
        <v>674.44</v>
      </c>
      <c r="U71" s="25">
        <f t="shared" ref="U71" si="118">V71+W71</f>
        <v>2697.76</v>
      </c>
      <c r="V71" s="10">
        <v>1348.88</v>
      </c>
      <c r="W71" s="10">
        <v>1348.88</v>
      </c>
      <c r="X71" s="10">
        <f t="shared" ref="X71:X73" si="119">M71+R71-U71</f>
        <v>3106.8599999999997</v>
      </c>
      <c r="Y71" s="10">
        <f t="shared" ref="Y71:Y73" si="120">N71+S71-V71</f>
        <v>1553.4299999999998</v>
      </c>
      <c r="Z71" s="10">
        <f t="shared" ref="Z71:Z73" si="121">O71+T71-W71</f>
        <v>1553.4299999999998</v>
      </c>
      <c r="AA71" s="171"/>
      <c r="AB71" s="110"/>
      <c r="AC71" s="190"/>
      <c r="AD71" s="5"/>
      <c r="AE71" s="5"/>
      <c r="AF71" s="5"/>
      <c r="AG71" s="5"/>
      <c r="AH71" s="5"/>
    </row>
    <row r="72" spans="1:34" ht="19.95" customHeight="1" x14ac:dyDescent="0.25">
      <c r="A72" s="182"/>
      <c r="B72" s="138"/>
      <c r="C72" s="138"/>
      <c r="D72" s="138"/>
      <c r="E72" s="139"/>
      <c r="F72" s="138"/>
      <c r="G72" s="138"/>
      <c r="H72" s="138"/>
      <c r="I72" s="138"/>
      <c r="J72" s="138"/>
      <c r="K72" s="138"/>
      <c r="L72" s="138"/>
      <c r="M72" s="10">
        <f t="shared" ref="M72" si="122">X71</f>
        <v>3106.8599999999997</v>
      </c>
      <c r="N72" s="11">
        <f t="shared" si="115"/>
        <v>1553.4299999999998</v>
      </c>
      <c r="O72" s="11">
        <f t="shared" si="116"/>
        <v>1553.4299999999998</v>
      </c>
      <c r="P72" s="144"/>
      <c r="Q72" s="21" t="s">
        <v>6</v>
      </c>
      <c r="R72" s="25">
        <f t="shared" si="117"/>
        <v>2786.24</v>
      </c>
      <c r="S72" s="10">
        <v>1393.12</v>
      </c>
      <c r="T72" s="10">
        <v>1393.12</v>
      </c>
      <c r="U72" s="25">
        <f>V72+W72</f>
        <v>0</v>
      </c>
      <c r="V72" s="10">
        <v>0</v>
      </c>
      <c r="W72" s="10">
        <v>0</v>
      </c>
      <c r="X72" s="10">
        <f t="shared" si="119"/>
        <v>5893.0999999999995</v>
      </c>
      <c r="Y72" s="10">
        <f t="shared" si="120"/>
        <v>2946.5499999999997</v>
      </c>
      <c r="Z72" s="10">
        <f t="shared" si="121"/>
        <v>2946.5499999999997</v>
      </c>
      <c r="AA72" s="171"/>
      <c r="AB72" s="110"/>
      <c r="AC72" s="190"/>
      <c r="AD72" s="5"/>
      <c r="AE72" s="5"/>
      <c r="AF72" s="5"/>
      <c r="AG72" s="5"/>
      <c r="AH72" s="5"/>
    </row>
    <row r="73" spans="1:34" ht="12.75" customHeight="1" x14ac:dyDescent="0.25">
      <c r="A73" s="182"/>
      <c r="B73" s="138"/>
      <c r="C73" s="138"/>
      <c r="D73" s="138"/>
      <c r="E73" s="139"/>
      <c r="F73" s="138"/>
      <c r="G73" s="138"/>
      <c r="H73" s="138"/>
      <c r="I73" s="138"/>
      <c r="J73" s="138"/>
      <c r="K73" s="138"/>
      <c r="L73" s="138"/>
      <c r="M73" s="10">
        <f>X72</f>
        <v>5893.0999999999995</v>
      </c>
      <c r="N73" s="11">
        <f t="shared" si="115"/>
        <v>2946.5499999999997</v>
      </c>
      <c r="O73" s="11">
        <f t="shared" si="116"/>
        <v>2946.5499999999997</v>
      </c>
      <c r="P73" s="144"/>
      <c r="Q73" s="21" t="s">
        <v>7</v>
      </c>
      <c r="R73" s="50">
        <f t="shared" si="117"/>
        <v>2089.6799999999998</v>
      </c>
      <c r="S73" s="68">
        <v>1044.8399999999999</v>
      </c>
      <c r="T73" s="68">
        <v>1044.8399999999999</v>
      </c>
      <c r="U73" s="50">
        <f>V73+W73</f>
        <v>3504.92</v>
      </c>
      <c r="V73" s="68">
        <v>1752.46</v>
      </c>
      <c r="W73" s="68">
        <v>1752.46</v>
      </c>
      <c r="X73" s="68">
        <f t="shared" si="119"/>
        <v>4477.8599999999988</v>
      </c>
      <c r="Y73" s="68">
        <f t="shared" si="120"/>
        <v>2238.9299999999994</v>
      </c>
      <c r="Z73" s="68">
        <f t="shared" si="121"/>
        <v>2238.9299999999994</v>
      </c>
      <c r="AA73" s="171"/>
      <c r="AB73" s="110"/>
      <c r="AC73" s="190"/>
      <c r="AD73" s="5"/>
      <c r="AE73" s="5"/>
      <c r="AF73" s="5"/>
      <c r="AG73" s="5"/>
      <c r="AH73" s="5"/>
    </row>
    <row r="74" spans="1:34" ht="18.75" customHeight="1" thickBot="1" x14ac:dyDescent="0.3">
      <c r="A74" s="239"/>
      <c r="B74" s="85"/>
      <c r="C74" s="85"/>
      <c r="D74" s="85"/>
      <c r="E74" s="104"/>
      <c r="F74" s="85"/>
      <c r="G74" s="85"/>
      <c r="H74" s="85"/>
      <c r="I74" s="85"/>
      <c r="J74" s="85"/>
      <c r="K74" s="85"/>
      <c r="L74" s="85"/>
      <c r="M74" s="113"/>
      <c r="N74" s="113"/>
      <c r="O74" s="113"/>
      <c r="P74" s="119"/>
      <c r="Q74" s="49" t="s">
        <v>3</v>
      </c>
      <c r="R74" s="41">
        <f>SUM(R70:R73)</f>
        <v>8248.119999999999</v>
      </c>
      <c r="S74" s="12">
        <f t="shared" ref="S74:W74" si="123">SUM(S70:S73)</f>
        <v>4124.0599999999995</v>
      </c>
      <c r="T74" s="12">
        <f t="shared" si="123"/>
        <v>4124.0599999999995</v>
      </c>
      <c r="U74" s="41">
        <f t="shared" si="123"/>
        <v>8226</v>
      </c>
      <c r="V74" s="12">
        <f t="shared" si="123"/>
        <v>4113</v>
      </c>
      <c r="W74" s="12">
        <f t="shared" si="123"/>
        <v>4113</v>
      </c>
      <c r="X74" s="148"/>
      <c r="Y74" s="148"/>
      <c r="Z74" s="148"/>
      <c r="AA74" s="97"/>
      <c r="AB74" s="94"/>
      <c r="AC74" s="202"/>
      <c r="AD74" s="5"/>
      <c r="AE74" s="5"/>
      <c r="AF74" s="5"/>
      <c r="AG74" s="5"/>
      <c r="AH74" s="5"/>
    </row>
    <row r="75" spans="1:34" ht="15.6" customHeight="1" x14ac:dyDescent="0.25">
      <c r="A75" s="272" t="s">
        <v>106</v>
      </c>
      <c r="B75" s="218" t="s">
        <v>168</v>
      </c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57">
        <f>N75+O75</f>
        <v>516.77</v>
      </c>
      <c r="N75" s="54">
        <f t="shared" ref="N75:O78" si="124">N80+N85+N90+N100+N120</f>
        <v>310.08</v>
      </c>
      <c r="O75" s="61">
        <f t="shared" si="124"/>
        <v>206.69</v>
      </c>
      <c r="P75" s="275"/>
      <c r="Q75" s="63" t="s">
        <v>4</v>
      </c>
      <c r="R75" s="40">
        <f>S75+T75</f>
        <v>7044.35</v>
      </c>
      <c r="S75" s="27">
        <f>S80+S85+S90+S100+S95</f>
        <v>4755.54</v>
      </c>
      <c r="T75" s="27">
        <f>T80+T85+T90+T100+T95</f>
        <v>2288.81</v>
      </c>
      <c r="U75" s="40">
        <f>V75+W75</f>
        <v>6547.6500000000005</v>
      </c>
      <c r="V75" s="27">
        <f>V80+V85+V90+V100+V95</f>
        <v>4507.1900000000005</v>
      </c>
      <c r="W75" s="27">
        <f>W80+W85+W90+W100+W95</f>
        <v>2040.4599999999998</v>
      </c>
      <c r="X75" s="27">
        <f t="shared" ref="X75:Z78" si="125">X80+X120+X85+X90+X100</f>
        <v>516.7700000000001</v>
      </c>
      <c r="Y75" s="27">
        <f t="shared" si="125"/>
        <v>49.079999999999984</v>
      </c>
      <c r="Z75" s="27">
        <f t="shared" si="125"/>
        <v>467.69</v>
      </c>
      <c r="AA75" s="204"/>
      <c r="AB75" s="204"/>
      <c r="AC75" s="297" t="s">
        <v>137</v>
      </c>
      <c r="AD75" s="5"/>
      <c r="AE75" s="5"/>
      <c r="AF75" s="5"/>
      <c r="AG75" s="5"/>
      <c r="AH75" s="5"/>
    </row>
    <row r="76" spans="1:34" ht="15.6" customHeight="1" x14ac:dyDescent="0.25">
      <c r="A76" s="273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10">
        <f>X75</f>
        <v>516.7700000000001</v>
      </c>
      <c r="N76" s="25">
        <f t="shared" si="124"/>
        <v>49.079999999999984</v>
      </c>
      <c r="O76" s="62">
        <f t="shared" si="124"/>
        <v>467.69</v>
      </c>
      <c r="P76" s="276"/>
      <c r="Q76" s="44" t="s">
        <v>5</v>
      </c>
      <c r="R76" s="25">
        <f t="shared" ref="R76:R78" si="126">S76+T76</f>
        <v>7677.6500000000005</v>
      </c>
      <c r="S76" s="27">
        <f t="shared" ref="S76:T78" si="127">S81+S86+S91+S101+S96</f>
        <v>5140.4900000000007</v>
      </c>
      <c r="T76" s="27">
        <f t="shared" si="127"/>
        <v>2537.16</v>
      </c>
      <c r="U76" s="40">
        <f t="shared" ref="U76:U78" si="128">V76+W76</f>
        <v>7429.3</v>
      </c>
      <c r="V76" s="27">
        <f t="shared" ref="V76:W78" si="129">V81+V86+V91+V101+V96</f>
        <v>4892.1400000000003</v>
      </c>
      <c r="W76" s="27">
        <f t="shared" si="129"/>
        <v>2537.16</v>
      </c>
      <c r="X76" s="27">
        <f t="shared" si="125"/>
        <v>516.7700000000001</v>
      </c>
      <c r="Y76" s="27">
        <f t="shared" si="125"/>
        <v>49.079999999999984</v>
      </c>
      <c r="Z76" s="27">
        <f t="shared" si="125"/>
        <v>467.69</v>
      </c>
      <c r="AA76" s="228"/>
      <c r="AB76" s="228"/>
      <c r="AC76" s="298"/>
      <c r="AD76" s="5"/>
      <c r="AE76" s="5"/>
      <c r="AF76" s="5"/>
      <c r="AG76" s="5"/>
      <c r="AH76" s="5"/>
    </row>
    <row r="77" spans="1:34" ht="15.6" customHeight="1" x14ac:dyDescent="0.25">
      <c r="A77" s="273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10">
        <f>X76</f>
        <v>516.7700000000001</v>
      </c>
      <c r="N77" s="25">
        <f t="shared" si="124"/>
        <v>49.079999999999984</v>
      </c>
      <c r="O77" s="62">
        <f t="shared" si="124"/>
        <v>467.69</v>
      </c>
      <c r="P77" s="276"/>
      <c r="Q77" s="44" t="s">
        <v>6</v>
      </c>
      <c r="R77" s="25">
        <f t="shared" si="126"/>
        <v>7676.3200000000006</v>
      </c>
      <c r="S77" s="27">
        <f t="shared" si="127"/>
        <v>5139.1600000000008</v>
      </c>
      <c r="T77" s="27">
        <f t="shared" si="127"/>
        <v>2537.16</v>
      </c>
      <c r="U77" s="40">
        <f t="shared" si="128"/>
        <v>4996.7899999999991</v>
      </c>
      <c r="V77" s="27">
        <f t="shared" si="129"/>
        <v>3799.4199999999996</v>
      </c>
      <c r="W77" s="27">
        <f t="shared" si="129"/>
        <v>1197.3699999999999</v>
      </c>
      <c r="X77" s="27">
        <f t="shared" si="125"/>
        <v>2699.55</v>
      </c>
      <c r="Y77" s="27">
        <f t="shared" si="125"/>
        <v>1140.47</v>
      </c>
      <c r="Z77" s="27">
        <f t="shared" si="125"/>
        <v>1559.08</v>
      </c>
      <c r="AA77" s="228"/>
      <c r="AB77" s="228"/>
      <c r="AC77" s="298"/>
      <c r="AD77" s="5"/>
      <c r="AE77" s="5"/>
      <c r="AF77" s="5"/>
      <c r="AG77" s="5"/>
      <c r="AH77" s="5"/>
    </row>
    <row r="78" spans="1:34" ht="15.6" customHeight="1" x14ac:dyDescent="0.25">
      <c r="A78" s="273"/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10">
        <f>X77</f>
        <v>2699.55</v>
      </c>
      <c r="N78" s="25">
        <f t="shared" si="124"/>
        <v>1140.47</v>
      </c>
      <c r="O78" s="62">
        <f t="shared" si="124"/>
        <v>1559.08</v>
      </c>
      <c r="P78" s="276"/>
      <c r="Q78" s="44" t="s">
        <v>7</v>
      </c>
      <c r="R78" s="25">
        <f t="shared" si="126"/>
        <v>4810.54</v>
      </c>
      <c r="S78" s="27">
        <f t="shared" si="127"/>
        <v>3710.62</v>
      </c>
      <c r="T78" s="27">
        <f t="shared" si="127"/>
        <v>1099.92</v>
      </c>
      <c r="U78" s="40">
        <f t="shared" si="128"/>
        <v>5100.5200000000004</v>
      </c>
      <c r="V78" s="27">
        <f>V83+V88+V93+V103+V98</f>
        <v>3855.61</v>
      </c>
      <c r="W78" s="27">
        <f t="shared" si="129"/>
        <v>1244.9099999999999</v>
      </c>
      <c r="X78" s="27">
        <f t="shared" si="125"/>
        <v>2906.2700000000004</v>
      </c>
      <c r="Y78" s="27">
        <f t="shared" si="125"/>
        <v>1243.83</v>
      </c>
      <c r="Z78" s="27">
        <f t="shared" si="125"/>
        <v>1662.44</v>
      </c>
      <c r="AA78" s="228"/>
      <c r="AB78" s="228"/>
      <c r="AC78" s="298"/>
      <c r="AD78" s="5"/>
      <c r="AE78" s="5"/>
      <c r="AF78" s="5"/>
      <c r="AG78" s="5"/>
      <c r="AH78" s="5"/>
    </row>
    <row r="79" spans="1:34" ht="15.6" customHeight="1" thickBot="1" x14ac:dyDescent="0.3">
      <c r="A79" s="274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173"/>
      <c r="N79" s="173"/>
      <c r="O79" s="278"/>
      <c r="P79" s="277"/>
      <c r="Q79" s="58" t="s">
        <v>3</v>
      </c>
      <c r="R79" s="59">
        <f t="shared" ref="R79:W79" si="130">SUM(R75:R78)</f>
        <v>27208.86</v>
      </c>
      <c r="S79" s="67">
        <f t="shared" si="130"/>
        <v>18745.810000000001</v>
      </c>
      <c r="T79" s="67">
        <f t="shared" si="130"/>
        <v>8463.0499999999993</v>
      </c>
      <c r="U79" s="59">
        <f t="shared" si="130"/>
        <v>24074.26</v>
      </c>
      <c r="V79" s="67">
        <f t="shared" si="130"/>
        <v>17054.36</v>
      </c>
      <c r="W79" s="67">
        <f t="shared" si="130"/>
        <v>7019.9</v>
      </c>
      <c r="X79" s="201"/>
      <c r="Y79" s="201"/>
      <c r="Z79" s="201"/>
      <c r="AA79" s="229"/>
      <c r="AB79" s="229"/>
      <c r="AC79" s="299"/>
      <c r="AD79" s="5"/>
      <c r="AE79" s="5"/>
      <c r="AF79" s="5"/>
      <c r="AG79" s="5"/>
      <c r="AH79" s="5"/>
    </row>
    <row r="80" spans="1:34" ht="16.2" customHeight="1" x14ac:dyDescent="0.25">
      <c r="A80" s="117">
        <v>1</v>
      </c>
      <c r="B80" s="145" t="s">
        <v>55</v>
      </c>
      <c r="C80" s="145" t="s">
        <v>56</v>
      </c>
      <c r="D80" s="145" t="s">
        <v>61</v>
      </c>
      <c r="E80" s="145"/>
      <c r="F80" s="150"/>
      <c r="G80" s="145" t="s">
        <v>136</v>
      </c>
      <c r="H80" s="145" t="s">
        <v>57</v>
      </c>
      <c r="I80" s="145">
        <v>966.7</v>
      </c>
      <c r="J80" s="145"/>
      <c r="K80" s="244">
        <v>43101</v>
      </c>
      <c r="L80" s="244">
        <v>46752</v>
      </c>
      <c r="M80" s="27">
        <f>N80+O80</f>
        <v>0</v>
      </c>
      <c r="N80" s="28">
        <v>0</v>
      </c>
      <c r="O80" s="30">
        <v>0</v>
      </c>
      <c r="P80" s="143" t="s">
        <v>43</v>
      </c>
      <c r="Q80" s="29" t="s">
        <v>4</v>
      </c>
      <c r="R80" s="47">
        <f>S80+T80</f>
        <v>2466.6999999999998</v>
      </c>
      <c r="S80" s="27">
        <v>2466.6999999999998</v>
      </c>
      <c r="T80" s="27">
        <v>0</v>
      </c>
      <c r="U80" s="40">
        <f>V80+W80</f>
        <v>2466.6999999999998</v>
      </c>
      <c r="V80" s="27">
        <v>2466.6999999999998</v>
      </c>
      <c r="W80" s="27">
        <v>0</v>
      </c>
      <c r="X80" s="27">
        <f>M80+R80-U80</f>
        <v>0</v>
      </c>
      <c r="Y80" s="27">
        <f>N80+S80-V80</f>
        <v>0</v>
      </c>
      <c r="Z80" s="27">
        <f>O80+T80-W80</f>
        <v>0</v>
      </c>
      <c r="AA80" s="99"/>
      <c r="AB80" s="96"/>
      <c r="AC80" s="254"/>
      <c r="AD80" s="5"/>
      <c r="AE80" s="5"/>
      <c r="AF80" s="5"/>
      <c r="AG80" s="5"/>
      <c r="AH80" s="5"/>
    </row>
    <row r="81" spans="1:34" ht="16.2" customHeight="1" x14ac:dyDescent="0.25">
      <c r="A81" s="118"/>
      <c r="B81" s="146"/>
      <c r="C81" s="146"/>
      <c r="D81" s="146"/>
      <c r="E81" s="146"/>
      <c r="F81" s="158"/>
      <c r="G81" s="146"/>
      <c r="H81" s="146"/>
      <c r="I81" s="146"/>
      <c r="J81" s="146"/>
      <c r="K81" s="146"/>
      <c r="L81" s="146"/>
      <c r="M81" s="10">
        <f t="shared" ref="M81:M83" si="131">X80</f>
        <v>0</v>
      </c>
      <c r="N81" s="25">
        <f t="shared" ref="N81:N83" si="132">Y80</f>
        <v>0</v>
      </c>
      <c r="O81" s="11">
        <f t="shared" ref="O81:O83" si="133">Z80</f>
        <v>0</v>
      </c>
      <c r="P81" s="144"/>
      <c r="Q81" s="17" t="s">
        <v>5</v>
      </c>
      <c r="R81" s="25">
        <f t="shared" ref="R81:R83" si="134">S81+T81</f>
        <v>2603.3000000000002</v>
      </c>
      <c r="S81" s="27">
        <v>2603.3000000000002</v>
      </c>
      <c r="T81" s="27">
        <v>0</v>
      </c>
      <c r="U81" s="25">
        <f t="shared" ref="U81:U83" si="135">V81+W81</f>
        <v>2603.3000000000002</v>
      </c>
      <c r="V81" s="10">
        <v>2603.3000000000002</v>
      </c>
      <c r="W81" s="27">
        <v>0</v>
      </c>
      <c r="X81" s="10">
        <f t="shared" ref="X81:X83" si="136">M81+R81-U81</f>
        <v>0</v>
      </c>
      <c r="Y81" s="10">
        <f t="shared" ref="Y81:Y83" si="137">N81+S81-V81</f>
        <v>0</v>
      </c>
      <c r="Z81" s="10">
        <f t="shared" ref="Z81:Z83" si="138">O81+T81-W81</f>
        <v>0</v>
      </c>
      <c r="AA81" s="171"/>
      <c r="AB81" s="110"/>
      <c r="AC81" s="255"/>
      <c r="AD81" s="5"/>
      <c r="AE81" s="5"/>
      <c r="AF81" s="5"/>
      <c r="AG81" s="5"/>
      <c r="AH81" s="5"/>
    </row>
    <row r="82" spans="1:34" ht="16.2" customHeight="1" x14ac:dyDescent="0.25">
      <c r="A82" s="118"/>
      <c r="B82" s="146"/>
      <c r="C82" s="146"/>
      <c r="D82" s="146"/>
      <c r="E82" s="146"/>
      <c r="F82" s="158"/>
      <c r="G82" s="146"/>
      <c r="H82" s="146"/>
      <c r="I82" s="146"/>
      <c r="J82" s="146"/>
      <c r="K82" s="146"/>
      <c r="L82" s="146"/>
      <c r="M82" s="10">
        <f t="shared" si="131"/>
        <v>0</v>
      </c>
      <c r="N82" s="11">
        <f t="shared" si="132"/>
        <v>0</v>
      </c>
      <c r="O82" s="11">
        <f t="shared" si="133"/>
        <v>0</v>
      </c>
      <c r="P82" s="144"/>
      <c r="Q82" s="17" t="s">
        <v>6</v>
      </c>
      <c r="R82" s="25">
        <f t="shared" si="134"/>
        <v>2602</v>
      </c>
      <c r="S82" s="10">
        <v>2602</v>
      </c>
      <c r="T82" s="10">
        <v>0</v>
      </c>
      <c r="U82" s="25">
        <f t="shared" si="135"/>
        <v>2602</v>
      </c>
      <c r="V82" s="10">
        <v>2602</v>
      </c>
      <c r="W82" s="10">
        <v>0</v>
      </c>
      <c r="X82" s="10">
        <f t="shared" si="136"/>
        <v>0</v>
      </c>
      <c r="Y82" s="10">
        <f t="shared" si="137"/>
        <v>0</v>
      </c>
      <c r="Z82" s="10">
        <f t="shared" si="138"/>
        <v>0</v>
      </c>
      <c r="AA82" s="171"/>
      <c r="AB82" s="110"/>
      <c r="AC82" s="255"/>
      <c r="AD82" s="5"/>
      <c r="AE82" s="5"/>
      <c r="AF82" s="5"/>
      <c r="AG82" s="5"/>
      <c r="AH82" s="5"/>
    </row>
    <row r="83" spans="1:34" ht="16.2" customHeight="1" x14ac:dyDescent="0.25">
      <c r="A83" s="118"/>
      <c r="B83" s="146"/>
      <c r="C83" s="146"/>
      <c r="D83" s="146"/>
      <c r="E83" s="146"/>
      <c r="F83" s="158"/>
      <c r="G83" s="146"/>
      <c r="H83" s="146"/>
      <c r="I83" s="146"/>
      <c r="J83" s="146"/>
      <c r="K83" s="146"/>
      <c r="L83" s="146"/>
      <c r="M83" s="10">
        <f t="shared" si="131"/>
        <v>0</v>
      </c>
      <c r="N83" s="11">
        <f t="shared" si="132"/>
        <v>0</v>
      </c>
      <c r="O83" s="11">
        <f t="shared" si="133"/>
        <v>0</v>
      </c>
      <c r="P83" s="144"/>
      <c r="Q83" s="17" t="s">
        <v>7</v>
      </c>
      <c r="R83" s="25">
        <f t="shared" si="134"/>
        <v>2610.6999999999998</v>
      </c>
      <c r="S83" s="10">
        <v>2610.6999999999998</v>
      </c>
      <c r="T83" s="10">
        <v>0</v>
      </c>
      <c r="U83" s="25">
        <f t="shared" si="135"/>
        <v>2610.6999999999998</v>
      </c>
      <c r="V83" s="10">
        <v>2610.6999999999998</v>
      </c>
      <c r="W83" s="10">
        <v>0</v>
      </c>
      <c r="X83" s="10">
        <f t="shared" si="136"/>
        <v>0</v>
      </c>
      <c r="Y83" s="10">
        <f t="shared" si="137"/>
        <v>0</v>
      </c>
      <c r="Z83" s="10">
        <f t="shared" si="138"/>
        <v>0</v>
      </c>
      <c r="AA83" s="171"/>
      <c r="AB83" s="110"/>
      <c r="AC83" s="255"/>
      <c r="AD83" s="5"/>
      <c r="AE83" s="5"/>
      <c r="AF83" s="5"/>
      <c r="AG83" s="5"/>
      <c r="AH83" s="5"/>
    </row>
    <row r="84" spans="1:34" ht="94.5" customHeight="1" x14ac:dyDescent="0.25">
      <c r="A84" s="118"/>
      <c r="B84" s="146"/>
      <c r="C84" s="146"/>
      <c r="D84" s="146"/>
      <c r="E84" s="146"/>
      <c r="F84" s="158"/>
      <c r="G84" s="146"/>
      <c r="H84" s="146"/>
      <c r="I84" s="146"/>
      <c r="J84" s="146"/>
      <c r="K84" s="146"/>
      <c r="L84" s="146"/>
      <c r="M84" s="26"/>
      <c r="N84" s="26"/>
      <c r="O84" s="26"/>
      <c r="P84" s="144"/>
      <c r="Q84" s="38" t="s">
        <v>3</v>
      </c>
      <c r="R84" s="41">
        <f>SUM(R80:R83)</f>
        <v>10282.700000000001</v>
      </c>
      <c r="S84" s="12">
        <f t="shared" ref="S84" si="139">SUM(S80:S83)</f>
        <v>10282.700000000001</v>
      </c>
      <c r="T84" s="12">
        <f t="shared" ref="T84" si="140">SUM(T80:T83)</f>
        <v>0</v>
      </c>
      <c r="U84" s="41">
        <f t="shared" ref="U84" si="141">SUM(U80:U83)</f>
        <v>10282.700000000001</v>
      </c>
      <c r="V84" s="12">
        <f t="shared" ref="V84" si="142">SUM(V80:V83)</f>
        <v>10282.700000000001</v>
      </c>
      <c r="W84" s="12">
        <f t="shared" ref="W84" si="143">SUM(W80:W83)</f>
        <v>0</v>
      </c>
      <c r="X84" s="148"/>
      <c r="Y84" s="148"/>
      <c r="Z84" s="148"/>
      <c r="AA84" s="171"/>
      <c r="AB84" s="110"/>
      <c r="AC84" s="256"/>
      <c r="AD84" s="5"/>
      <c r="AE84" s="5"/>
      <c r="AF84" s="5"/>
      <c r="AG84" s="5"/>
      <c r="AH84" s="5"/>
    </row>
    <row r="85" spans="1:34" ht="12.75" customHeight="1" x14ac:dyDescent="0.25">
      <c r="A85" s="117">
        <v>2</v>
      </c>
      <c r="B85" s="146" t="s">
        <v>55</v>
      </c>
      <c r="C85" s="146" t="s">
        <v>59</v>
      </c>
      <c r="D85" s="146" t="s">
        <v>130</v>
      </c>
      <c r="E85" s="139" t="s">
        <v>83</v>
      </c>
      <c r="F85" s="158"/>
      <c r="G85" s="146" t="s">
        <v>135</v>
      </c>
      <c r="H85" s="146" t="s">
        <v>58</v>
      </c>
      <c r="I85" s="146">
        <v>0.9</v>
      </c>
      <c r="J85" s="146">
        <v>229.68</v>
      </c>
      <c r="K85" s="221" t="s">
        <v>153</v>
      </c>
      <c r="L85" s="221" t="s">
        <v>154</v>
      </c>
      <c r="M85" s="10">
        <f>N85+O85</f>
        <v>516.77</v>
      </c>
      <c r="N85" s="11">
        <v>310.08</v>
      </c>
      <c r="O85" s="14">
        <v>206.69</v>
      </c>
      <c r="P85" s="144" t="s">
        <v>43</v>
      </c>
      <c r="Q85" s="17" t="s">
        <v>4</v>
      </c>
      <c r="R85" s="25">
        <f>S85+T85</f>
        <v>620.13</v>
      </c>
      <c r="S85" s="10">
        <v>310.08</v>
      </c>
      <c r="T85" s="10">
        <v>310.05</v>
      </c>
      <c r="U85" s="25">
        <f>V85+W85</f>
        <v>620.13</v>
      </c>
      <c r="V85" s="10">
        <v>310.08</v>
      </c>
      <c r="W85" s="10">
        <v>310.05</v>
      </c>
      <c r="X85" s="10">
        <f>M85+R85-U85</f>
        <v>516.7700000000001</v>
      </c>
      <c r="Y85" s="10">
        <f>N85+S85-V85</f>
        <v>310.08</v>
      </c>
      <c r="Z85" s="10">
        <f>O85+T85-W85</f>
        <v>206.69</v>
      </c>
      <c r="AA85" s="171"/>
      <c r="AB85" s="171"/>
      <c r="AC85" s="257"/>
      <c r="AD85" s="5"/>
      <c r="AE85" s="5"/>
      <c r="AF85" s="5"/>
      <c r="AG85" s="5"/>
      <c r="AH85" s="5"/>
    </row>
    <row r="86" spans="1:34" ht="12.75" customHeight="1" x14ac:dyDescent="0.25">
      <c r="A86" s="118"/>
      <c r="B86" s="146"/>
      <c r="C86" s="146"/>
      <c r="D86" s="146"/>
      <c r="E86" s="139"/>
      <c r="F86" s="158"/>
      <c r="G86" s="146"/>
      <c r="H86" s="146"/>
      <c r="I86" s="146"/>
      <c r="J86" s="146"/>
      <c r="K86" s="146"/>
      <c r="L86" s="146"/>
      <c r="M86" s="10">
        <f t="shared" ref="M86:M88" si="144">X85</f>
        <v>516.7700000000001</v>
      </c>
      <c r="N86" s="11">
        <f t="shared" ref="N86:N88" si="145">Y85</f>
        <v>310.08</v>
      </c>
      <c r="O86" s="11">
        <f t="shared" ref="O86:O88" si="146">Z85</f>
        <v>206.69</v>
      </c>
      <c r="P86" s="144"/>
      <c r="Q86" s="17" t="s">
        <v>5</v>
      </c>
      <c r="R86" s="25">
        <f t="shared" ref="R86:R88" si="147">S86+T86</f>
        <v>620.13</v>
      </c>
      <c r="S86" s="10">
        <v>310.08</v>
      </c>
      <c r="T86" s="10">
        <v>310.05</v>
      </c>
      <c r="U86" s="25">
        <f t="shared" ref="U86:U88" si="148">V86+W86</f>
        <v>620.13</v>
      </c>
      <c r="V86" s="10">
        <v>310.08</v>
      </c>
      <c r="W86" s="10">
        <v>310.05</v>
      </c>
      <c r="X86" s="10">
        <f t="shared" ref="X86:X88" si="149">M86+R86-U86</f>
        <v>516.7700000000001</v>
      </c>
      <c r="Y86" s="10">
        <f t="shared" ref="Y86:Y88" si="150">N86+S86-V86</f>
        <v>310.08</v>
      </c>
      <c r="Z86" s="10">
        <f t="shared" ref="Z86:Z88" si="151">O86+T86-W86</f>
        <v>206.69</v>
      </c>
      <c r="AA86" s="171"/>
      <c r="AB86" s="171"/>
      <c r="AC86" s="258"/>
      <c r="AD86" s="5"/>
      <c r="AE86" s="5"/>
      <c r="AF86" s="5"/>
      <c r="AG86" s="5"/>
      <c r="AH86" s="5"/>
    </row>
    <row r="87" spans="1:34" ht="12.75" customHeight="1" x14ac:dyDescent="0.25">
      <c r="A87" s="118"/>
      <c r="B87" s="146"/>
      <c r="C87" s="146"/>
      <c r="D87" s="146"/>
      <c r="E87" s="139"/>
      <c r="F87" s="158"/>
      <c r="G87" s="146"/>
      <c r="H87" s="146"/>
      <c r="I87" s="146"/>
      <c r="J87" s="146"/>
      <c r="K87" s="146"/>
      <c r="L87" s="146"/>
      <c r="M87" s="10">
        <f t="shared" si="144"/>
        <v>516.7700000000001</v>
      </c>
      <c r="N87" s="11">
        <f t="shared" si="145"/>
        <v>310.08</v>
      </c>
      <c r="O87" s="11">
        <f t="shared" si="146"/>
        <v>206.69</v>
      </c>
      <c r="P87" s="144"/>
      <c r="Q87" s="17" t="s">
        <v>6</v>
      </c>
      <c r="R87" s="25">
        <f t="shared" si="147"/>
        <v>620.1</v>
      </c>
      <c r="S87" s="10">
        <v>310.05</v>
      </c>
      <c r="T87" s="10">
        <v>310.05</v>
      </c>
      <c r="U87" s="25">
        <f t="shared" si="148"/>
        <v>413.4</v>
      </c>
      <c r="V87" s="10">
        <v>206.7</v>
      </c>
      <c r="W87" s="10">
        <v>206.7</v>
      </c>
      <c r="X87" s="10">
        <f t="shared" si="149"/>
        <v>723.47000000000014</v>
      </c>
      <c r="Y87" s="10">
        <f t="shared" si="150"/>
        <v>413.43</v>
      </c>
      <c r="Z87" s="10">
        <f t="shared" si="151"/>
        <v>310.04000000000002</v>
      </c>
      <c r="AA87" s="171"/>
      <c r="AB87" s="171"/>
      <c r="AC87" s="258"/>
      <c r="AD87" s="5"/>
      <c r="AE87" s="5"/>
      <c r="AF87" s="5"/>
      <c r="AG87" s="5"/>
      <c r="AH87" s="5"/>
    </row>
    <row r="88" spans="1:34" ht="12.75" customHeight="1" x14ac:dyDescent="0.25">
      <c r="A88" s="118"/>
      <c r="B88" s="146"/>
      <c r="C88" s="146"/>
      <c r="D88" s="146"/>
      <c r="E88" s="139"/>
      <c r="F88" s="158"/>
      <c r="G88" s="146"/>
      <c r="H88" s="146"/>
      <c r="I88" s="146"/>
      <c r="J88" s="146"/>
      <c r="K88" s="146"/>
      <c r="L88" s="146"/>
      <c r="M88" s="10">
        <f t="shared" si="144"/>
        <v>723.47000000000014</v>
      </c>
      <c r="N88" s="11">
        <f t="shared" si="145"/>
        <v>413.43</v>
      </c>
      <c r="O88" s="11">
        <f t="shared" si="146"/>
        <v>310.04000000000002</v>
      </c>
      <c r="P88" s="144"/>
      <c r="Q88" s="17" t="s">
        <v>7</v>
      </c>
      <c r="R88" s="25">
        <f t="shared" si="147"/>
        <v>0</v>
      </c>
      <c r="S88" s="10"/>
      <c r="T88" s="10">
        <v>0</v>
      </c>
      <c r="U88" s="25">
        <f t="shared" si="148"/>
        <v>0</v>
      </c>
      <c r="V88" s="10">
        <v>0</v>
      </c>
      <c r="W88" s="10">
        <v>0</v>
      </c>
      <c r="X88" s="10">
        <f t="shared" si="149"/>
        <v>723.47000000000014</v>
      </c>
      <c r="Y88" s="10">
        <f t="shared" si="150"/>
        <v>413.43</v>
      </c>
      <c r="Z88" s="10">
        <f t="shared" si="151"/>
        <v>310.04000000000002</v>
      </c>
      <c r="AA88" s="171"/>
      <c r="AB88" s="171"/>
      <c r="AC88" s="258"/>
      <c r="AD88" s="5"/>
      <c r="AE88" s="5"/>
      <c r="AF88" s="5"/>
      <c r="AG88" s="5"/>
      <c r="AH88" s="5"/>
    </row>
    <row r="89" spans="1:34" ht="39.75" customHeight="1" x14ac:dyDescent="0.25">
      <c r="A89" s="118"/>
      <c r="B89" s="129"/>
      <c r="C89" s="129"/>
      <c r="D89" s="129"/>
      <c r="E89" s="104"/>
      <c r="F89" s="133"/>
      <c r="G89" s="129"/>
      <c r="H89" s="129"/>
      <c r="I89" s="129"/>
      <c r="J89" s="129"/>
      <c r="K89" s="129"/>
      <c r="L89" s="129"/>
      <c r="M89" s="113"/>
      <c r="N89" s="113"/>
      <c r="O89" s="113"/>
      <c r="P89" s="119"/>
      <c r="Q89" s="39" t="s">
        <v>3</v>
      </c>
      <c r="R89" s="42">
        <f>SUM(R85:R88)</f>
        <v>1860.3600000000001</v>
      </c>
      <c r="S89" s="69">
        <f t="shared" ref="S89:W89" si="152">SUM(S85:S88)</f>
        <v>930.21</v>
      </c>
      <c r="T89" s="69">
        <f t="shared" si="152"/>
        <v>930.15000000000009</v>
      </c>
      <c r="U89" s="42">
        <f t="shared" si="152"/>
        <v>1653.6599999999999</v>
      </c>
      <c r="V89" s="69">
        <f t="shared" si="152"/>
        <v>826.8599999999999</v>
      </c>
      <c r="W89" s="69">
        <f t="shared" si="152"/>
        <v>826.8</v>
      </c>
      <c r="X89" s="113"/>
      <c r="Y89" s="113"/>
      <c r="Z89" s="113"/>
      <c r="AA89" s="97"/>
      <c r="AB89" s="97"/>
      <c r="AC89" s="259"/>
      <c r="AD89" s="5"/>
      <c r="AE89" s="5"/>
      <c r="AF89" s="5"/>
      <c r="AG89" s="5"/>
      <c r="AH89" s="5"/>
    </row>
    <row r="90" spans="1:34" ht="12.75" customHeight="1" x14ac:dyDescent="0.25">
      <c r="A90" s="117">
        <v>3</v>
      </c>
      <c r="B90" s="146" t="s">
        <v>55</v>
      </c>
      <c r="C90" s="146" t="s">
        <v>98</v>
      </c>
      <c r="D90" s="146" t="s">
        <v>100</v>
      </c>
      <c r="E90" s="139" t="s">
        <v>83</v>
      </c>
      <c r="F90" s="158"/>
      <c r="G90" s="85" t="s">
        <v>101</v>
      </c>
      <c r="H90" s="85" t="s">
        <v>102</v>
      </c>
      <c r="I90" s="146" t="s">
        <v>10</v>
      </c>
      <c r="J90" s="146">
        <v>988.04</v>
      </c>
      <c r="K90" s="221">
        <v>44805</v>
      </c>
      <c r="L90" s="221">
        <v>45138</v>
      </c>
      <c r="M90" s="10">
        <f>N90+O90</f>
        <v>0</v>
      </c>
      <c r="N90" s="11">
        <v>0</v>
      </c>
      <c r="O90" s="14">
        <v>0</v>
      </c>
      <c r="P90" s="144" t="s">
        <v>43</v>
      </c>
      <c r="Q90" s="17" t="s">
        <v>4</v>
      </c>
      <c r="R90" s="25">
        <f>S90+T90</f>
        <v>2964.12</v>
      </c>
      <c r="S90" s="10">
        <v>1482.06</v>
      </c>
      <c r="T90" s="10">
        <v>1482.06</v>
      </c>
      <c r="U90" s="25">
        <f>V90+W90</f>
        <v>2964.12</v>
      </c>
      <c r="V90" s="10">
        <v>1482.06</v>
      </c>
      <c r="W90" s="10">
        <v>1482.06</v>
      </c>
      <c r="X90" s="10">
        <f>M90+R90-U90</f>
        <v>0</v>
      </c>
      <c r="Y90" s="10">
        <f>N90+S90-V90</f>
        <v>0</v>
      </c>
      <c r="Z90" s="10">
        <f>O90+T90-W90</f>
        <v>0</v>
      </c>
      <c r="AA90" s="171"/>
      <c r="AB90" s="171"/>
      <c r="AC90" s="260"/>
      <c r="AD90" s="5"/>
      <c r="AE90" s="5"/>
      <c r="AF90" s="5"/>
      <c r="AG90" s="5"/>
      <c r="AH90" s="5"/>
    </row>
    <row r="91" spans="1:34" ht="13.2" x14ac:dyDescent="0.25">
      <c r="A91" s="118"/>
      <c r="B91" s="146"/>
      <c r="C91" s="146"/>
      <c r="D91" s="146"/>
      <c r="E91" s="139"/>
      <c r="F91" s="158"/>
      <c r="G91" s="86"/>
      <c r="H91" s="86"/>
      <c r="I91" s="146"/>
      <c r="J91" s="146"/>
      <c r="K91" s="146"/>
      <c r="L91" s="146"/>
      <c r="M91" s="10">
        <f t="shared" ref="M91:M93" si="153">X90</f>
        <v>0</v>
      </c>
      <c r="N91" s="11">
        <f t="shared" ref="N91:N93" si="154">Y90</f>
        <v>0</v>
      </c>
      <c r="O91" s="11">
        <f t="shared" ref="O91:O93" si="155">Z90</f>
        <v>0</v>
      </c>
      <c r="P91" s="144"/>
      <c r="Q91" s="17" t="s">
        <v>5</v>
      </c>
      <c r="R91" s="25">
        <f t="shared" ref="R91:R93" si="156">S91+T91</f>
        <v>2964.12</v>
      </c>
      <c r="S91" s="10">
        <v>1482.06</v>
      </c>
      <c r="T91" s="10">
        <v>1482.06</v>
      </c>
      <c r="U91" s="25">
        <f t="shared" ref="U91:U93" si="157">V91+W91</f>
        <v>2964.12</v>
      </c>
      <c r="V91" s="10">
        <v>1482.06</v>
      </c>
      <c r="W91" s="10">
        <v>1482.06</v>
      </c>
      <c r="X91" s="10">
        <f t="shared" ref="X91:X93" si="158">M91+R91-U91</f>
        <v>0</v>
      </c>
      <c r="Y91" s="10">
        <f t="shared" ref="Y91:Y93" si="159">N91+S91-V91</f>
        <v>0</v>
      </c>
      <c r="Z91" s="10">
        <f t="shared" ref="Z91:Z93" si="160">O91+T91-W91</f>
        <v>0</v>
      </c>
      <c r="AA91" s="171"/>
      <c r="AB91" s="171"/>
      <c r="AC91" s="261"/>
      <c r="AD91" s="5"/>
      <c r="AE91" s="5"/>
      <c r="AF91" s="5"/>
      <c r="AG91" s="5"/>
      <c r="AH91" s="5"/>
    </row>
    <row r="92" spans="1:34" ht="13.2" x14ac:dyDescent="0.25">
      <c r="A92" s="118"/>
      <c r="B92" s="146"/>
      <c r="C92" s="146"/>
      <c r="D92" s="146"/>
      <c r="E92" s="139"/>
      <c r="F92" s="158"/>
      <c r="G92" s="86"/>
      <c r="H92" s="86"/>
      <c r="I92" s="146"/>
      <c r="J92" s="146"/>
      <c r="K92" s="146"/>
      <c r="L92" s="146"/>
      <c r="M92" s="10">
        <f t="shared" si="153"/>
        <v>0</v>
      </c>
      <c r="N92" s="11">
        <f t="shared" si="154"/>
        <v>0</v>
      </c>
      <c r="O92" s="11">
        <f t="shared" si="155"/>
        <v>0</v>
      </c>
      <c r="P92" s="144"/>
      <c r="Q92" s="17" t="s">
        <v>6</v>
      </c>
      <c r="R92" s="25">
        <f t="shared" si="156"/>
        <v>2964.12</v>
      </c>
      <c r="S92" s="10">
        <v>1482.06</v>
      </c>
      <c r="T92" s="10">
        <v>1482.06</v>
      </c>
      <c r="U92" s="25">
        <f t="shared" si="157"/>
        <v>988.04</v>
      </c>
      <c r="V92" s="10">
        <v>494.02</v>
      </c>
      <c r="W92" s="10">
        <v>494.02</v>
      </c>
      <c r="X92" s="10">
        <f t="shared" si="158"/>
        <v>1976.08</v>
      </c>
      <c r="Y92" s="10">
        <f t="shared" si="159"/>
        <v>988.04</v>
      </c>
      <c r="Z92" s="10">
        <f t="shared" si="160"/>
        <v>988.04</v>
      </c>
      <c r="AA92" s="171"/>
      <c r="AB92" s="171"/>
      <c r="AC92" s="261"/>
      <c r="AD92" s="5"/>
      <c r="AE92" s="5"/>
      <c r="AF92" s="5"/>
      <c r="AG92" s="5"/>
      <c r="AH92" s="5"/>
    </row>
    <row r="93" spans="1:34" ht="13.2" x14ac:dyDescent="0.25">
      <c r="A93" s="118"/>
      <c r="B93" s="146"/>
      <c r="C93" s="146"/>
      <c r="D93" s="146"/>
      <c r="E93" s="139"/>
      <c r="F93" s="158"/>
      <c r="G93" s="86"/>
      <c r="H93" s="86"/>
      <c r="I93" s="146"/>
      <c r="J93" s="146"/>
      <c r="K93" s="146"/>
      <c r="L93" s="146"/>
      <c r="M93" s="10">
        <f t="shared" si="153"/>
        <v>1976.08</v>
      </c>
      <c r="N93" s="11">
        <f t="shared" si="154"/>
        <v>988.04</v>
      </c>
      <c r="O93" s="11">
        <f t="shared" si="155"/>
        <v>988.04</v>
      </c>
      <c r="P93" s="144"/>
      <c r="Q93" s="17" t="s">
        <v>7</v>
      </c>
      <c r="R93" s="25">
        <f t="shared" si="156"/>
        <v>0</v>
      </c>
      <c r="S93" s="10">
        <v>0</v>
      </c>
      <c r="T93" s="10">
        <v>0</v>
      </c>
      <c r="U93" s="50">
        <f t="shared" si="157"/>
        <v>0</v>
      </c>
      <c r="V93" s="10">
        <v>0</v>
      </c>
      <c r="W93" s="10">
        <v>0</v>
      </c>
      <c r="X93" s="10">
        <f t="shared" si="158"/>
        <v>1976.08</v>
      </c>
      <c r="Y93" s="10">
        <f t="shared" si="159"/>
        <v>988.04</v>
      </c>
      <c r="Z93" s="10">
        <f t="shared" si="160"/>
        <v>988.04</v>
      </c>
      <c r="AA93" s="171"/>
      <c r="AB93" s="171"/>
      <c r="AC93" s="261"/>
      <c r="AD93" s="5"/>
      <c r="AE93" s="5"/>
      <c r="AF93" s="5"/>
      <c r="AG93" s="5"/>
      <c r="AH93" s="5"/>
    </row>
    <row r="94" spans="1:34" ht="17.25" customHeight="1" x14ac:dyDescent="0.25">
      <c r="A94" s="118"/>
      <c r="B94" s="129"/>
      <c r="C94" s="129"/>
      <c r="D94" s="129"/>
      <c r="E94" s="104"/>
      <c r="F94" s="133"/>
      <c r="G94" s="86"/>
      <c r="H94" s="86"/>
      <c r="I94" s="129"/>
      <c r="J94" s="129"/>
      <c r="K94" s="129"/>
      <c r="L94" s="129"/>
      <c r="M94" s="113"/>
      <c r="N94" s="113"/>
      <c r="O94" s="113"/>
      <c r="P94" s="119"/>
      <c r="Q94" s="39" t="s">
        <v>3</v>
      </c>
      <c r="R94" s="42">
        <f>SUM(R90:R93)</f>
        <v>8892.36</v>
      </c>
      <c r="S94" s="69">
        <f t="shared" ref="S94:W94" si="161">SUM(S90:S93)</f>
        <v>4446.18</v>
      </c>
      <c r="T94" s="70">
        <f t="shared" si="161"/>
        <v>4446.18</v>
      </c>
      <c r="U94" s="41">
        <f t="shared" si="161"/>
        <v>6916.28</v>
      </c>
      <c r="V94" s="72">
        <f t="shared" si="161"/>
        <v>3458.14</v>
      </c>
      <c r="W94" s="69">
        <f t="shared" si="161"/>
        <v>3458.14</v>
      </c>
      <c r="X94" s="113"/>
      <c r="Y94" s="113"/>
      <c r="Z94" s="113"/>
      <c r="AA94" s="97"/>
      <c r="AB94" s="97"/>
      <c r="AC94" s="262"/>
      <c r="AD94" s="5"/>
      <c r="AE94" s="5"/>
      <c r="AF94" s="5"/>
      <c r="AG94" s="5"/>
      <c r="AH94" s="5"/>
    </row>
    <row r="95" spans="1:34" ht="12.75" customHeight="1" x14ac:dyDescent="0.25">
      <c r="A95" s="117">
        <v>4</v>
      </c>
      <c r="B95" s="129" t="s">
        <v>55</v>
      </c>
      <c r="C95" s="129" t="s">
        <v>131</v>
      </c>
      <c r="D95" s="129" t="s">
        <v>132</v>
      </c>
      <c r="E95" s="104" t="s">
        <v>83</v>
      </c>
      <c r="F95" s="133"/>
      <c r="G95" s="85" t="s">
        <v>134</v>
      </c>
      <c r="H95" s="85" t="s">
        <v>133</v>
      </c>
      <c r="I95" s="129" t="s">
        <v>10</v>
      </c>
      <c r="J95" s="129"/>
      <c r="K95" s="114">
        <v>44958</v>
      </c>
      <c r="L95" s="114">
        <v>44926</v>
      </c>
      <c r="M95" s="10">
        <f>N95+O95</f>
        <v>0</v>
      </c>
      <c r="N95" s="11">
        <v>0</v>
      </c>
      <c r="O95" s="14">
        <v>0</v>
      </c>
      <c r="P95" s="119" t="s">
        <v>43</v>
      </c>
      <c r="Q95" s="17" t="s">
        <v>4</v>
      </c>
      <c r="R95" s="25">
        <f>S95+T95</f>
        <v>993.4</v>
      </c>
      <c r="S95" s="10">
        <v>496.7</v>
      </c>
      <c r="T95" s="10">
        <v>496.7</v>
      </c>
      <c r="U95" s="40">
        <f>V95+W95</f>
        <v>496.7</v>
      </c>
      <c r="V95" s="10">
        <v>248.35</v>
      </c>
      <c r="W95" s="10">
        <v>248.35</v>
      </c>
      <c r="X95" s="10">
        <f>M95+R95-U95</f>
        <v>496.7</v>
      </c>
      <c r="Y95" s="10">
        <f>N95+S95-V95</f>
        <v>248.35</v>
      </c>
      <c r="Z95" s="10">
        <f>O95+T95-W95</f>
        <v>248.35</v>
      </c>
      <c r="AA95" s="97"/>
      <c r="AB95" s="97"/>
      <c r="AC95" s="123"/>
      <c r="AD95" s="5"/>
      <c r="AE95" s="5"/>
      <c r="AF95" s="5"/>
      <c r="AG95" s="5"/>
      <c r="AH95" s="5"/>
    </row>
    <row r="96" spans="1:34" ht="12.75" customHeight="1" x14ac:dyDescent="0.25">
      <c r="A96" s="118"/>
      <c r="B96" s="130"/>
      <c r="C96" s="130"/>
      <c r="D96" s="130"/>
      <c r="E96" s="105"/>
      <c r="F96" s="134"/>
      <c r="G96" s="86"/>
      <c r="H96" s="86"/>
      <c r="I96" s="130"/>
      <c r="J96" s="130"/>
      <c r="K96" s="115"/>
      <c r="L96" s="115"/>
      <c r="M96" s="10">
        <f t="shared" ref="M96:M98" si="162">X95</f>
        <v>496.7</v>
      </c>
      <c r="N96" s="11">
        <f t="shared" ref="N96:N98" si="163">Y95</f>
        <v>248.35</v>
      </c>
      <c r="O96" s="11">
        <f t="shared" ref="O96:O98" si="164">Z95</f>
        <v>248.35</v>
      </c>
      <c r="P96" s="120"/>
      <c r="Q96" s="17" t="s">
        <v>5</v>
      </c>
      <c r="R96" s="25">
        <f t="shared" ref="R96:R98" si="165">S96+T96</f>
        <v>1490.1</v>
      </c>
      <c r="S96" s="10">
        <v>745.05</v>
      </c>
      <c r="T96" s="10">
        <v>745.05</v>
      </c>
      <c r="U96" s="25">
        <f t="shared" ref="U96:U98" si="166">V96+W96</f>
        <v>1241.75</v>
      </c>
      <c r="V96" s="10">
        <v>496.7</v>
      </c>
      <c r="W96" s="10">
        <v>745.05</v>
      </c>
      <c r="X96" s="10">
        <f t="shared" ref="X96:X98" si="167">M96+R96-U96</f>
        <v>745.05</v>
      </c>
      <c r="Y96" s="10">
        <f t="shared" ref="Y96:Y98" si="168">N96+S96-V96</f>
        <v>496.7</v>
      </c>
      <c r="Z96" s="10">
        <f t="shared" ref="Z96:Z98" si="169">O96+T96-W96</f>
        <v>248.35000000000002</v>
      </c>
      <c r="AA96" s="98"/>
      <c r="AB96" s="98"/>
      <c r="AC96" s="124"/>
      <c r="AD96" s="5"/>
      <c r="AE96" s="5"/>
      <c r="AF96" s="5"/>
      <c r="AG96" s="5"/>
      <c r="AH96" s="5"/>
    </row>
    <row r="97" spans="1:34" ht="12.75" customHeight="1" x14ac:dyDescent="0.25">
      <c r="A97" s="118"/>
      <c r="B97" s="130"/>
      <c r="C97" s="130"/>
      <c r="D97" s="130"/>
      <c r="E97" s="105"/>
      <c r="F97" s="134"/>
      <c r="G97" s="86"/>
      <c r="H97" s="86"/>
      <c r="I97" s="130"/>
      <c r="J97" s="130"/>
      <c r="K97" s="115"/>
      <c r="L97" s="115"/>
      <c r="M97" s="10">
        <f t="shared" si="162"/>
        <v>745.05</v>
      </c>
      <c r="N97" s="11">
        <f t="shared" si="163"/>
        <v>496.7</v>
      </c>
      <c r="O97" s="11">
        <f t="shared" si="164"/>
        <v>248.35000000000002</v>
      </c>
      <c r="P97" s="120"/>
      <c r="Q97" s="17" t="s">
        <v>6</v>
      </c>
      <c r="R97" s="25">
        <f t="shared" si="165"/>
        <v>1490.1</v>
      </c>
      <c r="S97" s="10">
        <v>745.05</v>
      </c>
      <c r="T97" s="10">
        <v>745.05</v>
      </c>
      <c r="U97" s="25">
        <f t="shared" si="166"/>
        <v>993.34999999999991</v>
      </c>
      <c r="V97" s="10">
        <v>496.7</v>
      </c>
      <c r="W97" s="10">
        <v>496.65</v>
      </c>
      <c r="X97" s="10">
        <f t="shared" si="167"/>
        <v>1241.7999999999997</v>
      </c>
      <c r="Y97" s="10">
        <f t="shared" si="168"/>
        <v>745.05</v>
      </c>
      <c r="Z97" s="10">
        <f t="shared" si="169"/>
        <v>496.75</v>
      </c>
      <c r="AA97" s="98"/>
      <c r="AB97" s="98"/>
      <c r="AC97" s="124"/>
      <c r="AD97" s="5"/>
      <c r="AE97" s="5"/>
      <c r="AF97" s="5"/>
      <c r="AG97" s="5"/>
      <c r="AH97" s="5"/>
    </row>
    <row r="98" spans="1:34" ht="12.75" customHeight="1" x14ac:dyDescent="0.25">
      <c r="A98" s="118"/>
      <c r="B98" s="130"/>
      <c r="C98" s="130"/>
      <c r="D98" s="130"/>
      <c r="E98" s="105"/>
      <c r="F98" s="134"/>
      <c r="G98" s="86"/>
      <c r="H98" s="86"/>
      <c r="I98" s="130"/>
      <c r="J98" s="130"/>
      <c r="K98" s="115"/>
      <c r="L98" s="115"/>
      <c r="M98" s="10">
        <f t="shared" si="162"/>
        <v>1241.7999999999997</v>
      </c>
      <c r="N98" s="11">
        <f t="shared" si="163"/>
        <v>745.05</v>
      </c>
      <c r="O98" s="11">
        <f t="shared" si="164"/>
        <v>496.75</v>
      </c>
      <c r="P98" s="120"/>
      <c r="Q98" s="17" t="s">
        <v>7</v>
      </c>
      <c r="R98" s="25">
        <f t="shared" si="165"/>
        <v>1490.1</v>
      </c>
      <c r="S98" s="10">
        <v>745.05</v>
      </c>
      <c r="T98" s="10">
        <v>745.05</v>
      </c>
      <c r="U98" s="50">
        <f t="shared" si="166"/>
        <v>1986.8</v>
      </c>
      <c r="V98" s="10">
        <v>993.4</v>
      </c>
      <c r="W98" s="10">
        <v>993.4</v>
      </c>
      <c r="X98" s="10">
        <f t="shared" si="167"/>
        <v>745.09999999999968</v>
      </c>
      <c r="Y98" s="10">
        <f t="shared" si="168"/>
        <v>496.69999999999993</v>
      </c>
      <c r="Z98" s="10">
        <f t="shared" si="169"/>
        <v>248.39999999999998</v>
      </c>
      <c r="AA98" s="98"/>
      <c r="AB98" s="98"/>
      <c r="AC98" s="124"/>
      <c r="AD98" s="5"/>
      <c r="AE98" s="5"/>
      <c r="AF98" s="5"/>
      <c r="AG98" s="5"/>
      <c r="AH98" s="5"/>
    </row>
    <row r="99" spans="1:34" ht="17.25" customHeight="1" thickBot="1" x14ac:dyDescent="0.3">
      <c r="A99" s="118"/>
      <c r="B99" s="131"/>
      <c r="C99" s="131"/>
      <c r="D99" s="131"/>
      <c r="E99" s="132"/>
      <c r="F99" s="135"/>
      <c r="G99" s="136"/>
      <c r="H99" s="136"/>
      <c r="I99" s="131"/>
      <c r="J99" s="131"/>
      <c r="K99" s="116"/>
      <c r="L99" s="116"/>
      <c r="M99" s="126"/>
      <c r="N99" s="127"/>
      <c r="O99" s="128"/>
      <c r="P99" s="121"/>
      <c r="Q99" s="39" t="s">
        <v>3</v>
      </c>
      <c r="R99" s="42">
        <f>SUM(R95:R98)</f>
        <v>5463.7</v>
      </c>
      <c r="S99" s="69">
        <f t="shared" ref="S99:W99" si="170">SUM(S95:S98)</f>
        <v>2731.85</v>
      </c>
      <c r="T99" s="70">
        <f t="shared" si="170"/>
        <v>2731.85</v>
      </c>
      <c r="U99" s="42">
        <f t="shared" si="170"/>
        <v>4718.6000000000004</v>
      </c>
      <c r="V99" s="72">
        <f t="shared" si="170"/>
        <v>2235.15</v>
      </c>
      <c r="W99" s="69">
        <f t="shared" si="170"/>
        <v>2483.4499999999998</v>
      </c>
      <c r="X99" s="126"/>
      <c r="Y99" s="127"/>
      <c r="Z99" s="128"/>
      <c r="AA99" s="122"/>
      <c r="AB99" s="122"/>
      <c r="AC99" s="125"/>
      <c r="AD99" s="5"/>
      <c r="AE99" s="5"/>
      <c r="AF99" s="5"/>
      <c r="AG99" s="5"/>
      <c r="AH99" s="5"/>
    </row>
    <row r="100" spans="1:34" ht="13.5" customHeight="1" x14ac:dyDescent="0.25">
      <c r="A100" s="117">
        <v>5</v>
      </c>
      <c r="B100" s="129" t="s">
        <v>55</v>
      </c>
      <c r="C100" s="129" t="s">
        <v>165</v>
      </c>
      <c r="D100" s="129" t="s">
        <v>166</v>
      </c>
      <c r="E100" s="104" t="s">
        <v>83</v>
      </c>
      <c r="F100" s="133"/>
      <c r="G100" s="85" t="s">
        <v>167</v>
      </c>
      <c r="H100" s="85" t="s">
        <v>58</v>
      </c>
      <c r="I100" s="129">
        <v>0.9</v>
      </c>
      <c r="J100" s="129">
        <v>206.71</v>
      </c>
      <c r="K100" s="114">
        <v>45187</v>
      </c>
      <c r="L100" s="114">
        <v>45521</v>
      </c>
      <c r="M100" s="10">
        <f>N100+O100</f>
        <v>0</v>
      </c>
      <c r="N100" s="11">
        <v>0</v>
      </c>
      <c r="O100" s="14">
        <v>0</v>
      </c>
      <c r="P100" s="119" t="s">
        <v>43</v>
      </c>
      <c r="Q100" s="17" t="s">
        <v>4</v>
      </c>
      <c r="R100" s="25">
        <f>S100+T100</f>
        <v>0</v>
      </c>
      <c r="S100" s="10">
        <v>0</v>
      </c>
      <c r="T100" s="10">
        <v>0</v>
      </c>
      <c r="U100" s="40">
        <f>V100+W100</f>
        <v>0</v>
      </c>
      <c r="V100" s="10">
        <v>0</v>
      </c>
      <c r="W100" s="10">
        <v>0</v>
      </c>
      <c r="X100" s="10">
        <f>M100+R100-U100</f>
        <v>0</v>
      </c>
      <c r="Y100" s="10">
        <f>N100+S100-V100</f>
        <v>0</v>
      </c>
      <c r="Z100" s="10">
        <f>O100+T100-W100</f>
        <v>0</v>
      </c>
      <c r="AA100" s="97"/>
      <c r="AB100" s="97"/>
      <c r="AC100" s="123"/>
      <c r="AD100" s="6"/>
      <c r="AE100" s="6"/>
      <c r="AF100" s="6"/>
      <c r="AG100" s="6"/>
      <c r="AH100" s="6"/>
    </row>
    <row r="101" spans="1:34" ht="12.75" customHeight="1" x14ac:dyDescent="0.25">
      <c r="A101" s="118"/>
      <c r="B101" s="130"/>
      <c r="C101" s="130"/>
      <c r="D101" s="130"/>
      <c r="E101" s="105"/>
      <c r="F101" s="134"/>
      <c r="G101" s="86"/>
      <c r="H101" s="86"/>
      <c r="I101" s="130"/>
      <c r="J101" s="130"/>
      <c r="K101" s="115"/>
      <c r="L101" s="115"/>
      <c r="M101" s="10">
        <f t="shared" ref="M101:M103" si="171">X100</f>
        <v>0</v>
      </c>
      <c r="N101" s="11">
        <f t="shared" ref="N101:N103" si="172">Y100</f>
        <v>0</v>
      </c>
      <c r="O101" s="11">
        <f t="shared" ref="O101:O103" si="173">Z100</f>
        <v>0</v>
      </c>
      <c r="P101" s="120"/>
      <c r="Q101" s="17" t="s">
        <v>5</v>
      </c>
      <c r="R101" s="25">
        <f t="shared" ref="R101:R103" si="174">S101+T101</f>
        <v>0</v>
      </c>
      <c r="S101" s="10">
        <v>0</v>
      </c>
      <c r="T101" s="10">
        <v>0</v>
      </c>
      <c r="U101" s="25">
        <f t="shared" ref="U101:U103" si="175">V101+W101</f>
        <v>0</v>
      </c>
      <c r="V101" s="10">
        <v>0</v>
      </c>
      <c r="W101" s="10">
        <v>0</v>
      </c>
      <c r="X101" s="10">
        <f t="shared" ref="X101:X103" si="176">M101+R101-U101</f>
        <v>0</v>
      </c>
      <c r="Y101" s="10">
        <f t="shared" ref="Y101:Y103" si="177">N101+S101-V101</f>
        <v>0</v>
      </c>
      <c r="Z101" s="10">
        <f t="shared" ref="Z101:Z103" si="178">O101+T101-W101</f>
        <v>0</v>
      </c>
      <c r="AA101" s="98"/>
      <c r="AB101" s="98"/>
      <c r="AC101" s="124"/>
      <c r="AD101" s="6"/>
      <c r="AE101" s="6"/>
      <c r="AF101" s="6"/>
      <c r="AG101" s="6"/>
      <c r="AH101" s="6"/>
    </row>
    <row r="102" spans="1:34" ht="12.75" customHeight="1" x14ac:dyDescent="0.25">
      <c r="A102" s="118"/>
      <c r="B102" s="130"/>
      <c r="C102" s="130"/>
      <c r="D102" s="130"/>
      <c r="E102" s="105"/>
      <c r="F102" s="134"/>
      <c r="G102" s="86"/>
      <c r="H102" s="86"/>
      <c r="I102" s="130"/>
      <c r="J102" s="130"/>
      <c r="K102" s="115"/>
      <c r="L102" s="115"/>
      <c r="M102" s="10">
        <f t="shared" si="171"/>
        <v>0</v>
      </c>
      <c r="N102" s="11">
        <f t="shared" si="172"/>
        <v>0</v>
      </c>
      <c r="O102" s="11">
        <f t="shared" si="173"/>
        <v>0</v>
      </c>
      <c r="P102" s="120"/>
      <c r="Q102" s="17" t="s">
        <v>6</v>
      </c>
      <c r="R102" s="25">
        <f t="shared" si="174"/>
        <v>0</v>
      </c>
      <c r="S102" s="10">
        <v>0</v>
      </c>
      <c r="T102" s="10">
        <v>0</v>
      </c>
      <c r="U102" s="25">
        <f t="shared" si="175"/>
        <v>0</v>
      </c>
      <c r="V102" s="10">
        <v>0</v>
      </c>
      <c r="W102" s="10">
        <v>0</v>
      </c>
      <c r="X102" s="10">
        <f t="shared" si="176"/>
        <v>0</v>
      </c>
      <c r="Y102" s="10">
        <f t="shared" si="177"/>
        <v>0</v>
      </c>
      <c r="Z102" s="10">
        <f t="shared" si="178"/>
        <v>0</v>
      </c>
      <c r="AA102" s="98"/>
      <c r="AB102" s="98"/>
      <c r="AC102" s="124"/>
      <c r="AD102" s="6"/>
      <c r="AE102" s="6"/>
      <c r="AF102" s="6"/>
      <c r="AG102" s="6"/>
      <c r="AH102" s="6"/>
    </row>
    <row r="103" spans="1:34" ht="12.75" customHeight="1" x14ac:dyDescent="0.25">
      <c r="A103" s="118"/>
      <c r="B103" s="130"/>
      <c r="C103" s="130"/>
      <c r="D103" s="130"/>
      <c r="E103" s="105"/>
      <c r="F103" s="134"/>
      <c r="G103" s="86"/>
      <c r="H103" s="86"/>
      <c r="I103" s="130"/>
      <c r="J103" s="130"/>
      <c r="K103" s="115"/>
      <c r="L103" s="115"/>
      <c r="M103" s="10">
        <f t="shared" si="171"/>
        <v>0</v>
      </c>
      <c r="N103" s="11">
        <f t="shared" si="172"/>
        <v>0</v>
      </c>
      <c r="O103" s="11">
        <f t="shared" si="173"/>
        <v>0</v>
      </c>
      <c r="P103" s="120"/>
      <c r="Q103" s="17" t="s">
        <v>7</v>
      </c>
      <c r="R103" s="25">
        <f t="shared" si="174"/>
        <v>709.74</v>
      </c>
      <c r="S103" s="10">
        <v>354.87</v>
      </c>
      <c r="T103" s="10">
        <v>354.87</v>
      </c>
      <c r="U103" s="50">
        <f t="shared" si="175"/>
        <v>503.02</v>
      </c>
      <c r="V103" s="10">
        <v>251.51</v>
      </c>
      <c r="W103" s="10">
        <v>251.51</v>
      </c>
      <c r="X103" s="10">
        <f t="shared" si="176"/>
        <v>206.72000000000003</v>
      </c>
      <c r="Y103" s="10">
        <f t="shared" si="177"/>
        <v>103.36000000000001</v>
      </c>
      <c r="Z103" s="10">
        <f t="shared" si="178"/>
        <v>103.36000000000001</v>
      </c>
      <c r="AA103" s="98"/>
      <c r="AB103" s="98"/>
      <c r="AC103" s="124"/>
      <c r="AD103" s="6"/>
      <c r="AE103" s="6"/>
      <c r="AF103" s="6"/>
      <c r="AG103" s="6"/>
      <c r="AH103" s="6"/>
    </row>
    <row r="104" spans="1:34" ht="18" customHeight="1" thickBot="1" x14ac:dyDescent="0.3">
      <c r="A104" s="118"/>
      <c r="B104" s="131"/>
      <c r="C104" s="131"/>
      <c r="D104" s="131"/>
      <c r="E104" s="132"/>
      <c r="F104" s="135"/>
      <c r="G104" s="136"/>
      <c r="H104" s="136"/>
      <c r="I104" s="131"/>
      <c r="J104" s="131"/>
      <c r="K104" s="116"/>
      <c r="L104" s="116"/>
      <c r="M104" s="126"/>
      <c r="N104" s="127"/>
      <c r="O104" s="128"/>
      <c r="P104" s="121"/>
      <c r="Q104" s="39" t="s">
        <v>3</v>
      </c>
      <c r="R104" s="42">
        <f>SUM(R100:R103)</f>
        <v>709.74</v>
      </c>
      <c r="S104" s="69">
        <f t="shared" ref="S104:W104" si="179">SUM(S100:S103)</f>
        <v>354.87</v>
      </c>
      <c r="T104" s="70">
        <f t="shared" si="179"/>
        <v>354.87</v>
      </c>
      <c r="U104" s="42">
        <f t="shared" si="179"/>
        <v>503.02</v>
      </c>
      <c r="V104" s="72">
        <f t="shared" si="179"/>
        <v>251.51</v>
      </c>
      <c r="W104" s="69">
        <f t="shared" si="179"/>
        <v>251.51</v>
      </c>
      <c r="X104" s="126"/>
      <c r="Y104" s="127"/>
      <c r="Z104" s="128"/>
      <c r="AA104" s="122"/>
      <c r="AB104" s="122"/>
      <c r="AC104" s="125"/>
      <c r="AD104" s="6"/>
      <c r="AE104" s="6"/>
      <c r="AF104" s="6"/>
      <c r="AG104" s="6"/>
      <c r="AH104" s="6"/>
    </row>
    <row r="105" spans="1:34" ht="13.5" customHeight="1" x14ac:dyDescent="0.25">
      <c r="A105" s="159" t="s">
        <v>107</v>
      </c>
      <c r="B105" s="162" t="s">
        <v>111</v>
      </c>
      <c r="C105" s="163"/>
      <c r="D105" s="163"/>
      <c r="E105" s="163"/>
      <c r="F105" s="163"/>
      <c r="G105" s="163"/>
      <c r="H105" s="163"/>
      <c r="I105" s="163"/>
      <c r="J105" s="163"/>
      <c r="K105" s="163"/>
      <c r="L105" s="164"/>
      <c r="M105" s="57">
        <f>N105+O105</f>
        <v>1815.4</v>
      </c>
      <c r="N105" s="54">
        <f>N110+N120+N125+N130+N135+N145</f>
        <v>1815.4</v>
      </c>
      <c r="O105" s="54">
        <f>O110+O120+O125+O130+O135+O145</f>
        <v>0</v>
      </c>
      <c r="P105" s="222"/>
      <c r="Q105" s="55" t="s">
        <v>4</v>
      </c>
      <c r="R105" s="73">
        <f>S105+T105</f>
        <v>13233.439999999999</v>
      </c>
      <c r="S105" s="74">
        <f>S110+S115+S120</f>
        <v>7592.82</v>
      </c>
      <c r="T105" s="74">
        <f>T110+T115+T120</f>
        <v>5640.62</v>
      </c>
      <c r="U105" s="73">
        <f>V105+W105</f>
        <v>13233.44</v>
      </c>
      <c r="V105" s="74">
        <f>V110+V115+V120</f>
        <v>13233.44</v>
      </c>
      <c r="W105" s="74">
        <f>W110+W115+W120</f>
        <v>0</v>
      </c>
      <c r="X105" s="57">
        <f>M105+R105-U105</f>
        <v>1815.3999999999978</v>
      </c>
      <c r="Y105" s="57">
        <f>N105+S105-V105</f>
        <v>-3825.2200000000012</v>
      </c>
      <c r="Z105" s="57">
        <f>O105+T105-W105</f>
        <v>5640.62</v>
      </c>
      <c r="AA105" s="225"/>
      <c r="AB105" s="225"/>
      <c r="AC105" s="263"/>
      <c r="AD105" s="6"/>
      <c r="AE105" s="6"/>
      <c r="AF105" s="6"/>
      <c r="AG105" s="6"/>
      <c r="AH105" s="6"/>
    </row>
    <row r="106" spans="1:34" ht="13.2" x14ac:dyDescent="0.25">
      <c r="A106" s="160"/>
      <c r="B106" s="165"/>
      <c r="C106" s="166"/>
      <c r="D106" s="166"/>
      <c r="E106" s="166"/>
      <c r="F106" s="166"/>
      <c r="G106" s="166"/>
      <c r="H106" s="166"/>
      <c r="I106" s="166"/>
      <c r="J106" s="166"/>
      <c r="K106" s="166"/>
      <c r="L106" s="167"/>
      <c r="M106" s="10">
        <f t="shared" ref="M106:M108" si="180">X105</f>
        <v>1815.3999999999978</v>
      </c>
      <c r="N106" s="11">
        <f t="shared" ref="N106:N108" si="181">Y105</f>
        <v>-3825.2200000000012</v>
      </c>
      <c r="O106" s="11">
        <f t="shared" ref="O106:O108" si="182">Z105</f>
        <v>5640.62</v>
      </c>
      <c r="P106" s="223"/>
      <c r="Q106" s="16" t="s">
        <v>5</v>
      </c>
      <c r="R106" s="25">
        <f t="shared" ref="R106:R108" si="183">S106+T106</f>
        <v>0</v>
      </c>
      <c r="S106" s="10">
        <f t="shared" ref="S106:T108" si="184">S111+S116+S121</f>
        <v>0</v>
      </c>
      <c r="T106" s="10">
        <f t="shared" si="184"/>
        <v>0</v>
      </c>
      <c r="U106" s="25">
        <f t="shared" ref="U106:U108" si="185">V106+W106</f>
        <v>0</v>
      </c>
      <c r="V106" s="10">
        <f t="shared" ref="V106:W107" si="186">V111+V116+V121</f>
        <v>0</v>
      </c>
      <c r="W106" s="68">
        <f t="shared" si="186"/>
        <v>0</v>
      </c>
      <c r="X106" s="10">
        <f t="shared" ref="X106:X108" si="187">M106+R106-U106</f>
        <v>1815.3999999999978</v>
      </c>
      <c r="Y106" s="10">
        <f t="shared" ref="Y106:Y108" si="188">N106+S106-V106</f>
        <v>-3825.2200000000012</v>
      </c>
      <c r="Z106" s="10">
        <f t="shared" ref="Z106:Z108" si="189">O106+T106-W106</f>
        <v>5640.62</v>
      </c>
      <c r="AA106" s="226"/>
      <c r="AB106" s="226"/>
      <c r="AC106" s="264"/>
      <c r="AD106" s="6"/>
      <c r="AE106" s="6"/>
      <c r="AF106" s="6"/>
      <c r="AG106" s="6"/>
      <c r="AH106" s="6"/>
    </row>
    <row r="107" spans="1:34" ht="13.2" x14ac:dyDescent="0.25">
      <c r="A107" s="160"/>
      <c r="B107" s="165"/>
      <c r="C107" s="166"/>
      <c r="D107" s="166"/>
      <c r="E107" s="166"/>
      <c r="F107" s="166"/>
      <c r="G107" s="166"/>
      <c r="H107" s="166"/>
      <c r="I107" s="166"/>
      <c r="J107" s="166"/>
      <c r="K107" s="166"/>
      <c r="L107" s="167"/>
      <c r="M107" s="10">
        <f t="shared" si="180"/>
        <v>1815.3999999999978</v>
      </c>
      <c r="N107" s="11">
        <f t="shared" si="181"/>
        <v>-3825.2200000000012</v>
      </c>
      <c r="O107" s="11">
        <f t="shared" si="182"/>
        <v>5640.62</v>
      </c>
      <c r="P107" s="223"/>
      <c r="Q107" s="16" t="s">
        <v>6</v>
      </c>
      <c r="R107" s="25">
        <f t="shared" si="183"/>
        <v>0</v>
      </c>
      <c r="S107" s="27">
        <f t="shared" si="184"/>
        <v>0</v>
      </c>
      <c r="T107" s="27">
        <f t="shared" si="184"/>
        <v>0</v>
      </c>
      <c r="U107" s="40">
        <f t="shared" si="185"/>
        <v>0</v>
      </c>
      <c r="V107" s="27">
        <f>V112+V117+V122</f>
        <v>0</v>
      </c>
      <c r="W107" s="10">
        <f t="shared" si="186"/>
        <v>0</v>
      </c>
      <c r="X107" s="10">
        <f t="shared" si="187"/>
        <v>1815.3999999999978</v>
      </c>
      <c r="Y107" s="10">
        <f t="shared" si="188"/>
        <v>-3825.2200000000012</v>
      </c>
      <c r="Z107" s="10">
        <f t="shared" si="189"/>
        <v>5640.62</v>
      </c>
      <c r="AA107" s="226"/>
      <c r="AB107" s="226"/>
      <c r="AC107" s="264"/>
      <c r="AD107" s="6"/>
      <c r="AE107" s="6"/>
      <c r="AF107" s="6"/>
      <c r="AG107" s="6"/>
      <c r="AH107" s="6"/>
    </row>
    <row r="108" spans="1:34" ht="13.2" x14ac:dyDescent="0.25">
      <c r="A108" s="160"/>
      <c r="B108" s="165"/>
      <c r="C108" s="166"/>
      <c r="D108" s="166"/>
      <c r="E108" s="166"/>
      <c r="F108" s="166"/>
      <c r="G108" s="166"/>
      <c r="H108" s="166"/>
      <c r="I108" s="166"/>
      <c r="J108" s="166"/>
      <c r="K108" s="166"/>
      <c r="L108" s="167"/>
      <c r="M108" s="10">
        <f t="shared" si="180"/>
        <v>1815.3999999999978</v>
      </c>
      <c r="N108" s="11">
        <f t="shared" si="181"/>
        <v>-3825.2200000000012</v>
      </c>
      <c r="O108" s="11">
        <f t="shared" si="182"/>
        <v>5640.62</v>
      </c>
      <c r="P108" s="223"/>
      <c r="Q108" s="16" t="s">
        <v>7</v>
      </c>
      <c r="R108" s="40">
        <f t="shared" si="183"/>
        <v>0</v>
      </c>
      <c r="S108" s="27">
        <f t="shared" si="184"/>
        <v>0</v>
      </c>
      <c r="T108" s="27">
        <f t="shared" si="184"/>
        <v>0</v>
      </c>
      <c r="U108" s="48">
        <f t="shared" si="185"/>
        <v>0</v>
      </c>
      <c r="V108" s="27">
        <f>V113+V118+V123</f>
        <v>0</v>
      </c>
      <c r="W108" s="27">
        <f>W113+W118+W123</f>
        <v>0</v>
      </c>
      <c r="X108" s="10">
        <f t="shared" si="187"/>
        <v>1815.3999999999978</v>
      </c>
      <c r="Y108" s="10">
        <f t="shared" si="188"/>
        <v>-3825.2200000000012</v>
      </c>
      <c r="Z108" s="10">
        <f t="shared" si="189"/>
        <v>5640.62</v>
      </c>
      <c r="AA108" s="226"/>
      <c r="AB108" s="226"/>
      <c r="AC108" s="264"/>
      <c r="AD108" s="6"/>
      <c r="AE108" s="6"/>
      <c r="AF108" s="6"/>
      <c r="AG108" s="6"/>
      <c r="AH108" s="6"/>
    </row>
    <row r="109" spans="1:34" ht="24.75" customHeight="1" thickBot="1" x14ac:dyDescent="0.3">
      <c r="A109" s="161"/>
      <c r="B109" s="168"/>
      <c r="C109" s="169"/>
      <c r="D109" s="169"/>
      <c r="E109" s="169"/>
      <c r="F109" s="169"/>
      <c r="G109" s="169"/>
      <c r="H109" s="169"/>
      <c r="I109" s="169"/>
      <c r="J109" s="169"/>
      <c r="K109" s="169"/>
      <c r="L109" s="170"/>
      <c r="M109" s="248"/>
      <c r="N109" s="249"/>
      <c r="O109" s="250"/>
      <c r="P109" s="224"/>
      <c r="Q109" s="58" t="s">
        <v>3</v>
      </c>
      <c r="R109" s="59">
        <f>SUM(R105:R108)</f>
        <v>13233.439999999999</v>
      </c>
      <c r="S109" s="67">
        <f>SUM(S105:S108)</f>
        <v>7592.82</v>
      </c>
      <c r="T109" s="67">
        <f t="shared" ref="T109" si="190">SUM(T105:T108)</f>
        <v>5640.62</v>
      </c>
      <c r="U109" s="59">
        <f>SUM(U105:U108)</f>
        <v>13233.44</v>
      </c>
      <c r="V109" s="67">
        <f>SUM(V105:V108)</f>
        <v>13233.44</v>
      </c>
      <c r="W109" s="67">
        <f t="shared" ref="W109" si="191">SUM(W105:W108)</f>
        <v>0</v>
      </c>
      <c r="X109" s="269"/>
      <c r="Y109" s="270"/>
      <c r="Z109" s="271"/>
      <c r="AA109" s="227"/>
      <c r="AB109" s="227"/>
      <c r="AC109" s="265"/>
      <c r="AD109" s="6"/>
      <c r="AE109" s="6"/>
      <c r="AF109" s="6"/>
      <c r="AG109" s="6"/>
      <c r="AH109" s="6"/>
    </row>
    <row r="110" spans="1:34" ht="17.25" customHeight="1" x14ac:dyDescent="0.25">
      <c r="A110" s="117">
        <v>1</v>
      </c>
      <c r="B110" s="83" t="s">
        <v>152</v>
      </c>
      <c r="C110" s="83" t="s">
        <v>139</v>
      </c>
      <c r="D110" s="87" t="s">
        <v>109</v>
      </c>
      <c r="E110" s="106" t="s">
        <v>83</v>
      </c>
      <c r="F110" s="102" t="s">
        <v>10</v>
      </c>
      <c r="G110" s="83" t="s">
        <v>141</v>
      </c>
      <c r="H110" s="83" t="s">
        <v>140</v>
      </c>
      <c r="I110" s="141">
        <v>35.299999999999997</v>
      </c>
      <c r="J110" s="83">
        <v>20.149999999999999</v>
      </c>
      <c r="K110" s="153">
        <v>44866</v>
      </c>
      <c r="L110" s="153">
        <v>45199</v>
      </c>
      <c r="M110" s="27">
        <f>N110+O110</f>
        <v>0</v>
      </c>
      <c r="N110" s="28">
        <v>0</v>
      </c>
      <c r="O110" s="28">
        <v>0</v>
      </c>
      <c r="P110" s="143" t="s">
        <v>43</v>
      </c>
      <c r="Q110" s="29" t="s">
        <v>4</v>
      </c>
      <c r="R110" s="40">
        <f>S110+T110</f>
        <v>2133.84</v>
      </c>
      <c r="S110" s="27">
        <v>1066.92</v>
      </c>
      <c r="T110" s="27">
        <v>1066.92</v>
      </c>
      <c r="U110" s="40">
        <f>V110+W110</f>
        <v>2133.84</v>
      </c>
      <c r="V110" s="27">
        <v>2133.84</v>
      </c>
      <c r="W110" s="27">
        <v>0</v>
      </c>
      <c r="X110" s="27">
        <f>M110+R110-U110</f>
        <v>0</v>
      </c>
      <c r="Y110" s="27">
        <f>N110+S110-V110</f>
        <v>-1066.92</v>
      </c>
      <c r="Z110" s="27">
        <f>O110+T110-W110</f>
        <v>1066.92</v>
      </c>
      <c r="AA110" s="99"/>
      <c r="AB110" s="96"/>
      <c r="AC110" s="147"/>
      <c r="AD110" s="6"/>
      <c r="AE110" s="6"/>
      <c r="AF110" s="6"/>
      <c r="AG110" s="6"/>
      <c r="AH110" s="6"/>
    </row>
    <row r="111" spans="1:34" ht="13.5" customHeight="1" x14ac:dyDescent="0.25">
      <c r="A111" s="118"/>
      <c r="B111" s="83"/>
      <c r="C111" s="83"/>
      <c r="D111" s="138"/>
      <c r="E111" s="139"/>
      <c r="F111" s="140"/>
      <c r="G111" s="83"/>
      <c r="H111" s="83"/>
      <c r="I111" s="141"/>
      <c r="J111" s="83"/>
      <c r="K111" s="153"/>
      <c r="L111" s="153"/>
      <c r="M111" s="10">
        <f t="shared" ref="M111:M113" si="192">X110</f>
        <v>0</v>
      </c>
      <c r="N111" s="11">
        <f t="shared" ref="N111:N113" si="193">Y110</f>
        <v>-1066.92</v>
      </c>
      <c r="O111" s="11">
        <f t="shared" ref="O111:O113" si="194">Z110</f>
        <v>1066.92</v>
      </c>
      <c r="P111" s="144"/>
      <c r="Q111" s="17" t="s">
        <v>5</v>
      </c>
      <c r="R111" s="25">
        <f t="shared" ref="R111:R113" si="195">S111+T111</f>
        <v>0</v>
      </c>
      <c r="S111" s="27">
        <v>0</v>
      </c>
      <c r="T111" s="27">
        <v>0</v>
      </c>
      <c r="U111" s="40">
        <f t="shared" ref="U111:U113" si="196">V111+W111</f>
        <v>0</v>
      </c>
      <c r="V111" s="27">
        <v>0</v>
      </c>
      <c r="W111" s="27">
        <v>0</v>
      </c>
      <c r="X111" s="10">
        <f t="shared" ref="X111:X113" si="197">M111+R111-U111</f>
        <v>0</v>
      </c>
      <c r="Y111" s="10">
        <f t="shared" ref="Y111:Y113" si="198">N111+S111-V111</f>
        <v>-1066.92</v>
      </c>
      <c r="Z111" s="10">
        <f t="shared" ref="Z111:Z113" si="199">O111+T111-W111</f>
        <v>1066.92</v>
      </c>
      <c r="AA111" s="171"/>
      <c r="AB111" s="110"/>
      <c r="AC111" s="111"/>
      <c r="AD111" s="6"/>
      <c r="AE111" s="6"/>
      <c r="AF111" s="6"/>
      <c r="AG111" s="6"/>
      <c r="AH111" s="6"/>
    </row>
    <row r="112" spans="1:34" ht="12" customHeight="1" x14ac:dyDescent="0.25">
      <c r="A112" s="118"/>
      <c r="B112" s="83"/>
      <c r="C112" s="83"/>
      <c r="D112" s="138"/>
      <c r="E112" s="139"/>
      <c r="F112" s="140"/>
      <c r="G112" s="83"/>
      <c r="H112" s="83"/>
      <c r="I112" s="141"/>
      <c r="J112" s="83"/>
      <c r="K112" s="153"/>
      <c r="L112" s="153"/>
      <c r="M112" s="10">
        <f t="shared" si="192"/>
        <v>0</v>
      </c>
      <c r="N112" s="11">
        <f t="shared" si="193"/>
        <v>-1066.92</v>
      </c>
      <c r="O112" s="11">
        <f t="shared" si="194"/>
        <v>1066.92</v>
      </c>
      <c r="P112" s="144"/>
      <c r="Q112" s="17" t="s">
        <v>6</v>
      </c>
      <c r="R112" s="25">
        <f t="shared" si="195"/>
        <v>0</v>
      </c>
      <c r="S112" s="27">
        <v>0</v>
      </c>
      <c r="T112" s="27">
        <v>0</v>
      </c>
      <c r="U112" s="40">
        <f t="shared" si="196"/>
        <v>0</v>
      </c>
      <c r="V112" s="27">
        <v>0</v>
      </c>
      <c r="W112" s="27">
        <v>0</v>
      </c>
      <c r="X112" s="10">
        <f t="shared" si="197"/>
        <v>0</v>
      </c>
      <c r="Y112" s="10">
        <f t="shared" si="198"/>
        <v>-1066.92</v>
      </c>
      <c r="Z112" s="10">
        <f t="shared" si="199"/>
        <v>1066.92</v>
      </c>
      <c r="AA112" s="171"/>
      <c r="AB112" s="110"/>
      <c r="AC112" s="111"/>
      <c r="AD112" s="6"/>
      <c r="AE112" s="6"/>
      <c r="AF112" s="6"/>
      <c r="AG112" s="6"/>
      <c r="AH112" s="6"/>
    </row>
    <row r="113" spans="1:34" ht="11.25" customHeight="1" x14ac:dyDescent="0.25">
      <c r="A113" s="118"/>
      <c r="B113" s="83"/>
      <c r="C113" s="83"/>
      <c r="D113" s="138"/>
      <c r="E113" s="139"/>
      <c r="F113" s="140"/>
      <c r="G113" s="83"/>
      <c r="H113" s="83"/>
      <c r="I113" s="141"/>
      <c r="J113" s="83"/>
      <c r="K113" s="153"/>
      <c r="L113" s="153"/>
      <c r="M113" s="10">
        <f t="shared" si="192"/>
        <v>0</v>
      </c>
      <c r="N113" s="11">
        <f t="shared" si="193"/>
        <v>-1066.92</v>
      </c>
      <c r="O113" s="11">
        <f t="shared" si="194"/>
        <v>1066.92</v>
      </c>
      <c r="P113" s="144"/>
      <c r="Q113" s="17" t="s">
        <v>7</v>
      </c>
      <c r="R113" s="25">
        <f t="shared" si="195"/>
        <v>0</v>
      </c>
      <c r="S113" s="10">
        <v>0</v>
      </c>
      <c r="T113" s="10">
        <v>0</v>
      </c>
      <c r="U113" s="40">
        <f t="shared" si="196"/>
        <v>0</v>
      </c>
      <c r="V113" s="27">
        <v>0</v>
      </c>
      <c r="W113" s="27">
        <v>0</v>
      </c>
      <c r="X113" s="10">
        <f t="shared" si="197"/>
        <v>0</v>
      </c>
      <c r="Y113" s="10">
        <f t="shared" si="198"/>
        <v>-1066.92</v>
      </c>
      <c r="Z113" s="10">
        <f t="shared" si="199"/>
        <v>1066.92</v>
      </c>
      <c r="AA113" s="171"/>
      <c r="AB113" s="110"/>
      <c r="AC113" s="111"/>
      <c r="AD113" s="6"/>
      <c r="AE113" s="6"/>
      <c r="AF113" s="6"/>
      <c r="AG113" s="6"/>
      <c r="AH113" s="6"/>
    </row>
    <row r="114" spans="1:34" ht="22.5" customHeight="1" x14ac:dyDescent="0.25">
      <c r="A114" s="118"/>
      <c r="B114" s="83"/>
      <c r="C114" s="84"/>
      <c r="D114" s="138"/>
      <c r="E114" s="104"/>
      <c r="F114" s="140"/>
      <c r="G114" s="84"/>
      <c r="H114" s="84"/>
      <c r="I114" s="142"/>
      <c r="J114" s="84"/>
      <c r="K114" s="154"/>
      <c r="L114" s="154"/>
      <c r="M114" s="148"/>
      <c r="N114" s="148"/>
      <c r="O114" s="148"/>
      <c r="P114" s="144"/>
      <c r="Q114" s="18" t="s">
        <v>3</v>
      </c>
      <c r="R114" s="41">
        <f>SUM(R110:R113)</f>
        <v>2133.84</v>
      </c>
      <c r="S114" s="12">
        <f>SUM(S110:S113)</f>
        <v>1066.92</v>
      </c>
      <c r="T114" s="12">
        <f t="shared" ref="T114" si="200">SUM(T110:T113)</f>
        <v>1066.92</v>
      </c>
      <c r="U114" s="41">
        <f>SUM(U110:U113)</f>
        <v>2133.84</v>
      </c>
      <c r="V114" s="12">
        <f>SUM(V110:V113)</f>
        <v>2133.84</v>
      </c>
      <c r="W114" s="12">
        <f t="shared" ref="W114" si="201">SUM(W110:W113)</f>
        <v>0</v>
      </c>
      <c r="X114" s="148"/>
      <c r="Y114" s="148"/>
      <c r="Z114" s="148"/>
      <c r="AA114" s="171"/>
      <c r="AB114" s="110"/>
      <c r="AC114" s="111"/>
      <c r="AD114" s="6"/>
      <c r="AE114" s="6"/>
      <c r="AF114" s="6"/>
      <c r="AG114" s="6"/>
      <c r="AH114" s="6"/>
    </row>
    <row r="115" spans="1:34" ht="13.5" customHeight="1" x14ac:dyDescent="0.25">
      <c r="A115" s="137">
        <v>2</v>
      </c>
      <c r="B115" s="103" t="s">
        <v>152</v>
      </c>
      <c r="C115" s="82" t="s">
        <v>108</v>
      </c>
      <c r="D115" s="129" t="s">
        <v>112</v>
      </c>
      <c r="E115" s="139" t="s">
        <v>83</v>
      </c>
      <c r="F115" s="133"/>
      <c r="G115" s="82" t="s">
        <v>142</v>
      </c>
      <c r="H115" s="82" t="s">
        <v>110</v>
      </c>
      <c r="I115" s="151">
        <v>127.2</v>
      </c>
      <c r="J115" s="82">
        <v>39.15</v>
      </c>
      <c r="K115" s="152">
        <v>44866</v>
      </c>
      <c r="L115" s="152">
        <v>45199</v>
      </c>
      <c r="M115" s="10">
        <f>N115+O115</f>
        <v>0</v>
      </c>
      <c r="N115" s="11">
        <v>0</v>
      </c>
      <c r="O115" s="14">
        <v>0</v>
      </c>
      <c r="P115" s="119" t="s">
        <v>43</v>
      </c>
      <c r="Q115" s="17" t="s">
        <v>4</v>
      </c>
      <c r="R115" s="25">
        <f>S115+T115</f>
        <v>10577.599999999999</v>
      </c>
      <c r="S115" s="10">
        <v>6264.9</v>
      </c>
      <c r="T115" s="10">
        <v>4312.7</v>
      </c>
      <c r="U115" s="25">
        <f>V115+W115</f>
        <v>10577.6</v>
      </c>
      <c r="V115" s="10">
        <v>10577.6</v>
      </c>
      <c r="W115" s="10">
        <v>0</v>
      </c>
      <c r="X115" s="10">
        <f>M115+R115-U115</f>
        <v>0</v>
      </c>
      <c r="Y115" s="10">
        <f>N115+S115-V115</f>
        <v>-4312.7000000000007</v>
      </c>
      <c r="Z115" s="10">
        <f>O115+T115-W115</f>
        <v>4312.7</v>
      </c>
      <c r="AA115" s="97"/>
      <c r="AB115" s="97"/>
      <c r="AC115" s="112"/>
    </row>
    <row r="116" spans="1:34" ht="13.2" x14ac:dyDescent="0.25">
      <c r="A116" s="149"/>
      <c r="B116" s="103"/>
      <c r="C116" s="83"/>
      <c r="D116" s="130"/>
      <c r="E116" s="139"/>
      <c r="F116" s="134"/>
      <c r="G116" s="83"/>
      <c r="H116" s="83"/>
      <c r="I116" s="141"/>
      <c r="J116" s="83"/>
      <c r="K116" s="153"/>
      <c r="L116" s="153"/>
      <c r="M116" s="10">
        <f t="shared" ref="M116:M118" si="202">X115</f>
        <v>0</v>
      </c>
      <c r="N116" s="11">
        <f t="shared" ref="N116:N118" si="203">Y115</f>
        <v>-4312.7000000000007</v>
      </c>
      <c r="O116" s="11">
        <f t="shared" ref="O116:O118" si="204">Z115</f>
        <v>4312.7</v>
      </c>
      <c r="P116" s="120"/>
      <c r="Q116" s="17" t="s">
        <v>5</v>
      </c>
      <c r="R116" s="25">
        <f t="shared" ref="R116:R118" si="205">S116+T116</f>
        <v>0</v>
      </c>
      <c r="S116" s="10">
        <v>0</v>
      </c>
      <c r="T116" s="10">
        <v>0</v>
      </c>
      <c r="U116" s="25">
        <f t="shared" ref="U116:U118" si="206">V116+W116</f>
        <v>0</v>
      </c>
      <c r="V116" s="10">
        <v>0</v>
      </c>
      <c r="W116" s="10">
        <v>0</v>
      </c>
      <c r="X116" s="10">
        <f t="shared" ref="X116:X118" si="207">M116+R116-U116</f>
        <v>0</v>
      </c>
      <c r="Y116" s="10">
        <f t="shared" ref="Y116:Y118" si="208">N116+S116-V116</f>
        <v>-4312.7000000000007</v>
      </c>
      <c r="Z116" s="10">
        <f t="shared" ref="Z116:Z118" si="209">O116+T116-W116</f>
        <v>4312.7</v>
      </c>
      <c r="AA116" s="98"/>
      <c r="AB116" s="98"/>
      <c r="AC116" s="156"/>
    </row>
    <row r="117" spans="1:34" ht="13.2" x14ac:dyDescent="0.25">
      <c r="A117" s="149"/>
      <c r="B117" s="103"/>
      <c r="C117" s="83"/>
      <c r="D117" s="130"/>
      <c r="E117" s="139"/>
      <c r="F117" s="134"/>
      <c r="G117" s="83"/>
      <c r="H117" s="83"/>
      <c r="I117" s="141"/>
      <c r="J117" s="83"/>
      <c r="K117" s="153"/>
      <c r="L117" s="153"/>
      <c r="M117" s="10">
        <f t="shared" si="202"/>
        <v>0</v>
      </c>
      <c r="N117" s="11">
        <f t="shared" si="203"/>
        <v>-4312.7000000000007</v>
      </c>
      <c r="O117" s="11">
        <f t="shared" si="204"/>
        <v>4312.7</v>
      </c>
      <c r="P117" s="120"/>
      <c r="Q117" s="17" t="s">
        <v>6</v>
      </c>
      <c r="R117" s="25">
        <f t="shared" si="205"/>
        <v>0</v>
      </c>
      <c r="S117" s="10">
        <v>0</v>
      </c>
      <c r="T117" s="10">
        <v>0</v>
      </c>
      <c r="U117" s="25">
        <f t="shared" si="206"/>
        <v>0</v>
      </c>
      <c r="V117" s="10">
        <v>0</v>
      </c>
      <c r="W117" s="10">
        <v>0</v>
      </c>
      <c r="X117" s="10">
        <f t="shared" si="207"/>
        <v>0</v>
      </c>
      <c r="Y117" s="10">
        <f t="shared" si="208"/>
        <v>-4312.7000000000007</v>
      </c>
      <c r="Z117" s="10">
        <f t="shared" si="209"/>
        <v>4312.7</v>
      </c>
      <c r="AA117" s="98"/>
      <c r="AB117" s="98"/>
      <c r="AC117" s="156"/>
    </row>
    <row r="118" spans="1:34" ht="13.2" x14ac:dyDescent="0.25">
      <c r="A118" s="149"/>
      <c r="B118" s="103"/>
      <c r="C118" s="83"/>
      <c r="D118" s="130"/>
      <c r="E118" s="139"/>
      <c r="F118" s="134"/>
      <c r="G118" s="83"/>
      <c r="H118" s="83"/>
      <c r="I118" s="141"/>
      <c r="J118" s="83"/>
      <c r="K118" s="153"/>
      <c r="L118" s="153"/>
      <c r="M118" s="10">
        <f t="shared" si="202"/>
        <v>0</v>
      </c>
      <c r="N118" s="11">
        <f t="shared" si="203"/>
        <v>-4312.7000000000007</v>
      </c>
      <c r="O118" s="11">
        <f t="shared" si="204"/>
        <v>4312.7</v>
      </c>
      <c r="P118" s="120"/>
      <c r="Q118" s="17" t="s">
        <v>7</v>
      </c>
      <c r="R118" s="25">
        <f t="shared" si="205"/>
        <v>0</v>
      </c>
      <c r="S118" s="10">
        <v>0</v>
      </c>
      <c r="T118" s="10">
        <v>0</v>
      </c>
      <c r="U118" s="25">
        <f t="shared" si="206"/>
        <v>0</v>
      </c>
      <c r="V118" s="10">
        <v>0</v>
      </c>
      <c r="W118" s="10">
        <v>0</v>
      </c>
      <c r="X118" s="10">
        <f t="shared" si="207"/>
        <v>0</v>
      </c>
      <c r="Y118" s="10">
        <f t="shared" si="208"/>
        <v>-4312.7000000000007</v>
      </c>
      <c r="Z118" s="10">
        <f t="shared" si="209"/>
        <v>4312.7</v>
      </c>
      <c r="AA118" s="98"/>
      <c r="AB118" s="98"/>
      <c r="AC118" s="156"/>
    </row>
    <row r="119" spans="1:34" ht="29.25" customHeight="1" thickBot="1" x14ac:dyDescent="0.3">
      <c r="A119" s="117"/>
      <c r="B119" s="103"/>
      <c r="C119" s="83"/>
      <c r="D119" s="145"/>
      <c r="E119" s="104"/>
      <c r="F119" s="150"/>
      <c r="G119" s="84"/>
      <c r="H119" s="84"/>
      <c r="I119" s="142"/>
      <c r="J119" s="84"/>
      <c r="K119" s="154"/>
      <c r="L119" s="154"/>
      <c r="M119" s="107"/>
      <c r="N119" s="108"/>
      <c r="O119" s="109"/>
      <c r="P119" s="143"/>
      <c r="Q119" s="39" t="s">
        <v>3</v>
      </c>
      <c r="R119" s="42">
        <f>SUM(R115:R118)</f>
        <v>10577.599999999999</v>
      </c>
      <c r="S119" s="69">
        <f t="shared" ref="S119:W119" si="210">SUM(S115:S118)</f>
        <v>6264.9</v>
      </c>
      <c r="T119" s="69">
        <f t="shared" si="210"/>
        <v>4312.7</v>
      </c>
      <c r="U119" s="42">
        <f t="shared" si="210"/>
        <v>10577.6</v>
      </c>
      <c r="V119" s="69">
        <f t="shared" si="210"/>
        <v>10577.6</v>
      </c>
      <c r="W119" s="69">
        <f t="shared" si="210"/>
        <v>0</v>
      </c>
      <c r="X119" s="266"/>
      <c r="Y119" s="267"/>
      <c r="Z119" s="268"/>
      <c r="AA119" s="155"/>
      <c r="AB119" s="155"/>
      <c r="AC119" s="157"/>
    </row>
    <row r="120" spans="1:34" ht="13.8" thickTop="1" x14ac:dyDescent="0.25">
      <c r="A120" s="137">
        <v>3</v>
      </c>
      <c r="B120" s="83" t="s">
        <v>152</v>
      </c>
      <c r="C120" s="82" t="s">
        <v>113</v>
      </c>
      <c r="D120" s="138" t="s">
        <v>109</v>
      </c>
      <c r="E120" s="139" t="s">
        <v>83</v>
      </c>
      <c r="F120" s="134"/>
      <c r="G120" s="82" t="s">
        <v>143</v>
      </c>
      <c r="H120" s="82" t="s">
        <v>114</v>
      </c>
      <c r="I120" s="151">
        <v>74.099999999999994</v>
      </c>
      <c r="J120" s="82">
        <v>9.4</v>
      </c>
      <c r="K120" s="152">
        <v>44893</v>
      </c>
      <c r="L120" s="152">
        <v>45227</v>
      </c>
      <c r="M120" s="27">
        <f>N120+O120</f>
        <v>0</v>
      </c>
      <c r="N120" s="28">
        <v>0</v>
      </c>
      <c r="O120" s="30">
        <v>0</v>
      </c>
      <c r="P120" s="120" t="s">
        <v>43</v>
      </c>
      <c r="Q120" s="17" t="s">
        <v>4</v>
      </c>
      <c r="R120" s="25">
        <f>S120+T120</f>
        <v>522</v>
      </c>
      <c r="S120" s="10">
        <v>261</v>
      </c>
      <c r="T120" s="10">
        <v>261</v>
      </c>
      <c r="U120" s="25">
        <f>V120+W120</f>
        <v>522</v>
      </c>
      <c r="V120" s="10">
        <v>522</v>
      </c>
      <c r="W120" s="10">
        <v>0</v>
      </c>
      <c r="X120" s="10">
        <f>M120+R120-U120</f>
        <v>0</v>
      </c>
      <c r="Y120" s="10">
        <f>N120+S120-V120</f>
        <v>-261</v>
      </c>
      <c r="Z120" s="10">
        <f>O120+T120-W120</f>
        <v>261</v>
      </c>
      <c r="AA120" s="97"/>
      <c r="AB120" s="97"/>
      <c r="AC120" s="252"/>
    </row>
    <row r="121" spans="1:34" ht="13.2" x14ac:dyDescent="0.25">
      <c r="A121" s="149"/>
      <c r="B121" s="83"/>
      <c r="C121" s="83"/>
      <c r="D121" s="138"/>
      <c r="E121" s="139"/>
      <c r="F121" s="134"/>
      <c r="G121" s="83"/>
      <c r="H121" s="83"/>
      <c r="I121" s="141"/>
      <c r="J121" s="83"/>
      <c r="K121" s="153"/>
      <c r="L121" s="153"/>
      <c r="M121" s="10">
        <f t="shared" ref="M121:M123" si="211">X120</f>
        <v>0</v>
      </c>
      <c r="N121" s="11">
        <f t="shared" ref="N121:N123" si="212">Y120</f>
        <v>-261</v>
      </c>
      <c r="O121" s="11">
        <f t="shared" ref="O121:O123" si="213">Z120</f>
        <v>261</v>
      </c>
      <c r="P121" s="120"/>
      <c r="Q121" s="17" t="s">
        <v>5</v>
      </c>
      <c r="R121" s="25">
        <f t="shared" ref="R121:R123" si="214">S121+T121</f>
        <v>0</v>
      </c>
      <c r="S121" s="10">
        <v>0</v>
      </c>
      <c r="T121" s="10">
        <v>0</v>
      </c>
      <c r="U121" s="25">
        <f t="shared" ref="U121:U122" si="215">V121+W121</f>
        <v>0</v>
      </c>
      <c r="V121" s="10">
        <v>0</v>
      </c>
      <c r="W121" s="10">
        <v>0</v>
      </c>
      <c r="X121" s="10">
        <f t="shared" ref="X121:X123" si="216">M121+R121-U121</f>
        <v>0</v>
      </c>
      <c r="Y121" s="10">
        <f t="shared" ref="Y121:Y123" si="217">N121+S121-V121</f>
        <v>-261</v>
      </c>
      <c r="Z121" s="10">
        <f t="shared" ref="Z121:Z123" si="218">O121+T121-W121</f>
        <v>261</v>
      </c>
      <c r="AA121" s="98"/>
      <c r="AB121" s="98"/>
      <c r="AC121" s="253"/>
    </row>
    <row r="122" spans="1:34" ht="13.2" x14ac:dyDescent="0.25">
      <c r="A122" s="149"/>
      <c r="B122" s="83"/>
      <c r="C122" s="83"/>
      <c r="D122" s="138"/>
      <c r="E122" s="139"/>
      <c r="F122" s="134"/>
      <c r="G122" s="83"/>
      <c r="H122" s="83"/>
      <c r="I122" s="141"/>
      <c r="J122" s="83"/>
      <c r="K122" s="153"/>
      <c r="L122" s="153"/>
      <c r="M122" s="10">
        <f t="shared" si="211"/>
        <v>0</v>
      </c>
      <c r="N122" s="11">
        <f t="shared" si="212"/>
        <v>-261</v>
      </c>
      <c r="O122" s="11">
        <f t="shared" si="213"/>
        <v>261</v>
      </c>
      <c r="P122" s="120"/>
      <c r="Q122" s="17" t="s">
        <v>6</v>
      </c>
      <c r="R122" s="25">
        <f t="shared" si="214"/>
        <v>0</v>
      </c>
      <c r="S122" s="10">
        <v>0</v>
      </c>
      <c r="T122" s="10">
        <v>0</v>
      </c>
      <c r="U122" s="25">
        <f t="shared" si="215"/>
        <v>0</v>
      </c>
      <c r="V122" s="10">
        <v>0</v>
      </c>
      <c r="W122" s="10">
        <v>0</v>
      </c>
      <c r="X122" s="10">
        <f t="shared" si="216"/>
        <v>0</v>
      </c>
      <c r="Y122" s="10">
        <f t="shared" si="217"/>
        <v>-261</v>
      </c>
      <c r="Z122" s="10">
        <f t="shared" si="218"/>
        <v>261</v>
      </c>
      <c r="AA122" s="98"/>
      <c r="AB122" s="98"/>
      <c r="AC122" s="253"/>
    </row>
    <row r="123" spans="1:34" ht="13.2" x14ac:dyDescent="0.25">
      <c r="A123" s="149"/>
      <c r="B123" s="83"/>
      <c r="C123" s="83"/>
      <c r="D123" s="138"/>
      <c r="E123" s="139"/>
      <c r="F123" s="134"/>
      <c r="G123" s="83"/>
      <c r="H123" s="83"/>
      <c r="I123" s="141"/>
      <c r="J123" s="83"/>
      <c r="K123" s="153"/>
      <c r="L123" s="153"/>
      <c r="M123" s="10">
        <f t="shared" si="211"/>
        <v>0</v>
      </c>
      <c r="N123" s="11">
        <f t="shared" si="212"/>
        <v>-261</v>
      </c>
      <c r="O123" s="11">
        <f t="shared" si="213"/>
        <v>261</v>
      </c>
      <c r="P123" s="120"/>
      <c r="Q123" s="17" t="s">
        <v>7</v>
      </c>
      <c r="R123" s="25">
        <f t="shared" si="214"/>
        <v>0</v>
      </c>
      <c r="S123" s="10">
        <v>0</v>
      </c>
      <c r="T123" s="10">
        <v>0</v>
      </c>
      <c r="U123" s="25">
        <f>V123+W123</f>
        <v>0</v>
      </c>
      <c r="V123" s="10">
        <v>0</v>
      </c>
      <c r="W123" s="10">
        <v>0</v>
      </c>
      <c r="X123" s="10">
        <f t="shared" si="216"/>
        <v>0</v>
      </c>
      <c r="Y123" s="10">
        <f t="shared" si="217"/>
        <v>-261</v>
      </c>
      <c r="Z123" s="10">
        <f t="shared" si="218"/>
        <v>261</v>
      </c>
      <c r="AA123" s="98"/>
      <c r="AB123" s="98"/>
      <c r="AC123" s="253"/>
    </row>
    <row r="124" spans="1:34" ht="13.8" thickBot="1" x14ac:dyDescent="0.3">
      <c r="A124" s="149"/>
      <c r="B124" s="83"/>
      <c r="C124" s="83"/>
      <c r="D124" s="85"/>
      <c r="E124" s="104"/>
      <c r="F124" s="134"/>
      <c r="G124" s="83"/>
      <c r="H124" s="83"/>
      <c r="I124" s="141"/>
      <c r="J124" s="83"/>
      <c r="K124" s="153"/>
      <c r="L124" s="153"/>
      <c r="M124" s="245"/>
      <c r="N124" s="246"/>
      <c r="O124" s="247"/>
      <c r="P124" s="120"/>
      <c r="Q124" s="39" t="s">
        <v>3</v>
      </c>
      <c r="R124" s="42">
        <f>SUM(R120:R123)</f>
        <v>522</v>
      </c>
      <c r="S124" s="69">
        <f t="shared" ref="S124" si="219">SUM(S120:S123)</f>
        <v>261</v>
      </c>
      <c r="T124" s="69">
        <f t="shared" ref="T124" si="220">SUM(T120:T123)</f>
        <v>261</v>
      </c>
      <c r="U124" s="42">
        <f t="shared" ref="U124" si="221">SUM(U120:U123)</f>
        <v>522</v>
      </c>
      <c r="V124" s="69">
        <f t="shared" ref="V124" si="222">SUM(V120:V123)</f>
        <v>522</v>
      </c>
      <c r="W124" s="69">
        <f t="shared" ref="W124" si="223">SUM(W120:W123)</f>
        <v>0</v>
      </c>
      <c r="X124" s="245"/>
      <c r="Y124" s="246"/>
      <c r="Z124" s="247"/>
      <c r="AA124" s="98"/>
      <c r="AB124" s="98"/>
      <c r="AC124" s="253"/>
    </row>
    <row r="125" spans="1:34" ht="13.5" customHeight="1" thickBot="1" x14ac:dyDescent="0.3">
      <c r="A125" s="184">
        <v>5</v>
      </c>
      <c r="B125" s="218" t="s">
        <v>62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57">
        <f>N125+O125</f>
        <v>907.7</v>
      </c>
      <c r="N125" s="54">
        <f>N130+N135+N140+N145+N150+N160</f>
        <v>907.7</v>
      </c>
      <c r="O125" s="54">
        <f>O130+O135+O140+O145+O150+O160</f>
        <v>0</v>
      </c>
      <c r="P125" s="279"/>
      <c r="Q125" s="55" t="s">
        <v>4</v>
      </c>
      <c r="R125" s="54">
        <f>S125+T125</f>
        <v>90352.959999999992</v>
      </c>
      <c r="S125" s="57">
        <f>S130+S135+S140+S145+S150+S160+S165+S165</f>
        <v>90352.959999999992</v>
      </c>
      <c r="T125" s="57">
        <f t="shared" ref="T125:T128" si="224">T130+T135+T140+T145+T150+T160</f>
        <v>0</v>
      </c>
      <c r="U125" s="54">
        <f>V125+W125</f>
        <v>67644.789999999994</v>
      </c>
      <c r="V125" s="74">
        <f>V130+V135+V140+V145+V150+V160+V155+V165</f>
        <v>67644.789999999994</v>
      </c>
      <c r="W125" s="74">
        <f>W130+W135+W140+W145+W150+W160+W155+W165</f>
        <v>0</v>
      </c>
      <c r="X125" s="57">
        <f>M125+R125-U125</f>
        <v>23615.869999999995</v>
      </c>
      <c r="Y125" s="57">
        <f>N125+S125-V125</f>
        <v>23615.869999999995</v>
      </c>
      <c r="Z125" s="57">
        <f>O125+T125-W125</f>
        <v>0</v>
      </c>
      <c r="AA125" s="291"/>
      <c r="AB125" s="291"/>
      <c r="AC125" s="294"/>
    </row>
    <row r="126" spans="1:34" ht="13.8" thickBot="1" x14ac:dyDescent="0.3">
      <c r="A126" s="185"/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10">
        <f t="shared" ref="M126:M128" si="225">X125</f>
        <v>23615.869999999995</v>
      </c>
      <c r="N126" s="11">
        <f t="shared" ref="N126:N128" si="226">Y125</f>
        <v>23615.869999999995</v>
      </c>
      <c r="O126" s="11">
        <f t="shared" ref="O126:O128" si="227">Z125</f>
        <v>0</v>
      </c>
      <c r="P126" s="280"/>
      <c r="Q126" s="16" t="s">
        <v>5</v>
      </c>
      <c r="R126" s="25">
        <f t="shared" ref="R126:R128" si="228">S126+T126</f>
        <v>90354.48</v>
      </c>
      <c r="S126" s="57">
        <f>S131+S136+S141+S146+S151+S161+S166+S166</f>
        <v>90354.48</v>
      </c>
      <c r="T126" s="10">
        <f t="shared" si="224"/>
        <v>0</v>
      </c>
      <c r="U126" s="54">
        <f t="shared" ref="U126:U128" si="229">V126+W126</f>
        <v>92295.98</v>
      </c>
      <c r="V126" s="10">
        <f t="shared" ref="V126:W128" si="230">V131+V136+V141+V146+V151+V161+V156+V166</f>
        <v>92295.98</v>
      </c>
      <c r="W126" s="10">
        <f t="shared" si="230"/>
        <v>0</v>
      </c>
      <c r="X126" s="10">
        <f t="shared" ref="X126:X128" si="231">M126+R126-U126</f>
        <v>21674.369999999995</v>
      </c>
      <c r="Y126" s="10">
        <f t="shared" ref="Y126:Y128" si="232">N126+S126-V126</f>
        <v>21674.369999999995</v>
      </c>
      <c r="Z126" s="10">
        <f t="shared" ref="Z126:Z128" si="233">O126+T126-W126</f>
        <v>0</v>
      </c>
      <c r="AA126" s="292"/>
      <c r="AB126" s="292"/>
      <c r="AC126" s="295"/>
    </row>
    <row r="127" spans="1:34" ht="13.8" thickBot="1" x14ac:dyDescent="0.3">
      <c r="A127" s="185"/>
      <c r="B127" s="219"/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10">
        <f t="shared" si="225"/>
        <v>21674.369999999995</v>
      </c>
      <c r="N127" s="11">
        <f t="shared" si="226"/>
        <v>21674.369999999995</v>
      </c>
      <c r="O127" s="11">
        <f t="shared" si="227"/>
        <v>0</v>
      </c>
      <c r="P127" s="280"/>
      <c r="Q127" s="16" t="s">
        <v>6</v>
      </c>
      <c r="R127" s="25">
        <f t="shared" si="228"/>
        <v>90354.48</v>
      </c>
      <c r="S127" s="57">
        <f t="shared" ref="S127:S128" si="234">S132+S137+S142+S147+S152+S162+S167+S167</f>
        <v>90354.48</v>
      </c>
      <c r="T127" s="10">
        <f t="shared" si="224"/>
        <v>0</v>
      </c>
      <c r="U127" s="54">
        <f t="shared" si="229"/>
        <v>93148.98</v>
      </c>
      <c r="V127" s="10">
        <f t="shared" si="230"/>
        <v>93148.98</v>
      </c>
      <c r="W127" s="10">
        <f t="shared" si="230"/>
        <v>0</v>
      </c>
      <c r="X127" s="10">
        <f t="shared" si="231"/>
        <v>18879.869999999995</v>
      </c>
      <c r="Y127" s="10">
        <f t="shared" si="232"/>
        <v>18879.869999999995</v>
      </c>
      <c r="Z127" s="10">
        <f t="shared" si="233"/>
        <v>0</v>
      </c>
      <c r="AA127" s="292"/>
      <c r="AB127" s="292"/>
      <c r="AC127" s="295"/>
    </row>
    <row r="128" spans="1:34" ht="13.2" x14ac:dyDescent="0.25">
      <c r="A128" s="185"/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10">
        <f t="shared" si="225"/>
        <v>18879.869999999995</v>
      </c>
      <c r="N128" s="11">
        <f t="shared" si="226"/>
        <v>18879.869999999995</v>
      </c>
      <c r="O128" s="11">
        <f t="shared" si="227"/>
        <v>0</v>
      </c>
      <c r="P128" s="280"/>
      <c r="Q128" s="16" t="s">
        <v>7</v>
      </c>
      <c r="R128" s="25">
        <f t="shared" si="228"/>
        <v>89446.959999999992</v>
      </c>
      <c r="S128" s="57">
        <f t="shared" si="234"/>
        <v>89446.959999999992</v>
      </c>
      <c r="T128" s="10">
        <f t="shared" si="224"/>
        <v>0</v>
      </c>
      <c r="U128" s="54">
        <f t="shared" si="229"/>
        <v>92241.459999999992</v>
      </c>
      <c r="V128" s="27">
        <f t="shared" si="230"/>
        <v>92241.459999999992</v>
      </c>
      <c r="W128" s="27">
        <f t="shared" si="230"/>
        <v>0</v>
      </c>
      <c r="X128" s="10">
        <f t="shared" si="231"/>
        <v>16085.369999999995</v>
      </c>
      <c r="Y128" s="10">
        <f t="shared" si="232"/>
        <v>16085.369999999995</v>
      </c>
      <c r="Z128" s="10">
        <f t="shared" si="233"/>
        <v>0</v>
      </c>
      <c r="AA128" s="292"/>
      <c r="AB128" s="292"/>
      <c r="AC128" s="295"/>
    </row>
    <row r="129" spans="1:29" ht="26.25" customHeight="1" thickBot="1" x14ac:dyDescent="0.3">
      <c r="A129" s="186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173"/>
      <c r="N129" s="173"/>
      <c r="O129" s="173"/>
      <c r="P129" s="281"/>
      <c r="Q129" s="58" t="s">
        <v>3</v>
      </c>
      <c r="R129" s="59">
        <f>SUM(R125:R128)</f>
        <v>360508.88</v>
      </c>
      <c r="S129" s="67">
        <f>SUM(S125:S128)</f>
        <v>360508.88</v>
      </c>
      <c r="T129" s="67">
        <f t="shared" ref="T129:W129" si="235">SUM(T125:T128)</f>
        <v>0</v>
      </c>
      <c r="U129" s="59">
        <f>SUM(U125:U128)</f>
        <v>345331.20999999996</v>
      </c>
      <c r="V129" s="67">
        <f>SUM(V125:V128)</f>
        <v>345331.20999999996</v>
      </c>
      <c r="W129" s="67">
        <f t="shared" si="235"/>
        <v>0</v>
      </c>
      <c r="X129" s="201"/>
      <c r="Y129" s="201"/>
      <c r="Z129" s="201"/>
      <c r="AA129" s="293"/>
      <c r="AB129" s="293"/>
      <c r="AC129" s="296"/>
    </row>
    <row r="130" spans="1:29" ht="12.75" customHeight="1" x14ac:dyDescent="0.25">
      <c r="A130" s="117">
        <v>1</v>
      </c>
      <c r="B130" s="87" t="s">
        <v>63</v>
      </c>
      <c r="C130" s="87" t="s">
        <v>64</v>
      </c>
      <c r="D130" s="87" t="s">
        <v>144</v>
      </c>
      <c r="E130" s="106" t="s">
        <v>83</v>
      </c>
      <c r="F130" s="102">
        <v>13659</v>
      </c>
      <c r="G130" s="87" t="s">
        <v>67</v>
      </c>
      <c r="H130" s="106" t="s">
        <v>65</v>
      </c>
      <c r="I130" s="102">
        <v>471</v>
      </c>
      <c r="J130" s="87">
        <v>48.55</v>
      </c>
      <c r="K130" s="154">
        <v>44959</v>
      </c>
      <c r="L130" s="154">
        <v>45292</v>
      </c>
      <c r="M130" s="27">
        <f>N130+O130</f>
        <v>0</v>
      </c>
      <c r="N130" s="28">
        <v>0</v>
      </c>
      <c r="O130" s="28">
        <v>0</v>
      </c>
      <c r="P130" s="143" t="s">
        <v>43</v>
      </c>
      <c r="Q130" s="29" t="s">
        <v>4</v>
      </c>
      <c r="R130" s="40">
        <f>S130+T130</f>
        <v>68595.509999999995</v>
      </c>
      <c r="S130" s="27">
        <v>68595.509999999995</v>
      </c>
      <c r="T130" s="27">
        <v>0</v>
      </c>
      <c r="U130" s="40">
        <f>V130+W130</f>
        <v>45730.34</v>
      </c>
      <c r="V130" s="27">
        <v>45730.34</v>
      </c>
      <c r="W130" s="27">
        <v>0</v>
      </c>
      <c r="X130" s="27">
        <f>M130+R130-U130</f>
        <v>22865.17</v>
      </c>
      <c r="Y130" s="27">
        <f>N130+S130-V130</f>
        <v>22865.17</v>
      </c>
      <c r="Z130" s="27">
        <f>O130+T130-W130</f>
        <v>0</v>
      </c>
      <c r="AA130" s="99"/>
      <c r="AB130" s="96"/>
      <c r="AC130" s="189"/>
    </row>
    <row r="131" spans="1:29" ht="13.2" x14ac:dyDescent="0.25">
      <c r="A131" s="118"/>
      <c r="B131" s="138"/>
      <c r="C131" s="138"/>
      <c r="D131" s="138"/>
      <c r="E131" s="139"/>
      <c r="F131" s="140"/>
      <c r="G131" s="138"/>
      <c r="H131" s="139"/>
      <c r="I131" s="140"/>
      <c r="J131" s="138"/>
      <c r="K131" s="138"/>
      <c r="L131" s="138"/>
      <c r="M131" s="10">
        <f t="shared" ref="M131:O133" si="236">X130</f>
        <v>22865.17</v>
      </c>
      <c r="N131" s="11">
        <f t="shared" si="236"/>
        <v>22865.17</v>
      </c>
      <c r="O131" s="11">
        <f t="shared" si="236"/>
        <v>0</v>
      </c>
      <c r="P131" s="144"/>
      <c r="Q131" s="17" t="s">
        <v>5</v>
      </c>
      <c r="R131" s="25">
        <f t="shared" ref="R131:R133" si="237">S131+T131</f>
        <v>68595.509999999995</v>
      </c>
      <c r="S131" s="27">
        <v>68595.509999999995</v>
      </c>
      <c r="T131" s="27">
        <v>0</v>
      </c>
      <c r="U131" s="25">
        <f t="shared" ref="U131:U133" si="238">V131</f>
        <v>68595.509999999995</v>
      </c>
      <c r="V131" s="10">
        <v>68595.509999999995</v>
      </c>
      <c r="W131" s="27">
        <v>0</v>
      </c>
      <c r="X131" s="10">
        <f t="shared" ref="X131:X133" si="239">M131+R131-U131</f>
        <v>22865.17</v>
      </c>
      <c r="Y131" s="10">
        <f t="shared" ref="Y131:Y133" si="240">N131+S131-V131</f>
        <v>22865.17</v>
      </c>
      <c r="Z131" s="10">
        <f t="shared" ref="Z131:Z133" si="241">O131+T131-W131</f>
        <v>0</v>
      </c>
      <c r="AA131" s="171"/>
      <c r="AB131" s="110"/>
      <c r="AC131" s="190"/>
    </row>
    <row r="132" spans="1:29" ht="13.2" x14ac:dyDescent="0.25">
      <c r="A132" s="118"/>
      <c r="B132" s="138"/>
      <c r="C132" s="138"/>
      <c r="D132" s="138"/>
      <c r="E132" s="139"/>
      <c r="F132" s="140"/>
      <c r="G132" s="138"/>
      <c r="H132" s="139"/>
      <c r="I132" s="140"/>
      <c r="J132" s="138"/>
      <c r="K132" s="138"/>
      <c r="L132" s="138"/>
      <c r="M132" s="10">
        <f t="shared" si="236"/>
        <v>22865.17</v>
      </c>
      <c r="N132" s="11">
        <f t="shared" si="236"/>
        <v>22865.17</v>
      </c>
      <c r="O132" s="11">
        <f t="shared" si="236"/>
        <v>0</v>
      </c>
      <c r="P132" s="144"/>
      <c r="Q132" s="17" t="s">
        <v>6</v>
      </c>
      <c r="R132" s="25">
        <f t="shared" si="237"/>
        <v>68595.509999999995</v>
      </c>
      <c r="S132" s="27">
        <v>68595.509999999995</v>
      </c>
      <c r="T132" s="27">
        <v>0</v>
      </c>
      <c r="U132" s="25">
        <f t="shared" si="238"/>
        <v>68595.509999999995</v>
      </c>
      <c r="V132" s="10">
        <v>68595.509999999995</v>
      </c>
      <c r="W132" s="27">
        <v>0</v>
      </c>
      <c r="X132" s="10">
        <f t="shared" si="239"/>
        <v>22865.17</v>
      </c>
      <c r="Y132" s="10">
        <f t="shared" si="240"/>
        <v>22865.17</v>
      </c>
      <c r="Z132" s="10">
        <f t="shared" si="241"/>
        <v>0</v>
      </c>
      <c r="AA132" s="171"/>
      <c r="AB132" s="110"/>
      <c r="AC132" s="190"/>
    </row>
    <row r="133" spans="1:29" ht="13.2" x14ac:dyDescent="0.25">
      <c r="A133" s="118"/>
      <c r="B133" s="138"/>
      <c r="C133" s="138"/>
      <c r="D133" s="138"/>
      <c r="E133" s="139"/>
      <c r="F133" s="140"/>
      <c r="G133" s="138"/>
      <c r="H133" s="139"/>
      <c r="I133" s="140"/>
      <c r="J133" s="138"/>
      <c r="K133" s="138"/>
      <c r="L133" s="138"/>
      <c r="M133" s="10">
        <f t="shared" si="236"/>
        <v>22865.17</v>
      </c>
      <c r="N133" s="11">
        <f t="shared" si="236"/>
        <v>22865.17</v>
      </c>
      <c r="O133" s="11">
        <f t="shared" si="236"/>
        <v>0</v>
      </c>
      <c r="P133" s="144"/>
      <c r="Q133" s="17" t="s">
        <v>7</v>
      </c>
      <c r="R133" s="25">
        <f t="shared" si="237"/>
        <v>68595.509999999995</v>
      </c>
      <c r="S133" s="27">
        <v>68595.509999999995</v>
      </c>
      <c r="T133" s="27">
        <v>0</v>
      </c>
      <c r="U133" s="25">
        <f t="shared" si="238"/>
        <v>68595.509999999995</v>
      </c>
      <c r="V133" s="10">
        <v>68595.509999999995</v>
      </c>
      <c r="W133" s="27">
        <v>0</v>
      </c>
      <c r="X133" s="10">
        <f t="shared" si="239"/>
        <v>22865.17</v>
      </c>
      <c r="Y133" s="10">
        <f t="shared" si="240"/>
        <v>22865.17</v>
      </c>
      <c r="Z133" s="10">
        <f t="shared" si="241"/>
        <v>0</v>
      </c>
      <c r="AA133" s="171"/>
      <c r="AB133" s="110"/>
      <c r="AC133" s="190"/>
    </row>
    <row r="134" spans="1:29" ht="13.2" x14ac:dyDescent="0.25">
      <c r="A134" s="118"/>
      <c r="B134" s="138"/>
      <c r="C134" s="138"/>
      <c r="D134" s="138"/>
      <c r="E134" s="104"/>
      <c r="F134" s="140"/>
      <c r="G134" s="138"/>
      <c r="H134" s="139"/>
      <c r="I134" s="140"/>
      <c r="J134" s="138"/>
      <c r="K134" s="138"/>
      <c r="L134" s="138"/>
      <c r="M134" s="148"/>
      <c r="N134" s="148"/>
      <c r="O134" s="148"/>
      <c r="P134" s="144"/>
      <c r="Q134" s="18" t="s">
        <v>3</v>
      </c>
      <c r="R134" s="41">
        <f>SUM(R130:R133)</f>
        <v>274382.03999999998</v>
      </c>
      <c r="S134" s="12">
        <f>SUM(S130:S133)</f>
        <v>274382.03999999998</v>
      </c>
      <c r="T134" s="12">
        <f t="shared" ref="T134:W134" si="242">SUM(T130:T133)</f>
        <v>0</v>
      </c>
      <c r="U134" s="41">
        <f>SUM(U130:U133)</f>
        <v>251516.87</v>
      </c>
      <c r="V134" s="12">
        <f>SUM(V130:V133)</f>
        <v>251516.87</v>
      </c>
      <c r="W134" s="12">
        <f t="shared" si="242"/>
        <v>0</v>
      </c>
      <c r="X134" s="148"/>
      <c r="Y134" s="148"/>
      <c r="Z134" s="148"/>
      <c r="AA134" s="171"/>
      <c r="AB134" s="110"/>
      <c r="AC134" s="190"/>
    </row>
    <row r="135" spans="1:29" ht="13.2" x14ac:dyDescent="0.25">
      <c r="A135" s="181">
        <f>1+A130</f>
        <v>2</v>
      </c>
      <c r="B135" s="138" t="s">
        <v>63</v>
      </c>
      <c r="C135" s="138" t="s">
        <v>68</v>
      </c>
      <c r="D135" s="138" t="s">
        <v>69</v>
      </c>
      <c r="E135" s="139" t="s">
        <v>66</v>
      </c>
      <c r="F135" s="140"/>
      <c r="G135" s="138" t="s">
        <v>70</v>
      </c>
      <c r="H135" s="139" t="s">
        <v>65</v>
      </c>
      <c r="I135" s="140">
        <v>86.1</v>
      </c>
      <c r="J135" s="139">
        <v>24.27</v>
      </c>
      <c r="K135" s="172">
        <v>44622</v>
      </c>
      <c r="L135" s="172">
        <v>46419</v>
      </c>
      <c r="M135" s="10">
        <f>N135+O135</f>
        <v>0</v>
      </c>
      <c r="N135" s="11">
        <v>0</v>
      </c>
      <c r="O135" s="11">
        <v>0</v>
      </c>
      <c r="P135" s="144" t="s">
        <v>43</v>
      </c>
      <c r="Q135" s="17" t="s">
        <v>4</v>
      </c>
      <c r="R135" s="25">
        <f>S135+T135</f>
        <v>6269.73</v>
      </c>
      <c r="S135" s="10">
        <v>6269.73</v>
      </c>
      <c r="T135" s="10">
        <v>0</v>
      </c>
      <c r="U135" s="25">
        <f>V135+W135</f>
        <v>6269.73</v>
      </c>
      <c r="V135" s="10">
        <v>6269.73</v>
      </c>
      <c r="W135" s="10">
        <v>0</v>
      </c>
      <c r="X135" s="10">
        <f>M135+R135-U135</f>
        <v>0</v>
      </c>
      <c r="Y135" s="10">
        <f>N135+S135-V135</f>
        <v>0</v>
      </c>
      <c r="Z135" s="10">
        <f>O135+T135-W135</f>
        <v>0</v>
      </c>
      <c r="AA135" s="171"/>
      <c r="AB135" s="110"/>
      <c r="AC135" s="289"/>
    </row>
    <row r="136" spans="1:29" ht="13.2" x14ac:dyDescent="0.25">
      <c r="A136" s="181"/>
      <c r="B136" s="138"/>
      <c r="C136" s="138"/>
      <c r="D136" s="138"/>
      <c r="E136" s="139"/>
      <c r="F136" s="140"/>
      <c r="G136" s="138"/>
      <c r="H136" s="139"/>
      <c r="I136" s="140"/>
      <c r="J136" s="139"/>
      <c r="K136" s="139"/>
      <c r="L136" s="139"/>
      <c r="M136" s="10">
        <f t="shared" ref="M136:M138" si="243">X135</f>
        <v>0</v>
      </c>
      <c r="N136" s="11">
        <f t="shared" ref="N136:N138" si="244">Y135</f>
        <v>0</v>
      </c>
      <c r="O136" s="11">
        <f t="shared" ref="O136:O138" si="245">Z135</f>
        <v>0</v>
      </c>
      <c r="P136" s="144"/>
      <c r="Q136" s="17" t="s">
        <v>5</v>
      </c>
      <c r="R136" s="25">
        <f t="shared" ref="R136:R138" si="246">S136+T136</f>
        <v>6269.73</v>
      </c>
      <c r="S136" s="10">
        <v>6269.73</v>
      </c>
      <c r="T136" s="10">
        <v>0</v>
      </c>
      <c r="U136" s="25">
        <f t="shared" ref="U136:U138" si="247">V136</f>
        <v>6269.73</v>
      </c>
      <c r="V136" s="10">
        <v>6269.73</v>
      </c>
      <c r="W136" s="10">
        <v>0</v>
      </c>
      <c r="X136" s="10">
        <f t="shared" ref="X136:X138" si="248">M136+R136-U136</f>
        <v>0</v>
      </c>
      <c r="Y136" s="10">
        <f t="shared" ref="Y136:Y138" si="249">N136+S136-V136</f>
        <v>0</v>
      </c>
      <c r="Z136" s="10">
        <f t="shared" ref="Z136:Z138" si="250">O136+T136-W136</f>
        <v>0</v>
      </c>
      <c r="AA136" s="171"/>
      <c r="AB136" s="110"/>
      <c r="AC136" s="289"/>
    </row>
    <row r="137" spans="1:29" ht="13.2" x14ac:dyDescent="0.25">
      <c r="A137" s="181"/>
      <c r="B137" s="138"/>
      <c r="C137" s="138"/>
      <c r="D137" s="138"/>
      <c r="E137" s="139"/>
      <c r="F137" s="140"/>
      <c r="G137" s="138"/>
      <c r="H137" s="139"/>
      <c r="I137" s="140"/>
      <c r="J137" s="139"/>
      <c r="K137" s="139"/>
      <c r="L137" s="139"/>
      <c r="M137" s="10">
        <f t="shared" si="243"/>
        <v>0</v>
      </c>
      <c r="N137" s="11">
        <f t="shared" si="244"/>
        <v>0</v>
      </c>
      <c r="O137" s="11">
        <f t="shared" si="245"/>
        <v>0</v>
      </c>
      <c r="P137" s="144"/>
      <c r="Q137" s="17" t="s">
        <v>6</v>
      </c>
      <c r="R137" s="25">
        <f t="shared" si="246"/>
        <v>6269.73</v>
      </c>
      <c r="S137" s="10">
        <v>6269.73</v>
      </c>
      <c r="T137" s="10">
        <v>0</v>
      </c>
      <c r="U137" s="25">
        <f t="shared" si="247"/>
        <v>6269.73</v>
      </c>
      <c r="V137" s="10">
        <v>6269.73</v>
      </c>
      <c r="W137" s="10">
        <v>0</v>
      </c>
      <c r="X137" s="10">
        <f t="shared" si="248"/>
        <v>0</v>
      </c>
      <c r="Y137" s="10">
        <f t="shared" si="249"/>
        <v>0</v>
      </c>
      <c r="Z137" s="10">
        <f t="shared" si="250"/>
        <v>0</v>
      </c>
      <c r="AA137" s="171"/>
      <c r="AB137" s="110"/>
      <c r="AC137" s="289"/>
    </row>
    <row r="138" spans="1:29" ht="13.2" x14ac:dyDescent="0.25">
      <c r="A138" s="181"/>
      <c r="B138" s="138"/>
      <c r="C138" s="138"/>
      <c r="D138" s="138"/>
      <c r="E138" s="139"/>
      <c r="F138" s="140"/>
      <c r="G138" s="138"/>
      <c r="H138" s="139"/>
      <c r="I138" s="140"/>
      <c r="J138" s="139"/>
      <c r="K138" s="139"/>
      <c r="L138" s="139"/>
      <c r="M138" s="10">
        <f t="shared" si="243"/>
        <v>0</v>
      </c>
      <c r="N138" s="11">
        <f t="shared" si="244"/>
        <v>0</v>
      </c>
      <c r="O138" s="11">
        <f t="shared" si="245"/>
        <v>0</v>
      </c>
      <c r="P138" s="144"/>
      <c r="Q138" s="17" t="s">
        <v>7</v>
      </c>
      <c r="R138" s="25">
        <f t="shared" si="246"/>
        <v>6269.73</v>
      </c>
      <c r="S138" s="10">
        <v>6269.73</v>
      </c>
      <c r="T138" s="10">
        <v>0</v>
      </c>
      <c r="U138" s="25">
        <f t="shared" si="247"/>
        <v>6269.73</v>
      </c>
      <c r="V138" s="10">
        <v>6269.73</v>
      </c>
      <c r="W138" s="10">
        <v>0</v>
      </c>
      <c r="X138" s="10">
        <f t="shared" si="248"/>
        <v>0</v>
      </c>
      <c r="Y138" s="10">
        <f t="shared" si="249"/>
        <v>0</v>
      </c>
      <c r="Z138" s="10">
        <f t="shared" si="250"/>
        <v>0</v>
      </c>
      <c r="AA138" s="171"/>
      <c r="AB138" s="110"/>
      <c r="AC138" s="289"/>
    </row>
    <row r="139" spans="1:29" ht="25.5" customHeight="1" x14ac:dyDescent="0.25">
      <c r="A139" s="181"/>
      <c r="B139" s="138"/>
      <c r="C139" s="138"/>
      <c r="D139" s="138"/>
      <c r="E139" s="139"/>
      <c r="F139" s="140"/>
      <c r="G139" s="138"/>
      <c r="H139" s="139"/>
      <c r="I139" s="140"/>
      <c r="J139" s="139"/>
      <c r="K139" s="139"/>
      <c r="L139" s="139"/>
      <c r="M139" s="148"/>
      <c r="N139" s="148"/>
      <c r="O139" s="148"/>
      <c r="P139" s="144"/>
      <c r="Q139" s="18" t="s">
        <v>3</v>
      </c>
      <c r="R139" s="41">
        <f>SUM(R135:R138)</f>
        <v>25078.92</v>
      </c>
      <c r="S139" s="12">
        <f t="shared" ref="S139:W139" si="251">SUM(S135:S138)</f>
        <v>25078.92</v>
      </c>
      <c r="T139" s="12">
        <f t="shared" si="251"/>
        <v>0</v>
      </c>
      <c r="U139" s="41">
        <f t="shared" si="251"/>
        <v>25078.92</v>
      </c>
      <c r="V139" s="12">
        <f t="shared" si="251"/>
        <v>25078.92</v>
      </c>
      <c r="W139" s="12">
        <f t="shared" si="251"/>
        <v>0</v>
      </c>
      <c r="X139" s="148"/>
      <c r="Y139" s="148"/>
      <c r="Z139" s="148"/>
      <c r="AA139" s="171"/>
      <c r="AB139" s="110"/>
      <c r="AC139" s="289"/>
    </row>
    <row r="140" spans="1:29" ht="13.2" x14ac:dyDescent="0.25">
      <c r="A140" s="181">
        <f t="shared" ref="A140" si="252">1+A135</f>
        <v>3</v>
      </c>
      <c r="B140" s="138" t="s">
        <v>63</v>
      </c>
      <c r="C140" s="138" t="s">
        <v>71</v>
      </c>
      <c r="D140" s="138" t="s">
        <v>72</v>
      </c>
      <c r="E140" s="139" t="s">
        <v>66</v>
      </c>
      <c r="F140" s="140"/>
      <c r="G140" s="138" t="s">
        <v>145</v>
      </c>
      <c r="H140" s="139" t="s">
        <v>65</v>
      </c>
      <c r="I140" s="140">
        <v>41.4</v>
      </c>
      <c r="J140" s="138">
        <v>64.73</v>
      </c>
      <c r="K140" s="180">
        <v>44504</v>
      </c>
      <c r="L140" s="180">
        <v>46298</v>
      </c>
      <c r="M140" s="10">
        <f>N140+O140</f>
        <v>0</v>
      </c>
      <c r="N140" s="11">
        <v>0</v>
      </c>
      <c r="O140" s="11">
        <v>0</v>
      </c>
      <c r="P140" s="144" t="s">
        <v>43</v>
      </c>
      <c r="Q140" s="17" t="s">
        <v>4</v>
      </c>
      <c r="R140" s="25">
        <f>S140+T140</f>
        <v>8039.22</v>
      </c>
      <c r="S140" s="10">
        <v>8039.22</v>
      </c>
      <c r="T140" s="10">
        <v>0</v>
      </c>
      <c r="U140" s="25">
        <f>V140+W140</f>
        <v>8039.22</v>
      </c>
      <c r="V140" s="10">
        <v>8039.22</v>
      </c>
      <c r="W140" s="10">
        <v>0</v>
      </c>
      <c r="X140" s="10">
        <f>M140+R140-U140</f>
        <v>0</v>
      </c>
      <c r="Y140" s="10">
        <f>N140+S140-V140</f>
        <v>0</v>
      </c>
      <c r="Z140" s="10">
        <f>O140+T140-W140</f>
        <v>0</v>
      </c>
      <c r="AA140" s="171"/>
      <c r="AB140" s="110"/>
      <c r="AC140" s="289"/>
    </row>
    <row r="141" spans="1:29" ht="13.2" x14ac:dyDescent="0.25">
      <c r="A141" s="181"/>
      <c r="B141" s="138"/>
      <c r="C141" s="138"/>
      <c r="D141" s="138"/>
      <c r="E141" s="139"/>
      <c r="F141" s="140"/>
      <c r="G141" s="138"/>
      <c r="H141" s="139"/>
      <c r="I141" s="140"/>
      <c r="J141" s="138"/>
      <c r="K141" s="180"/>
      <c r="L141" s="180"/>
      <c r="M141" s="10">
        <f t="shared" ref="M141:M143" si="253">X140</f>
        <v>0</v>
      </c>
      <c r="N141" s="11">
        <f t="shared" ref="N141:N143" si="254">Y140</f>
        <v>0</v>
      </c>
      <c r="O141" s="11">
        <f t="shared" ref="O141:O143" si="255">Z140</f>
        <v>0</v>
      </c>
      <c r="P141" s="144"/>
      <c r="Q141" s="17" t="s">
        <v>5</v>
      </c>
      <c r="R141" s="25">
        <f t="shared" ref="R141:R143" si="256">S141+T141</f>
        <v>8039.22</v>
      </c>
      <c r="S141" s="10">
        <v>8039.22</v>
      </c>
      <c r="T141" s="10">
        <v>0</v>
      </c>
      <c r="U141" s="25">
        <f t="shared" ref="U141:U143" si="257">V141</f>
        <v>8039.22</v>
      </c>
      <c r="V141" s="10">
        <v>8039.22</v>
      </c>
      <c r="W141" s="10">
        <v>0</v>
      </c>
      <c r="X141" s="10">
        <f t="shared" ref="X141:X143" si="258">M141+R141-U141</f>
        <v>0</v>
      </c>
      <c r="Y141" s="10">
        <f t="shared" ref="Y141:Y143" si="259">N141+S141-V141</f>
        <v>0</v>
      </c>
      <c r="Z141" s="10">
        <f t="shared" ref="Z141:Z143" si="260">O141+T141-W141</f>
        <v>0</v>
      </c>
      <c r="AA141" s="171"/>
      <c r="AB141" s="110"/>
      <c r="AC141" s="289"/>
    </row>
    <row r="142" spans="1:29" ht="13.2" x14ac:dyDescent="0.25">
      <c r="A142" s="181"/>
      <c r="B142" s="138"/>
      <c r="C142" s="138"/>
      <c r="D142" s="138"/>
      <c r="E142" s="139"/>
      <c r="F142" s="140"/>
      <c r="G142" s="138"/>
      <c r="H142" s="139"/>
      <c r="I142" s="140"/>
      <c r="J142" s="138"/>
      <c r="K142" s="180"/>
      <c r="L142" s="180"/>
      <c r="M142" s="10">
        <f t="shared" si="253"/>
        <v>0</v>
      </c>
      <c r="N142" s="11">
        <f t="shared" si="254"/>
        <v>0</v>
      </c>
      <c r="O142" s="11">
        <f t="shared" si="255"/>
        <v>0</v>
      </c>
      <c r="P142" s="144"/>
      <c r="Q142" s="17" t="s">
        <v>6</v>
      </c>
      <c r="R142" s="25">
        <f t="shared" si="256"/>
        <v>8039.22</v>
      </c>
      <c r="S142" s="10">
        <v>8039.22</v>
      </c>
      <c r="T142" s="10">
        <v>0</v>
      </c>
      <c r="U142" s="25">
        <f t="shared" si="257"/>
        <v>8039.22</v>
      </c>
      <c r="V142" s="10">
        <v>8039.22</v>
      </c>
      <c r="W142" s="10">
        <v>0</v>
      </c>
      <c r="X142" s="10">
        <f t="shared" si="258"/>
        <v>0</v>
      </c>
      <c r="Y142" s="10">
        <f t="shared" si="259"/>
        <v>0</v>
      </c>
      <c r="Z142" s="10">
        <f t="shared" si="260"/>
        <v>0</v>
      </c>
      <c r="AA142" s="171"/>
      <c r="AB142" s="110"/>
      <c r="AC142" s="289"/>
    </row>
    <row r="143" spans="1:29" ht="13.2" x14ac:dyDescent="0.25">
      <c r="A143" s="181"/>
      <c r="B143" s="138"/>
      <c r="C143" s="138"/>
      <c r="D143" s="138"/>
      <c r="E143" s="139"/>
      <c r="F143" s="140"/>
      <c r="G143" s="138"/>
      <c r="H143" s="139"/>
      <c r="I143" s="140"/>
      <c r="J143" s="138"/>
      <c r="K143" s="180"/>
      <c r="L143" s="180"/>
      <c r="M143" s="10">
        <f t="shared" si="253"/>
        <v>0</v>
      </c>
      <c r="N143" s="11">
        <f t="shared" si="254"/>
        <v>0</v>
      </c>
      <c r="O143" s="11">
        <f t="shared" si="255"/>
        <v>0</v>
      </c>
      <c r="P143" s="144"/>
      <c r="Q143" s="17" t="s">
        <v>7</v>
      </c>
      <c r="R143" s="25">
        <f t="shared" si="256"/>
        <v>8039.22</v>
      </c>
      <c r="S143" s="10">
        <v>8039.22</v>
      </c>
      <c r="T143" s="10">
        <v>0</v>
      </c>
      <c r="U143" s="25">
        <f t="shared" si="257"/>
        <v>8039.22</v>
      </c>
      <c r="V143" s="10">
        <v>8039.22</v>
      </c>
      <c r="W143" s="10">
        <v>0</v>
      </c>
      <c r="X143" s="10">
        <f t="shared" si="258"/>
        <v>0</v>
      </c>
      <c r="Y143" s="10">
        <f t="shared" si="259"/>
        <v>0</v>
      </c>
      <c r="Z143" s="10">
        <f t="shared" si="260"/>
        <v>0</v>
      </c>
      <c r="AA143" s="171"/>
      <c r="AB143" s="110"/>
      <c r="AC143" s="289"/>
    </row>
    <row r="144" spans="1:29" ht="13.2" x14ac:dyDescent="0.25">
      <c r="A144" s="182"/>
      <c r="B144" s="138"/>
      <c r="C144" s="138"/>
      <c r="D144" s="138"/>
      <c r="E144" s="139"/>
      <c r="F144" s="138"/>
      <c r="G144" s="138"/>
      <c r="H144" s="139"/>
      <c r="I144" s="138"/>
      <c r="J144" s="138"/>
      <c r="K144" s="138"/>
      <c r="L144" s="138"/>
      <c r="M144" s="148"/>
      <c r="N144" s="148"/>
      <c r="O144" s="148"/>
      <c r="P144" s="243"/>
      <c r="Q144" s="18" t="s">
        <v>3</v>
      </c>
      <c r="R144" s="41">
        <f>SUM(R140:R143)</f>
        <v>32156.880000000001</v>
      </c>
      <c r="S144" s="12">
        <f t="shared" ref="S144:W144" si="261">SUM(S140:S143)</f>
        <v>32156.880000000001</v>
      </c>
      <c r="T144" s="12">
        <f t="shared" si="261"/>
        <v>0</v>
      </c>
      <c r="U144" s="41">
        <f t="shared" si="261"/>
        <v>32156.880000000001</v>
      </c>
      <c r="V144" s="12">
        <f t="shared" si="261"/>
        <v>32156.880000000001</v>
      </c>
      <c r="W144" s="12">
        <f t="shared" si="261"/>
        <v>0</v>
      </c>
      <c r="X144" s="148"/>
      <c r="Y144" s="148"/>
      <c r="Z144" s="148"/>
      <c r="AA144" s="171"/>
      <c r="AB144" s="110"/>
      <c r="AC144" s="289"/>
    </row>
    <row r="145" spans="1:29" ht="12.75" customHeight="1" x14ac:dyDescent="0.25">
      <c r="A145" s="181">
        <f t="shared" ref="A145" si="262">1+A140</f>
        <v>4</v>
      </c>
      <c r="B145" s="138" t="s">
        <v>63</v>
      </c>
      <c r="C145" s="138" t="s">
        <v>73</v>
      </c>
      <c r="D145" s="138" t="s">
        <v>74</v>
      </c>
      <c r="E145" s="139" t="s">
        <v>66</v>
      </c>
      <c r="F145" s="140"/>
      <c r="G145" s="138" t="s">
        <v>75</v>
      </c>
      <c r="H145" s="139" t="s">
        <v>76</v>
      </c>
      <c r="I145" s="140">
        <v>31.3</v>
      </c>
      <c r="J145" s="103">
        <v>29</v>
      </c>
      <c r="K145" s="180">
        <v>44504</v>
      </c>
      <c r="L145" s="180">
        <v>46298</v>
      </c>
      <c r="M145" s="10">
        <f>N145+O145</f>
        <v>907.7</v>
      </c>
      <c r="N145" s="11">
        <v>907.7</v>
      </c>
      <c r="O145" s="11">
        <v>0</v>
      </c>
      <c r="P145" s="144" t="s">
        <v>43</v>
      </c>
      <c r="Q145" s="17" t="s">
        <v>4</v>
      </c>
      <c r="R145" s="25">
        <f>S145+T145</f>
        <v>2723.1</v>
      </c>
      <c r="S145" s="10">
        <v>2723.1</v>
      </c>
      <c r="T145" s="10">
        <v>0</v>
      </c>
      <c r="U145" s="25">
        <f>V145+W145</f>
        <v>2723.1</v>
      </c>
      <c r="V145" s="10">
        <v>2723.1</v>
      </c>
      <c r="W145" s="10">
        <v>0</v>
      </c>
      <c r="X145" s="10">
        <f>M145+R145-U145</f>
        <v>907.70000000000027</v>
      </c>
      <c r="Y145" s="10">
        <f>N145+S145-V145</f>
        <v>907.70000000000027</v>
      </c>
      <c r="Z145" s="10">
        <f>O145+T145-W145</f>
        <v>0</v>
      </c>
      <c r="AA145" s="171"/>
      <c r="AB145" s="110"/>
      <c r="AC145" s="289"/>
    </row>
    <row r="146" spans="1:29" ht="13.2" x14ac:dyDescent="0.25">
      <c r="A146" s="181"/>
      <c r="B146" s="138"/>
      <c r="C146" s="138"/>
      <c r="D146" s="138"/>
      <c r="E146" s="139"/>
      <c r="F146" s="140"/>
      <c r="G146" s="138"/>
      <c r="H146" s="139"/>
      <c r="I146" s="140"/>
      <c r="J146" s="103"/>
      <c r="K146" s="180"/>
      <c r="L146" s="138"/>
      <c r="M146" s="10">
        <f t="shared" ref="M146:M148" si="263">X145</f>
        <v>907.70000000000027</v>
      </c>
      <c r="N146" s="11">
        <f t="shared" ref="N146:N148" si="264">Y145</f>
        <v>907.70000000000027</v>
      </c>
      <c r="O146" s="11">
        <f t="shared" ref="O146:O148" si="265">Z145</f>
        <v>0</v>
      </c>
      <c r="P146" s="144"/>
      <c r="Q146" s="17" t="s">
        <v>5</v>
      </c>
      <c r="R146" s="25">
        <f t="shared" ref="R146:R148" si="266">S146+T146</f>
        <v>2723.1</v>
      </c>
      <c r="S146" s="10">
        <v>2723.1</v>
      </c>
      <c r="T146" s="10">
        <v>0</v>
      </c>
      <c r="U146" s="25">
        <f t="shared" ref="U146:U148" si="267">V146</f>
        <v>2723.1</v>
      </c>
      <c r="V146" s="10">
        <v>2723.1</v>
      </c>
      <c r="W146" s="10">
        <v>0</v>
      </c>
      <c r="X146" s="10">
        <f t="shared" ref="X146:X148" si="268">M146+R146-U146</f>
        <v>907.70000000000027</v>
      </c>
      <c r="Y146" s="10">
        <f t="shared" ref="Y146:Y148" si="269">N146+S146-V146</f>
        <v>907.70000000000027</v>
      </c>
      <c r="Z146" s="10">
        <f t="shared" ref="Z146:Z148" si="270">O146+T146-W146</f>
        <v>0</v>
      </c>
      <c r="AA146" s="171"/>
      <c r="AB146" s="110"/>
      <c r="AC146" s="289"/>
    </row>
    <row r="147" spans="1:29" ht="13.2" x14ac:dyDescent="0.25">
      <c r="A147" s="181"/>
      <c r="B147" s="138"/>
      <c r="C147" s="138"/>
      <c r="D147" s="138"/>
      <c r="E147" s="139"/>
      <c r="F147" s="140"/>
      <c r="G147" s="138"/>
      <c r="H147" s="139"/>
      <c r="I147" s="140"/>
      <c r="J147" s="103"/>
      <c r="K147" s="180"/>
      <c r="L147" s="138"/>
      <c r="M147" s="10">
        <f t="shared" si="263"/>
        <v>907.70000000000027</v>
      </c>
      <c r="N147" s="11">
        <f t="shared" si="264"/>
        <v>907.70000000000027</v>
      </c>
      <c r="O147" s="11">
        <f t="shared" si="265"/>
        <v>0</v>
      </c>
      <c r="P147" s="144"/>
      <c r="Q147" s="17" t="s">
        <v>6</v>
      </c>
      <c r="R147" s="25">
        <f t="shared" si="266"/>
        <v>2723.1</v>
      </c>
      <c r="S147" s="10">
        <v>2723.1</v>
      </c>
      <c r="T147" s="10">
        <v>0</v>
      </c>
      <c r="U147" s="25">
        <f t="shared" si="267"/>
        <v>2723.1</v>
      </c>
      <c r="V147" s="10">
        <v>2723.1</v>
      </c>
      <c r="W147" s="10">
        <v>0</v>
      </c>
      <c r="X147" s="10">
        <f t="shared" si="268"/>
        <v>907.70000000000027</v>
      </c>
      <c r="Y147" s="10">
        <f t="shared" si="269"/>
        <v>907.70000000000027</v>
      </c>
      <c r="Z147" s="10">
        <f t="shared" si="270"/>
        <v>0</v>
      </c>
      <c r="AA147" s="171"/>
      <c r="AB147" s="110"/>
      <c r="AC147" s="289"/>
    </row>
    <row r="148" spans="1:29" ht="13.2" x14ac:dyDescent="0.25">
      <c r="A148" s="181"/>
      <c r="B148" s="138"/>
      <c r="C148" s="138"/>
      <c r="D148" s="138"/>
      <c r="E148" s="139"/>
      <c r="F148" s="140"/>
      <c r="G148" s="138"/>
      <c r="H148" s="139"/>
      <c r="I148" s="140"/>
      <c r="J148" s="103"/>
      <c r="K148" s="180"/>
      <c r="L148" s="138"/>
      <c r="M148" s="10">
        <f t="shared" si="263"/>
        <v>907.70000000000027</v>
      </c>
      <c r="N148" s="11">
        <f t="shared" si="264"/>
        <v>907.70000000000027</v>
      </c>
      <c r="O148" s="11">
        <f t="shared" si="265"/>
        <v>0</v>
      </c>
      <c r="P148" s="144"/>
      <c r="Q148" s="17" t="s">
        <v>7</v>
      </c>
      <c r="R148" s="25">
        <f t="shared" si="266"/>
        <v>2723.1</v>
      </c>
      <c r="S148" s="10">
        <v>2723.1</v>
      </c>
      <c r="T148" s="10">
        <v>0</v>
      </c>
      <c r="U148" s="25">
        <f t="shared" si="267"/>
        <v>2723.1</v>
      </c>
      <c r="V148" s="10">
        <v>2723.1</v>
      </c>
      <c r="W148" s="10">
        <v>0</v>
      </c>
      <c r="X148" s="10">
        <f t="shared" si="268"/>
        <v>907.70000000000027</v>
      </c>
      <c r="Y148" s="10">
        <f t="shared" si="269"/>
        <v>907.70000000000027</v>
      </c>
      <c r="Z148" s="10">
        <f t="shared" si="270"/>
        <v>0</v>
      </c>
      <c r="AA148" s="171"/>
      <c r="AB148" s="110"/>
      <c r="AC148" s="289"/>
    </row>
    <row r="149" spans="1:29" ht="13.2" x14ac:dyDescent="0.25">
      <c r="A149" s="182"/>
      <c r="B149" s="138"/>
      <c r="C149" s="138"/>
      <c r="D149" s="138"/>
      <c r="E149" s="139"/>
      <c r="F149" s="140"/>
      <c r="G149" s="138"/>
      <c r="H149" s="139"/>
      <c r="I149" s="140"/>
      <c r="J149" s="103"/>
      <c r="K149" s="180"/>
      <c r="L149" s="138"/>
      <c r="M149" s="148"/>
      <c r="N149" s="148"/>
      <c r="O149" s="148"/>
      <c r="P149" s="144"/>
      <c r="Q149" s="18" t="s">
        <v>3</v>
      </c>
      <c r="R149" s="41">
        <f>SUM(R145:R148)</f>
        <v>10892.4</v>
      </c>
      <c r="S149" s="12">
        <f t="shared" ref="S149:W149" si="271">SUM(S145:S148)</f>
        <v>10892.4</v>
      </c>
      <c r="T149" s="12">
        <f t="shared" si="271"/>
        <v>0</v>
      </c>
      <c r="U149" s="41">
        <f t="shared" si="271"/>
        <v>10892.4</v>
      </c>
      <c r="V149" s="12">
        <f t="shared" si="271"/>
        <v>10892.4</v>
      </c>
      <c r="W149" s="12">
        <f t="shared" si="271"/>
        <v>0</v>
      </c>
      <c r="X149" s="148"/>
      <c r="Y149" s="148"/>
      <c r="Z149" s="148"/>
      <c r="AA149" s="171"/>
      <c r="AB149" s="110"/>
      <c r="AC149" s="289"/>
    </row>
    <row r="150" spans="1:29" ht="12.75" customHeight="1" x14ac:dyDescent="0.25">
      <c r="A150" s="181">
        <f t="shared" ref="A150:A155" si="272">1+A145</f>
        <v>5</v>
      </c>
      <c r="B150" s="138" t="s">
        <v>63</v>
      </c>
      <c r="C150" s="138" t="s">
        <v>77</v>
      </c>
      <c r="D150" s="138" t="s">
        <v>159</v>
      </c>
      <c r="E150" s="139" t="s">
        <v>83</v>
      </c>
      <c r="F150" s="140"/>
      <c r="G150" s="138" t="s">
        <v>146</v>
      </c>
      <c r="H150" s="103" t="s">
        <v>78</v>
      </c>
      <c r="I150" s="140">
        <v>19.899999999999999</v>
      </c>
      <c r="J150" s="138">
        <v>56.38</v>
      </c>
      <c r="K150" s="180">
        <v>45111</v>
      </c>
      <c r="L150" s="180" t="s">
        <v>158</v>
      </c>
      <c r="M150" s="10">
        <f>N150+O150</f>
        <v>0</v>
      </c>
      <c r="N150" s="11">
        <v>0</v>
      </c>
      <c r="O150" s="11">
        <v>0</v>
      </c>
      <c r="P150" s="144" t="s">
        <v>43</v>
      </c>
      <c r="Q150" s="17" t="s">
        <v>4</v>
      </c>
      <c r="R150" s="25">
        <f>S150+T150</f>
        <v>3365.64</v>
      </c>
      <c r="S150" s="10">
        <v>3365.64</v>
      </c>
      <c r="T150" s="10">
        <v>0</v>
      </c>
      <c r="U150" s="25">
        <f>V150+W150</f>
        <v>3365.64</v>
      </c>
      <c r="V150" s="10">
        <v>3365.64</v>
      </c>
      <c r="W150" s="10">
        <v>0</v>
      </c>
      <c r="X150" s="10">
        <f>M150+R150-U150</f>
        <v>0</v>
      </c>
      <c r="Y150" s="10">
        <f>N150+S150-V150</f>
        <v>0</v>
      </c>
      <c r="Z150" s="10">
        <f>O150+T150-W150</f>
        <v>0</v>
      </c>
      <c r="AA150" s="171"/>
      <c r="AB150" s="110"/>
      <c r="AC150" s="289"/>
    </row>
    <row r="151" spans="1:29" ht="12.75" customHeight="1" x14ac:dyDescent="0.25">
      <c r="A151" s="181"/>
      <c r="B151" s="138"/>
      <c r="C151" s="138"/>
      <c r="D151" s="138"/>
      <c r="E151" s="139"/>
      <c r="F151" s="140"/>
      <c r="G151" s="138"/>
      <c r="H151" s="103"/>
      <c r="I151" s="140"/>
      <c r="J151" s="138"/>
      <c r="K151" s="180"/>
      <c r="L151" s="138"/>
      <c r="M151" s="10">
        <f t="shared" ref="M151:M153" si="273">X150</f>
        <v>0</v>
      </c>
      <c r="N151" s="11">
        <f t="shared" ref="N151:N153" si="274">Y150</f>
        <v>0</v>
      </c>
      <c r="O151" s="11">
        <f t="shared" ref="O151:O153" si="275">Z150</f>
        <v>0</v>
      </c>
      <c r="P151" s="144"/>
      <c r="Q151" s="17" t="s">
        <v>5</v>
      </c>
      <c r="R151" s="25">
        <f t="shared" ref="R151:R153" si="276">S151+T151</f>
        <v>3365.64</v>
      </c>
      <c r="S151" s="10">
        <v>3365.64</v>
      </c>
      <c r="T151" s="10">
        <v>0</v>
      </c>
      <c r="U151" s="25">
        <f t="shared" ref="U151:U153" si="277">V151</f>
        <v>3365.64</v>
      </c>
      <c r="V151" s="10">
        <v>3365.64</v>
      </c>
      <c r="W151" s="10">
        <v>0</v>
      </c>
      <c r="X151" s="10">
        <f t="shared" ref="X151:X153" si="278">M151+R151-U151</f>
        <v>0</v>
      </c>
      <c r="Y151" s="10">
        <f t="shared" ref="Y151:Y153" si="279">N151+S151-V151</f>
        <v>0</v>
      </c>
      <c r="Z151" s="10">
        <f t="shared" ref="Z151:Z153" si="280">O151+T151-W151</f>
        <v>0</v>
      </c>
      <c r="AA151" s="171"/>
      <c r="AB151" s="110"/>
      <c r="AC151" s="289"/>
    </row>
    <row r="152" spans="1:29" ht="12.75" customHeight="1" x14ac:dyDescent="0.25">
      <c r="A152" s="181"/>
      <c r="B152" s="138"/>
      <c r="C152" s="138"/>
      <c r="D152" s="138"/>
      <c r="E152" s="139"/>
      <c r="F152" s="140"/>
      <c r="G152" s="138"/>
      <c r="H152" s="103"/>
      <c r="I152" s="140"/>
      <c r="J152" s="138"/>
      <c r="K152" s="180"/>
      <c r="L152" s="138"/>
      <c r="M152" s="10">
        <f t="shared" si="273"/>
        <v>0</v>
      </c>
      <c r="N152" s="11">
        <f t="shared" si="274"/>
        <v>0</v>
      </c>
      <c r="O152" s="11">
        <f t="shared" si="275"/>
        <v>0</v>
      </c>
      <c r="P152" s="144"/>
      <c r="Q152" s="17" t="s">
        <v>6</v>
      </c>
      <c r="R152" s="25">
        <f t="shared" si="276"/>
        <v>3365.64</v>
      </c>
      <c r="S152" s="10">
        <v>3365.64</v>
      </c>
      <c r="T152" s="10">
        <v>0</v>
      </c>
      <c r="U152" s="25">
        <f t="shared" si="277"/>
        <v>3365.64</v>
      </c>
      <c r="V152" s="10">
        <v>3365.64</v>
      </c>
      <c r="W152" s="10">
        <v>0</v>
      </c>
      <c r="X152" s="10">
        <f t="shared" si="278"/>
        <v>0</v>
      </c>
      <c r="Y152" s="10">
        <f t="shared" si="279"/>
        <v>0</v>
      </c>
      <c r="Z152" s="10">
        <f t="shared" si="280"/>
        <v>0</v>
      </c>
      <c r="AA152" s="171"/>
      <c r="AB152" s="110"/>
      <c r="AC152" s="289"/>
    </row>
    <row r="153" spans="1:29" ht="12.75" customHeight="1" x14ac:dyDescent="0.25">
      <c r="A153" s="181"/>
      <c r="B153" s="138"/>
      <c r="C153" s="138"/>
      <c r="D153" s="138"/>
      <c r="E153" s="139"/>
      <c r="F153" s="140"/>
      <c r="G153" s="138"/>
      <c r="H153" s="103"/>
      <c r="I153" s="140"/>
      <c r="J153" s="138"/>
      <c r="K153" s="180"/>
      <c r="L153" s="138"/>
      <c r="M153" s="10">
        <f t="shared" si="273"/>
        <v>0</v>
      </c>
      <c r="N153" s="11">
        <f t="shared" si="274"/>
        <v>0</v>
      </c>
      <c r="O153" s="11">
        <f t="shared" si="275"/>
        <v>0</v>
      </c>
      <c r="P153" s="144"/>
      <c r="Q153" s="17" t="s">
        <v>7</v>
      </c>
      <c r="R153" s="25">
        <f t="shared" si="276"/>
        <v>3365.64</v>
      </c>
      <c r="S153" s="10">
        <v>3365.64</v>
      </c>
      <c r="T153" s="10">
        <v>0</v>
      </c>
      <c r="U153" s="25">
        <f t="shared" si="277"/>
        <v>3365.64</v>
      </c>
      <c r="V153" s="10">
        <v>3365.64</v>
      </c>
      <c r="W153" s="10">
        <v>0</v>
      </c>
      <c r="X153" s="10">
        <f t="shared" si="278"/>
        <v>0</v>
      </c>
      <c r="Y153" s="10">
        <f t="shared" si="279"/>
        <v>0</v>
      </c>
      <c r="Z153" s="10">
        <f t="shared" si="280"/>
        <v>0</v>
      </c>
      <c r="AA153" s="171"/>
      <c r="AB153" s="110"/>
      <c r="AC153" s="289"/>
    </row>
    <row r="154" spans="1:29" ht="12.75" customHeight="1" x14ac:dyDescent="0.25">
      <c r="A154" s="182"/>
      <c r="B154" s="138"/>
      <c r="C154" s="138"/>
      <c r="D154" s="138"/>
      <c r="E154" s="104"/>
      <c r="F154" s="140"/>
      <c r="G154" s="138"/>
      <c r="H154" s="103"/>
      <c r="I154" s="140"/>
      <c r="J154" s="138"/>
      <c r="K154" s="180"/>
      <c r="L154" s="138"/>
      <c r="M154" s="148"/>
      <c r="N154" s="148"/>
      <c r="O154" s="148"/>
      <c r="P154" s="144"/>
      <c r="Q154" s="18" t="s">
        <v>3</v>
      </c>
      <c r="R154" s="41">
        <f>SUM(R150:R153)</f>
        <v>13462.56</v>
      </c>
      <c r="S154" s="12">
        <f t="shared" ref="S154:W154" si="281">SUM(S150:S153)</f>
        <v>13462.56</v>
      </c>
      <c r="T154" s="12">
        <f t="shared" si="281"/>
        <v>0</v>
      </c>
      <c r="U154" s="41">
        <f t="shared" si="281"/>
        <v>13462.56</v>
      </c>
      <c r="V154" s="12">
        <f t="shared" si="281"/>
        <v>13462.56</v>
      </c>
      <c r="W154" s="12">
        <f t="shared" si="281"/>
        <v>0</v>
      </c>
      <c r="X154" s="148"/>
      <c r="Y154" s="148"/>
      <c r="Z154" s="148"/>
      <c r="AA154" s="171"/>
      <c r="AB154" s="110"/>
      <c r="AC154" s="289"/>
    </row>
    <row r="155" spans="1:29" ht="13.2" x14ac:dyDescent="0.25">
      <c r="A155" s="88">
        <f t="shared" si="272"/>
        <v>6</v>
      </c>
      <c r="B155" s="85" t="s">
        <v>63</v>
      </c>
      <c r="C155" s="82" t="s">
        <v>68</v>
      </c>
      <c r="D155" s="85" t="s">
        <v>79</v>
      </c>
      <c r="E155" s="104" t="s">
        <v>66</v>
      </c>
      <c r="F155" s="100"/>
      <c r="G155" s="82" t="s">
        <v>147</v>
      </c>
      <c r="H155" s="103" t="s">
        <v>80</v>
      </c>
      <c r="I155" s="100">
        <v>3</v>
      </c>
      <c r="J155" s="85" t="s">
        <v>148</v>
      </c>
      <c r="K155" s="152" t="s">
        <v>149</v>
      </c>
      <c r="L155" s="152">
        <v>45291</v>
      </c>
      <c r="M155" s="10">
        <f>N155+O155</f>
        <v>0</v>
      </c>
      <c r="N155" s="11">
        <v>0</v>
      </c>
      <c r="O155" s="11">
        <v>0</v>
      </c>
      <c r="P155" s="119" t="s">
        <v>43</v>
      </c>
      <c r="Q155" s="17" t="s">
        <v>4</v>
      </c>
      <c r="R155" s="25">
        <f>S155+T155</f>
        <v>157</v>
      </c>
      <c r="S155" s="10">
        <v>157</v>
      </c>
      <c r="T155" s="10">
        <v>0</v>
      </c>
      <c r="U155" s="25">
        <f>V155+W155</f>
        <v>157</v>
      </c>
      <c r="V155" s="10">
        <v>157</v>
      </c>
      <c r="W155" s="10">
        <v>0</v>
      </c>
      <c r="X155" s="10">
        <f>M155+R155-U155</f>
        <v>0</v>
      </c>
      <c r="Y155" s="10">
        <f>N155+S155-V155</f>
        <v>0</v>
      </c>
      <c r="Z155" s="10">
        <f>O155+T155-W155</f>
        <v>0</v>
      </c>
      <c r="AA155" s="97"/>
      <c r="AB155" s="94"/>
      <c r="AC155" s="91"/>
    </row>
    <row r="156" spans="1:29" ht="13.2" x14ac:dyDescent="0.25">
      <c r="A156" s="89"/>
      <c r="B156" s="86"/>
      <c r="C156" s="83"/>
      <c r="D156" s="86"/>
      <c r="E156" s="105"/>
      <c r="F156" s="101"/>
      <c r="G156" s="83"/>
      <c r="H156" s="103"/>
      <c r="I156" s="101"/>
      <c r="J156" s="86"/>
      <c r="K156" s="153"/>
      <c r="L156" s="153"/>
      <c r="M156" s="10">
        <f t="shared" ref="M156:M158" si="282">X155</f>
        <v>0</v>
      </c>
      <c r="N156" s="11">
        <f t="shared" ref="N156:N158" si="283">Y155</f>
        <v>0</v>
      </c>
      <c r="O156" s="11">
        <f t="shared" ref="O156:O158" si="284">Z155</f>
        <v>0</v>
      </c>
      <c r="P156" s="120"/>
      <c r="Q156" s="17" t="s">
        <v>5</v>
      </c>
      <c r="R156" s="25">
        <f t="shared" ref="R156:R158" si="285">S156+T156</f>
        <v>235.5</v>
      </c>
      <c r="S156" s="10">
        <v>235.5</v>
      </c>
      <c r="T156" s="10">
        <v>0</v>
      </c>
      <c r="U156" s="25">
        <f t="shared" ref="U156:U158" si="286">V156</f>
        <v>235.5</v>
      </c>
      <c r="V156" s="10">
        <v>235.5</v>
      </c>
      <c r="W156" s="10">
        <v>0</v>
      </c>
      <c r="X156" s="10">
        <f t="shared" ref="X156:X158" si="287">M156+R156-U156</f>
        <v>0</v>
      </c>
      <c r="Y156" s="10">
        <f t="shared" ref="Y156:Y158" si="288">N156+S156-V156</f>
        <v>0</v>
      </c>
      <c r="Z156" s="10">
        <f t="shared" ref="Z156:Z158" si="289">O156+T156-W156</f>
        <v>0</v>
      </c>
      <c r="AA156" s="98"/>
      <c r="AB156" s="95"/>
      <c r="AC156" s="92"/>
    </row>
    <row r="157" spans="1:29" ht="13.2" x14ac:dyDescent="0.25">
      <c r="A157" s="89"/>
      <c r="B157" s="86"/>
      <c r="C157" s="83"/>
      <c r="D157" s="86"/>
      <c r="E157" s="105"/>
      <c r="F157" s="101"/>
      <c r="G157" s="83"/>
      <c r="H157" s="103"/>
      <c r="I157" s="101"/>
      <c r="J157" s="86"/>
      <c r="K157" s="153"/>
      <c r="L157" s="153"/>
      <c r="M157" s="10">
        <f t="shared" si="282"/>
        <v>0</v>
      </c>
      <c r="N157" s="11">
        <f t="shared" si="283"/>
        <v>0</v>
      </c>
      <c r="O157" s="11">
        <f t="shared" si="284"/>
        <v>0</v>
      </c>
      <c r="P157" s="120"/>
      <c r="Q157" s="17" t="s">
        <v>6</v>
      </c>
      <c r="R157" s="25">
        <f t="shared" si="285"/>
        <v>235.5</v>
      </c>
      <c r="S157" s="10">
        <v>235.5</v>
      </c>
      <c r="T157" s="10">
        <v>0</v>
      </c>
      <c r="U157" s="25">
        <f t="shared" si="286"/>
        <v>235.5</v>
      </c>
      <c r="V157" s="10">
        <v>235.5</v>
      </c>
      <c r="W157" s="10">
        <v>0</v>
      </c>
      <c r="X157" s="10">
        <f t="shared" si="287"/>
        <v>0</v>
      </c>
      <c r="Y157" s="10">
        <f t="shared" si="288"/>
        <v>0</v>
      </c>
      <c r="Z157" s="10">
        <f t="shared" si="289"/>
        <v>0</v>
      </c>
      <c r="AA157" s="98"/>
      <c r="AB157" s="95"/>
      <c r="AC157" s="92"/>
    </row>
    <row r="158" spans="1:29" ht="13.2" x14ac:dyDescent="0.25">
      <c r="A158" s="89"/>
      <c r="B158" s="86"/>
      <c r="C158" s="83"/>
      <c r="D158" s="86"/>
      <c r="E158" s="105"/>
      <c r="F158" s="101"/>
      <c r="G158" s="83"/>
      <c r="H158" s="103"/>
      <c r="I158" s="101"/>
      <c r="J158" s="86"/>
      <c r="K158" s="153"/>
      <c r="L158" s="153"/>
      <c r="M158" s="10">
        <f t="shared" si="282"/>
        <v>0</v>
      </c>
      <c r="N158" s="11">
        <f t="shared" si="283"/>
        <v>0</v>
      </c>
      <c r="O158" s="11">
        <f t="shared" si="284"/>
        <v>0</v>
      </c>
      <c r="P158" s="120"/>
      <c r="Q158" s="17" t="s">
        <v>7</v>
      </c>
      <c r="R158" s="25">
        <f t="shared" si="285"/>
        <v>235.5</v>
      </c>
      <c r="S158" s="10">
        <v>235.5</v>
      </c>
      <c r="T158" s="10">
        <v>0</v>
      </c>
      <c r="U158" s="25">
        <f t="shared" si="286"/>
        <v>235.5</v>
      </c>
      <c r="V158" s="10">
        <v>235.5</v>
      </c>
      <c r="W158" s="10">
        <v>0</v>
      </c>
      <c r="X158" s="10">
        <f t="shared" si="287"/>
        <v>0</v>
      </c>
      <c r="Y158" s="10">
        <f t="shared" si="288"/>
        <v>0</v>
      </c>
      <c r="Z158" s="10">
        <f t="shared" si="289"/>
        <v>0</v>
      </c>
      <c r="AA158" s="98"/>
      <c r="AB158" s="95"/>
      <c r="AC158" s="92"/>
    </row>
    <row r="159" spans="1:29" ht="31.5" customHeight="1" x14ac:dyDescent="0.25">
      <c r="A159" s="90"/>
      <c r="B159" s="87"/>
      <c r="C159" s="84"/>
      <c r="D159" s="87"/>
      <c r="E159" s="106"/>
      <c r="F159" s="102"/>
      <c r="G159" s="84"/>
      <c r="H159" s="103"/>
      <c r="I159" s="102"/>
      <c r="J159" s="87"/>
      <c r="K159" s="154"/>
      <c r="L159" s="154"/>
      <c r="M159" s="107"/>
      <c r="N159" s="108"/>
      <c r="O159" s="109"/>
      <c r="P159" s="143"/>
      <c r="Q159" s="18" t="s">
        <v>3</v>
      </c>
      <c r="R159" s="41">
        <f>SUM(R155:R158)</f>
        <v>863.5</v>
      </c>
      <c r="S159" s="12">
        <f t="shared" ref="S159:W159" si="290">SUM(S155:S158)</f>
        <v>863.5</v>
      </c>
      <c r="T159" s="12">
        <f t="shared" si="290"/>
        <v>0</v>
      </c>
      <c r="U159" s="41">
        <f>SUM(U155:U158)</f>
        <v>863.5</v>
      </c>
      <c r="V159" s="12">
        <f>SUM(V155:V158)</f>
        <v>863.5</v>
      </c>
      <c r="W159" s="12">
        <f t="shared" si="290"/>
        <v>0</v>
      </c>
      <c r="X159" s="107"/>
      <c r="Y159" s="108"/>
      <c r="Z159" s="109"/>
      <c r="AA159" s="99"/>
      <c r="AB159" s="96"/>
      <c r="AC159" s="93"/>
    </row>
    <row r="160" spans="1:29" ht="12.75" customHeight="1" x14ac:dyDescent="0.25">
      <c r="A160" s="181">
        <f>1+A155</f>
        <v>7</v>
      </c>
      <c r="B160" s="138" t="s">
        <v>63</v>
      </c>
      <c r="C160" s="138" t="s">
        <v>68</v>
      </c>
      <c r="D160" s="138" t="s">
        <v>160</v>
      </c>
      <c r="E160" s="139" t="s">
        <v>85</v>
      </c>
      <c r="F160" s="140"/>
      <c r="G160" s="103" t="s">
        <v>92</v>
      </c>
      <c r="H160" s="84" t="s">
        <v>80</v>
      </c>
      <c r="I160" s="140">
        <v>196.8</v>
      </c>
      <c r="J160" s="138"/>
      <c r="K160" s="180">
        <v>44950</v>
      </c>
      <c r="L160" s="180">
        <v>45283</v>
      </c>
      <c r="M160" s="10">
        <f>N160+O160</f>
        <v>0</v>
      </c>
      <c r="N160" s="11">
        <v>0</v>
      </c>
      <c r="O160" s="11">
        <v>0</v>
      </c>
      <c r="P160" s="144" t="s">
        <v>43</v>
      </c>
      <c r="Q160" s="17" t="s">
        <v>4</v>
      </c>
      <c r="R160" s="25">
        <f>S160+T160</f>
        <v>1359.76</v>
      </c>
      <c r="S160" s="10">
        <v>1359.76</v>
      </c>
      <c r="T160" s="10">
        <v>0</v>
      </c>
      <c r="U160" s="25">
        <f>V160+W160</f>
        <v>1359.76</v>
      </c>
      <c r="V160" s="10">
        <v>1359.76</v>
      </c>
      <c r="W160" s="10">
        <v>0</v>
      </c>
      <c r="X160" s="10">
        <f>M160+R160-U160</f>
        <v>0</v>
      </c>
      <c r="Y160" s="10">
        <f>N160+S160-V160</f>
        <v>0</v>
      </c>
      <c r="Z160" s="10">
        <f>O160+T160-W160</f>
        <v>0</v>
      </c>
      <c r="AA160" s="171"/>
      <c r="AB160" s="110"/>
      <c r="AC160" s="111" t="s">
        <v>161</v>
      </c>
    </row>
    <row r="161" spans="1:29" ht="12.75" customHeight="1" x14ac:dyDescent="0.25">
      <c r="A161" s="181"/>
      <c r="B161" s="138"/>
      <c r="C161" s="138"/>
      <c r="D161" s="138"/>
      <c r="E161" s="139"/>
      <c r="F161" s="140"/>
      <c r="G161" s="103"/>
      <c r="H161" s="103"/>
      <c r="I161" s="140"/>
      <c r="J161" s="138"/>
      <c r="K161" s="180"/>
      <c r="L161" s="138"/>
      <c r="M161" s="10">
        <f t="shared" ref="M161:M163" si="291">X160</f>
        <v>0</v>
      </c>
      <c r="N161" s="11">
        <f t="shared" ref="N161:N163" si="292">Y160</f>
        <v>0</v>
      </c>
      <c r="O161" s="11">
        <f t="shared" ref="O161:O163" si="293">Z160</f>
        <v>0</v>
      </c>
      <c r="P161" s="144"/>
      <c r="Q161" s="17" t="s">
        <v>5</v>
      </c>
      <c r="R161" s="25">
        <f t="shared" ref="R161:R163" si="294">S161+T161</f>
        <v>1361.28</v>
      </c>
      <c r="S161" s="10">
        <v>1361.28</v>
      </c>
      <c r="T161" s="10">
        <v>0</v>
      </c>
      <c r="U161" s="25">
        <f t="shared" ref="U161:U163" si="295">V161</f>
        <v>1361.28</v>
      </c>
      <c r="V161" s="10">
        <v>1361.28</v>
      </c>
      <c r="W161" s="10">
        <v>0</v>
      </c>
      <c r="X161" s="10">
        <f t="shared" ref="X161:X163" si="296">M161+R161-U161</f>
        <v>0</v>
      </c>
      <c r="Y161" s="10">
        <f t="shared" ref="Y161:Y163" si="297">N161+S161-V161</f>
        <v>0</v>
      </c>
      <c r="Z161" s="10">
        <f t="shared" ref="Z161:Z163" si="298">O161+T161-W161</f>
        <v>0</v>
      </c>
      <c r="AA161" s="171"/>
      <c r="AB161" s="110"/>
      <c r="AC161" s="111"/>
    </row>
    <row r="162" spans="1:29" ht="13.2" x14ac:dyDescent="0.25">
      <c r="A162" s="181"/>
      <c r="B162" s="138"/>
      <c r="C162" s="138"/>
      <c r="D162" s="138"/>
      <c r="E162" s="139"/>
      <c r="F162" s="140"/>
      <c r="G162" s="103"/>
      <c r="H162" s="103"/>
      <c r="I162" s="140"/>
      <c r="J162" s="138"/>
      <c r="K162" s="180"/>
      <c r="L162" s="138"/>
      <c r="M162" s="10">
        <f t="shared" si="291"/>
        <v>0</v>
      </c>
      <c r="N162" s="11">
        <f t="shared" si="292"/>
        <v>0</v>
      </c>
      <c r="O162" s="11">
        <f t="shared" si="293"/>
        <v>0</v>
      </c>
      <c r="P162" s="144"/>
      <c r="Q162" s="17" t="s">
        <v>6</v>
      </c>
      <c r="R162" s="25">
        <f t="shared" si="294"/>
        <v>1361.28</v>
      </c>
      <c r="S162" s="10">
        <v>1361.28</v>
      </c>
      <c r="T162" s="10">
        <v>0</v>
      </c>
      <c r="U162" s="25">
        <f t="shared" si="295"/>
        <v>1361.28</v>
      </c>
      <c r="V162" s="10">
        <v>1361.28</v>
      </c>
      <c r="W162" s="10">
        <v>0</v>
      </c>
      <c r="X162" s="10">
        <f t="shared" si="296"/>
        <v>0</v>
      </c>
      <c r="Y162" s="10">
        <f t="shared" si="297"/>
        <v>0</v>
      </c>
      <c r="Z162" s="10">
        <f t="shared" si="298"/>
        <v>0</v>
      </c>
      <c r="AA162" s="171"/>
      <c r="AB162" s="110"/>
      <c r="AC162" s="111"/>
    </row>
    <row r="163" spans="1:29" ht="13.2" x14ac:dyDescent="0.25">
      <c r="A163" s="181"/>
      <c r="B163" s="138"/>
      <c r="C163" s="138"/>
      <c r="D163" s="138"/>
      <c r="E163" s="139"/>
      <c r="F163" s="140"/>
      <c r="G163" s="103"/>
      <c r="H163" s="103"/>
      <c r="I163" s="140"/>
      <c r="J163" s="138"/>
      <c r="K163" s="180"/>
      <c r="L163" s="138"/>
      <c r="M163" s="10">
        <f t="shared" si="291"/>
        <v>0</v>
      </c>
      <c r="N163" s="11">
        <f t="shared" si="292"/>
        <v>0</v>
      </c>
      <c r="O163" s="11">
        <f t="shared" si="293"/>
        <v>0</v>
      </c>
      <c r="P163" s="144"/>
      <c r="Q163" s="17" t="s">
        <v>7</v>
      </c>
      <c r="R163" s="25">
        <f t="shared" si="294"/>
        <v>453.76</v>
      </c>
      <c r="S163" s="10">
        <v>453.76</v>
      </c>
      <c r="T163" s="10">
        <v>0</v>
      </c>
      <c r="U163" s="25">
        <f t="shared" si="295"/>
        <v>453.76</v>
      </c>
      <c r="V163" s="10">
        <v>453.76</v>
      </c>
      <c r="W163" s="10">
        <v>0</v>
      </c>
      <c r="X163" s="10">
        <f t="shared" si="296"/>
        <v>0</v>
      </c>
      <c r="Y163" s="10">
        <f t="shared" si="297"/>
        <v>0</v>
      </c>
      <c r="Z163" s="10">
        <f t="shared" si="298"/>
        <v>0</v>
      </c>
      <c r="AA163" s="171"/>
      <c r="AB163" s="110"/>
      <c r="AC163" s="111"/>
    </row>
    <row r="164" spans="1:29" ht="13.8" thickBot="1" x14ac:dyDescent="0.3">
      <c r="A164" s="233"/>
      <c r="B164" s="234"/>
      <c r="C164" s="234"/>
      <c r="D164" s="234"/>
      <c r="E164" s="235"/>
      <c r="F164" s="236"/>
      <c r="G164" s="237"/>
      <c r="H164" s="237"/>
      <c r="I164" s="236"/>
      <c r="J164" s="234"/>
      <c r="K164" s="242"/>
      <c r="L164" s="234"/>
      <c r="M164" s="241"/>
      <c r="N164" s="241"/>
      <c r="O164" s="241"/>
      <c r="P164" s="290"/>
      <c r="Q164" s="78" t="s">
        <v>3</v>
      </c>
      <c r="R164" s="59">
        <f>SUM(R160:R163)</f>
        <v>4536.08</v>
      </c>
      <c r="S164" s="67">
        <f t="shared" ref="S164:W164" si="299">SUM(S160:S163)</f>
        <v>4536.08</v>
      </c>
      <c r="T164" s="67">
        <f t="shared" si="299"/>
        <v>0</v>
      </c>
      <c r="U164" s="59">
        <f t="shared" si="299"/>
        <v>4536.08</v>
      </c>
      <c r="V164" s="67">
        <f t="shared" si="299"/>
        <v>4536.08</v>
      </c>
      <c r="W164" s="67">
        <f t="shared" si="299"/>
        <v>0</v>
      </c>
      <c r="X164" s="241"/>
      <c r="Y164" s="241"/>
      <c r="Z164" s="241"/>
      <c r="AA164" s="286"/>
      <c r="AB164" s="287"/>
      <c r="AC164" s="288"/>
    </row>
    <row r="165" spans="1:29" ht="13.2" x14ac:dyDescent="0.25">
      <c r="A165" s="181">
        <f>1+A160</f>
        <v>8</v>
      </c>
      <c r="B165" s="138" t="s">
        <v>63</v>
      </c>
      <c r="C165" s="138" t="s">
        <v>103</v>
      </c>
      <c r="D165" s="138"/>
      <c r="E165" s="139"/>
      <c r="F165" s="140"/>
      <c r="G165" s="103" t="s">
        <v>156</v>
      </c>
      <c r="H165" s="84"/>
      <c r="I165" s="140">
        <v>51</v>
      </c>
      <c r="J165" s="138"/>
      <c r="K165" s="180"/>
      <c r="L165" s="180"/>
      <c r="M165" s="10">
        <f>N165+O165</f>
        <v>0</v>
      </c>
      <c r="N165" s="11">
        <v>0</v>
      </c>
      <c r="O165" s="11">
        <v>0</v>
      </c>
      <c r="P165" s="144" t="s">
        <v>43</v>
      </c>
      <c r="Q165" s="17" t="s">
        <v>4</v>
      </c>
      <c r="R165" s="25">
        <f>S165+T165</f>
        <v>0</v>
      </c>
      <c r="S165" s="10">
        <v>0</v>
      </c>
      <c r="T165" s="10">
        <v>0</v>
      </c>
      <c r="U165" s="25">
        <f>V165+W165</f>
        <v>0</v>
      </c>
      <c r="V165" s="10">
        <v>0</v>
      </c>
      <c r="W165" s="10">
        <v>0</v>
      </c>
      <c r="X165" s="10">
        <f>M165+R165-U165</f>
        <v>0</v>
      </c>
      <c r="Y165" s="10">
        <f>N165+S165-V165</f>
        <v>0</v>
      </c>
      <c r="Z165" s="10">
        <f>O165+T165-W165</f>
        <v>0</v>
      </c>
      <c r="AA165" s="171"/>
      <c r="AB165" s="110"/>
      <c r="AC165" s="111" t="s">
        <v>162</v>
      </c>
    </row>
    <row r="166" spans="1:29" ht="13.2" x14ac:dyDescent="0.25">
      <c r="A166" s="181"/>
      <c r="B166" s="138"/>
      <c r="C166" s="138"/>
      <c r="D166" s="138"/>
      <c r="E166" s="139"/>
      <c r="F166" s="140"/>
      <c r="G166" s="103"/>
      <c r="H166" s="103"/>
      <c r="I166" s="140"/>
      <c r="J166" s="138"/>
      <c r="K166" s="180"/>
      <c r="L166" s="138"/>
      <c r="M166" s="10">
        <f t="shared" ref="M166:M168" si="300">X165</f>
        <v>0</v>
      </c>
      <c r="N166" s="11">
        <f t="shared" ref="N166:N168" si="301">Y165</f>
        <v>0</v>
      </c>
      <c r="O166" s="11">
        <f t="shared" ref="O166:O168" si="302">Z165</f>
        <v>0</v>
      </c>
      <c r="P166" s="144"/>
      <c r="Q166" s="17" t="s">
        <v>5</v>
      </c>
      <c r="R166" s="25">
        <f t="shared" ref="R166:R168" si="303">S166+T166</f>
        <v>0</v>
      </c>
      <c r="S166" s="10">
        <v>0</v>
      </c>
      <c r="T166" s="10">
        <v>0</v>
      </c>
      <c r="U166" s="25">
        <f t="shared" ref="U166:U168" si="304">V166</f>
        <v>1706</v>
      </c>
      <c r="V166" s="10">
        <v>1706</v>
      </c>
      <c r="W166" s="10">
        <v>0</v>
      </c>
      <c r="X166" s="10">
        <f t="shared" ref="X166:X168" si="305">M166+R166-U166</f>
        <v>-1706</v>
      </c>
      <c r="Y166" s="10">
        <f t="shared" ref="Y166:Y168" si="306">N166+S166-V166</f>
        <v>-1706</v>
      </c>
      <c r="Z166" s="10">
        <f t="shared" ref="Z166:Z168" si="307">O166+T166-W166</f>
        <v>0</v>
      </c>
      <c r="AA166" s="171"/>
      <c r="AB166" s="110"/>
      <c r="AC166" s="111"/>
    </row>
    <row r="167" spans="1:29" ht="13.2" x14ac:dyDescent="0.25">
      <c r="A167" s="181"/>
      <c r="B167" s="138"/>
      <c r="C167" s="138"/>
      <c r="D167" s="138"/>
      <c r="E167" s="139"/>
      <c r="F167" s="140"/>
      <c r="G167" s="103"/>
      <c r="H167" s="103"/>
      <c r="I167" s="140"/>
      <c r="J167" s="138"/>
      <c r="K167" s="180"/>
      <c r="L167" s="138"/>
      <c r="M167" s="10">
        <f t="shared" si="300"/>
        <v>-1706</v>
      </c>
      <c r="N167" s="11">
        <f t="shared" si="301"/>
        <v>-1706</v>
      </c>
      <c r="O167" s="11">
        <f t="shared" si="302"/>
        <v>0</v>
      </c>
      <c r="P167" s="144"/>
      <c r="Q167" s="17" t="s">
        <v>6</v>
      </c>
      <c r="R167" s="25">
        <f t="shared" si="303"/>
        <v>0</v>
      </c>
      <c r="S167" s="10">
        <v>0</v>
      </c>
      <c r="T167" s="10">
        <v>0</v>
      </c>
      <c r="U167" s="25">
        <f t="shared" si="304"/>
        <v>2559</v>
      </c>
      <c r="V167" s="10">
        <v>2559</v>
      </c>
      <c r="W167" s="10">
        <v>0</v>
      </c>
      <c r="X167" s="10">
        <f t="shared" si="305"/>
        <v>-4265</v>
      </c>
      <c r="Y167" s="10">
        <f t="shared" si="306"/>
        <v>-4265</v>
      </c>
      <c r="Z167" s="10">
        <f t="shared" si="307"/>
        <v>0</v>
      </c>
      <c r="AA167" s="171"/>
      <c r="AB167" s="110"/>
      <c r="AC167" s="111"/>
    </row>
    <row r="168" spans="1:29" ht="13.2" x14ac:dyDescent="0.25">
      <c r="A168" s="181"/>
      <c r="B168" s="138"/>
      <c r="C168" s="138"/>
      <c r="D168" s="138"/>
      <c r="E168" s="139"/>
      <c r="F168" s="140"/>
      <c r="G168" s="103"/>
      <c r="H168" s="103"/>
      <c r="I168" s="140"/>
      <c r="J168" s="138"/>
      <c r="K168" s="180"/>
      <c r="L168" s="138"/>
      <c r="M168" s="10">
        <f t="shared" si="300"/>
        <v>-4265</v>
      </c>
      <c r="N168" s="11">
        <f t="shared" si="301"/>
        <v>-4265</v>
      </c>
      <c r="O168" s="11">
        <f t="shared" si="302"/>
        <v>0</v>
      </c>
      <c r="P168" s="144"/>
      <c r="Q168" s="17" t="s">
        <v>7</v>
      </c>
      <c r="R168" s="25">
        <f t="shared" si="303"/>
        <v>0</v>
      </c>
      <c r="S168" s="10">
        <v>0</v>
      </c>
      <c r="T168" s="10">
        <v>0</v>
      </c>
      <c r="U168" s="25">
        <f t="shared" si="304"/>
        <v>2559</v>
      </c>
      <c r="V168" s="10">
        <v>2559</v>
      </c>
      <c r="W168" s="10">
        <v>0</v>
      </c>
      <c r="X168" s="10">
        <f t="shared" si="305"/>
        <v>-6824</v>
      </c>
      <c r="Y168" s="10">
        <f t="shared" si="306"/>
        <v>-6824</v>
      </c>
      <c r="Z168" s="10">
        <f t="shared" si="307"/>
        <v>0</v>
      </c>
      <c r="AA168" s="171"/>
      <c r="AB168" s="110"/>
      <c r="AC168" s="111"/>
    </row>
    <row r="169" spans="1:29" ht="13.8" thickBot="1" x14ac:dyDescent="0.3">
      <c r="A169" s="233"/>
      <c r="B169" s="234"/>
      <c r="C169" s="234"/>
      <c r="D169" s="234"/>
      <c r="E169" s="235"/>
      <c r="F169" s="236"/>
      <c r="G169" s="237"/>
      <c r="H169" s="237"/>
      <c r="I169" s="236"/>
      <c r="J169" s="234"/>
      <c r="K169" s="242"/>
      <c r="L169" s="234"/>
      <c r="M169" s="241"/>
      <c r="N169" s="241"/>
      <c r="O169" s="241"/>
      <c r="P169" s="290"/>
      <c r="Q169" s="78" t="s">
        <v>3</v>
      </c>
      <c r="R169" s="59">
        <f>SUM(R165:R168)</f>
        <v>0</v>
      </c>
      <c r="S169" s="67">
        <f t="shared" ref="S169:W169" si="308">SUM(S165:S168)</f>
        <v>0</v>
      </c>
      <c r="T169" s="67">
        <f t="shared" si="308"/>
        <v>0</v>
      </c>
      <c r="U169" s="59">
        <f t="shared" si="308"/>
        <v>6824</v>
      </c>
      <c r="V169" s="67">
        <f t="shared" si="308"/>
        <v>6824</v>
      </c>
      <c r="W169" s="67">
        <f t="shared" si="308"/>
        <v>0</v>
      </c>
      <c r="X169" s="241"/>
      <c r="Y169" s="241"/>
      <c r="Z169" s="241"/>
      <c r="AA169" s="286"/>
      <c r="AB169" s="287"/>
      <c r="AC169" s="288"/>
    </row>
  </sheetData>
  <mergeCells count="545">
    <mergeCell ref="AB95:AB99"/>
    <mergeCell ref="X99:Z99"/>
    <mergeCell ref="A95:A99"/>
    <mergeCell ref="B95:B99"/>
    <mergeCell ref="C95:C99"/>
    <mergeCell ref="D95:D99"/>
    <mergeCell ref="E95:E99"/>
    <mergeCell ref="F95:F99"/>
    <mergeCell ref="G95:G99"/>
    <mergeCell ref="H95:H99"/>
    <mergeCell ref="I95:I99"/>
    <mergeCell ref="J165:J169"/>
    <mergeCell ref="K165:K169"/>
    <mergeCell ref="L165:L169"/>
    <mergeCell ref="P165:P169"/>
    <mergeCell ref="AA165:AA169"/>
    <mergeCell ref="AB165:AB169"/>
    <mergeCell ref="AC165:AC169"/>
    <mergeCell ref="M169:O169"/>
    <mergeCell ref="X169:Z169"/>
    <mergeCell ref="A165:A169"/>
    <mergeCell ref="B165:B169"/>
    <mergeCell ref="C165:C169"/>
    <mergeCell ref="D165:D169"/>
    <mergeCell ref="E165:E169"/>
    <mergeCell ref="F165:F169"/>
    <mergeCell ref="G165:G169"/>
    <mergeCell ref="H165:H169"/>
    <mergeCell ref="I165:I169"/>
    <mergeCell ref="A25:A29"/>
    <mergeCell ref="J65:J69"/>
    <mergeCell ref="K65:K69"/>
    <mergeCell ref="L65:L69"/>
    <mergeCell ref="K70:K74"/>
    <mergeCell ref="L70:L74"/>
    <mergeCell ref="E40:E44"/>
    <mergeCell ref="A85:A89"/>
    <mergeCell ref="B85:B89"/>
    <mergeCell ref="C85:C89"/>
    <mergeCell ref="D85:D89"/>
    <mergeCell ref="E85:E89"/>
    <mergeCell ref="F85:F89"/>
    <mergeCell ref="G85:G89"/>
    <mergeCell ref="H85:H89"/>
    <mergeCell ref="I85:I89"/>
    <mergeCell ref="A40:A44"/>
    <mergeCell ref="B40:B44"/>
    <mergeCell ref="C40:C44"/>
    <mergeCell ref="D40:D44"/>
    <mergeCell ref="A50:A54"/>
    <mergeCell ref="B50:B54"/>
    <mergeCell ref="C50:C54"/>
    <mergeCell ref="A45:A49"/>
    <mergeCell ref="X54:Z54"/>
    <mergeCell ref="D50:D54"/>
    <mergeCell ref="E50:E54"/>
    <mergeCell ref="F50:F54"/>
    <mergeCell ref="G50:G54"/>
    <mergeCell ref="H50:H54"/>
    <mergeCell ref="I50:I54"/>
    <mergeCell ref="J50:J54"/>
    <mergeCell ref="K50:K54"/>
    <mergeCell ref="L50:L54"/>
    <mergeCell ref="P50:P54"/>
    <mergeCell ref="B45:B49"/>
    <mergeCell ref="C45:C49"/>
    <mergeCell ref="D45:D49"/>
    <mergeCell ref="E45:E49"/>
    <mergeCell ref="F45:F49"/>
    <mergeCell ref="G45:G49"/>
    <mergeCell ref="H45:H49"/>
    <mergeCell ref="I45:I49"/>
    <mergeCell ref="AB45:AB49"/>
    <mergeCell ref="AA160:AA164"/>
    <mergeCell ref="AB160:AB164"/>
    <mergeCell ref="P120:P124"/>
    <mergeCell ref="A120:A124"/>
    <mergeCell ref="A80:A84"/>
    <mergeCell ref="P80:P84"/>
    <mergeCell ref="X14:Z14"/>
    <mergeCell ref="AC160:AC164"/>
    <mergeCell ref="AC150:AC154"/>
    <mergeCell ref="AC145:AC149"/>
    <mergeCell ref="AC140:AC144"/>
    <mergeCell ref="AC135:AC139"/>
    <mergeCell ref="P145:P149"/>
    <mergeCell ref="P150:P154"/>
    <mergeCell ref="P160:P164"/>
    <mergeCell ref="P125:P129"/>
    <mergeCell ref="AA125:AA129"/>
    <mergeCell ref="AB125:AB129"/>
    <mergeCell ref="AC125:AC129"/>
    <mergeCell ref="AA75:AA79"/>
    <mergeCell ref="AB75:AB79"/>
    <mergeCell ref="AC75:AC79"/>
    <mergeCell ref="AC45:AC49"/>
    <mergeCell ref="H35:H39"/>
    <mergeCell ref="AA50:AA54"/>
    <mergeCell ref="J55:J59"/>
    <mergeCell ref="K55:K59"/>
    <mergeCell ref="L55:L59"/>
    <mergeCell ref="P55:P59"/>
    <mergeCell ref="AA55:AA59"/>
    <mergeCell ref="AB10:AB14"/>
    <mergeCell ref="AC10:AC14"/>
    <mergeCell ref="J35:J39"/>
    <mergeCell ref="K35:K39"/>
    <mergeCell ref="L35:L39"/>
    <mergeCell ref="K30:K34"/>
    <mergeCell ref="L30:L34"/>
    <mergeCell ref="J45:J49"/>
    <mergeCell ref="K45:K49"/>
    <mergeCell ref="L45:L49"/>
    <mergeCell ref="P45:P49"/>
    <mergeCell ref="AA45:AA49"/>
    <mergeCell ref="M49:O49"/>
    <mergeCell ref="X49:Z49"/>
    <mergeCell ref="AB50:AB54"/>
    <mergeCell ref="AC50:AC54"/>
    <mergeCell ref="M54:O54"/>
    <mergeCell ref="AA10:AA14"/>
    <mergeCell ref="A75:A79"/>
    <mergeCell ref="B75:L79"/>
    <mergeCell ref="P75:P79"/>
    <mergeCell ref="M79:O79"/>
    <mergeCell ref="X79:Z79"/>
    <mergeCell ref="A60:A64"/>
    <mergeCell ref="B60:L64"/>
    <mergeCell ref="M64:O64"/>
    <mergeCell ref="X64:Z64"/>
    <mergeCell ref="P60:P64"/>
    <mergeCell ref="J70:J74"/>
    <mergeCell ref="P65:P69"/>
    <mergeCell ref="X69:Z69"/>
    <mergeCell ref="X74:Z74"/>
    <mergeCell ref="M69:O69"/>
    <mergeCell ref="M74:O74"/>
    <mergeCell ref="G65:G69"/>
    <mergeCell ref="H65:H69"/>
    <mergeCell ref="I65:I69"/>
    <mergeCell ref="E70:E74"/>
    <mergeCell ref="F70:F74"/>
    <mergeCell ref="G70:G74"/>
    <mergeCell ref="H70:H74"/>
    <mergeCell ref="AB65:AB69"/>
    <mergeCell ref="AC65:AC69"/>
    <mergeCell ref="AC120:AC124"/>
    <mergeCell ref="AB80:AB84"/>
    <mergeCell ref="AB120:AB124"/>
    <mergeCell ref="AA80:AA84"/>
    <mergeCell ref="AC80:AC84"/>
    <mergeCell ref="X124:Z124"/>
    <mergeCell ref="X84:Z84"/>
    <mergeCell ref="AB70:AB74"/>
    <mergeCell ref="AC70:AC74"/>
    <mergeCell ref="AA120:AA124"/>
    <mergeCell ref="AA85:AA89"/>
    <mergeCell ref="AB85:AB89"/>
    <mergeCell ref="AC85:AC89"/>
    <mergeCell ref="X89:Z89"/>
    <mergeCell ref="AB90:AB94"/>
    <mergeCell ref="AC90:AC94"/>
    <mergeCell ref="AB105:AB109"/>
    <mergeCell ref="AC105:AC109"/>
    <mergeCell ref="X119:Z119"/>
    <mergeCell ref="X109:Z109"/>
    <mergeCell ref="AA95:AA99"/>
    <mergeCell ref="AC95:AC99"/>
    <mergeCell ref="X129:Z129"/>
    <mergeCell ref="AA65:AA69"/>
    <mergeCell ref="X149:Z149"/>
    <mergeCell ref="X154:Z154"/>
    <mergeCell ref="M149:O149"/>
    <mergeCell ref="L80:L84"/>
    <mergeCell ref="K120:K124"/>
    <mergeCell ref="L120:L124"/>
    <mergeCell ref="J130:J134"/>
    <mergeCell ref="K130:K134"/>
    <mergeCell ref="L130:L134"/>
    <mergeCell ref="J140:J144"/>
    <mergeCell ref="K140:K144"/>
    <mergeCell ref="L140:L144"/>
    <mergeCell ref="J80:J84"/>
    <mergeCell ref="K80:K84"/>
    <mergeCell ref="M124:O124"/>
    <mergeCell ref="M109:O109"/>
    <mergeCell ref="J95:J99"/>
    <mergeCell ref="K95:K99"/>
    <mergeCell ref="L95:L99"/>
    <mergeCell ref="P95:P99"/>
    <mergeCell ref="AA70:AA74"/>
    <mergeCell ref="AA90:AA94"/>
    <mergeCell ref="K160:K164"/>
    <mergeCell ref="L160:L164"/>
    <mergeCell ref="M154:O154"/>
    <mergeCell ref="M164:O164"/>
    <mergeCell ref="J150:J154"/>
    <mergeCell ref="K150:K154"/>
    <mergeCell ref="L150:L154"/>
    <mergeCell ref="P140:P144"/>
    <mergeCell ref="J155:J159"/>
    <mergeCell ref="K155:K159"/>
    <mergeCell ref="L155:L159"/>
    <mergeCell ref="P155:P159"/>
    <mergeCell ref="M159:O159"/>
    <mergeCell ref="AA60:AA64"/>
    <mergeCell ref="AB60:AB64"/>
    <mergeCell ref="AC60:AC64"/>
    <mergeCell ref="AB35:AB39"/>
    <mergeCell ref="A160:A164"/>
    <mergeCell ref="B160:B164"/>
    <mergeCell ref="C160:C164"/>
    <mergeCell ref="D160:D164"/>
    <mergeCell ref="E160:E164"/>
    <mergeCell ref="F160:F164"/>
    <mergeCell ref="G160:G164"/>
    <mergeCell ref="H160:H164"/>
    <mergeCell ref="I160:I164"/>
    <mergeCell ref="AA150:AA154"/>
    <mergeCell ref="AB150:AB154"/>
    <mergeCell ref="A150:A154"/>
    <mergeCell ref="B150:B154"/>
    <mergeCell ref="C150:C154"/>
    <mergeCell ref="A70:A74"/>
    <mergeCell ref="B70:B74"/>
    <mergeCell ref="C70:C74"/>
    <mergeCell ref="D70:D74"/>
    <mergeCell ref="X164:Z164"/>
    <mergeCell ref="J160:J164"/>
    <mergeCell ref="X94:Z94"/>
    <mergeCell ref="J110:J114"/>
    <mergeCell ref="K110:K114"/>
    <mergeCell ref="L110:L114"/>
    <mergeCell ref="P105:P109"/>
    <mergeCell ref="AA105:AA109"/>
    <mergeCell ref="J85:J89"/>
    <mergeCell ref="K85:K89"/>
    <mergeCell ref="D150:D154"/>
    <mergeCell ref="E150:E154"/>
    <mergeCell ref="F150:F154"/>
    <mergeCell ref="G150:G154"/>
    <mergeCell ref="H150:H154"/>
    <mergeCell ref="I150:I154"/>
    <mergeCell ref="AA110:AA114"/>
    <mergeCell ref="E120:E124"/>
    <mergeCell ref="J120:J124"/>
    <mergeCell ref="F120:F124"/>
    <mergeCell ref="G120:G124"/>
    <mergeCell ref="H120:H124"/>
    <mergeCell ref="I120:I124"/>
    <mergeCell ref="P85:P89"/>
    <mergeCell ref="M89:O89"/>
    <mergeCell ref="J90:J94"/>
    <mergeCell ref="B80:B84"/>
    <mergeCell ref="C80:C84"/>
    <mergeCell ref="D80:D84"/>
    <mergeCell ref="E80:E84"/>
    <mergeCell ref="I135:I139"/>
    <mergeCell ref="G140:G144"/>
    <mergeCell ref="H140:H144"/>
    <mergeCell ref="I140:I144"/>
    <mergeCell ref="F140:F144"/>
    <mergeCell ref="B125:L129"/>
    <mergeCell ref="G135:G139"/>
    <mergeCell ref="H135:H139"/>
    <mergeCell ref="G130:G134"/>
    <mergeCell ref="H130:H134"/>
    <mergeCell ref="I130:I134"/>
    <mergeCell ref="L85:L89"/>
    <mergeCell ref="F80:F84"/>
    <mergeCell ref="G80:G84"/>
    <mergeCell ref="K90:K94"/>
    <mergeCell ref="L90:L94"/>
    <mergeCell ref="A10:A14"/>
    <mergeCell ref="B10:L14"/>
    <mergeCell ref="M14:O14"/>
    <mergeCell ref="AA20:AA24"/>
    <mergeCell ref="AB20:AB24"/>
    <mergeCell ref="A35:A39"/>
    <mergeCell ref="B35:B39"/>
    <mergeCell ref="C35:C39"/>
    <mergeCell ref="D35:D39"/>
    <mergeCell ref="E35:E39"/>
    <mergeCell ref="A30:A34"/>
    <mergeCell ref="B30:B34"/>
    <mergeCell ref="C30:C34"/>
    <mergeCell ref="D30:D34"/>
    <mergeCell ref="F20:F24"/>
    <mergeCell ref="G20:G24"/>
    <mergeCell ref="H20:H24"/>
    <mergeCell ref="I20:I24"/>
    <mergeCell ref="J20:J24"/>
    <mergeCell ref="K20:K24"/>
    <mergeCell ref="L20:L24"/>
    <mergeCell ref="P20:P24"/>
    <mergeCell ref="A15:A19"/>
    <mergeCell ref="A20:A24"/>
    <mergeCell ref="A6:A8"/>
    <mergeCell ref="AB6:AB8"/>
    <mergeCell ref="N7:O7"/>
    <mergeCell ref="R7:R8"/>
    <mergeCell ref="S7:T7"/>
    <mergeCell ref="U7:U8"/>
    <mergeCell ref="V7:W7"/>
    <mergeCell ref="X7:X8"/>
    <mergeCell ref="Y7:Z7"/>
    <mergeCell ref="M7:M8"/>
    <mergeCell ref="J6:J8"/>
    <mergeCell ref="K6:L7"/>
    <mergeCell ref="M6:O6"/>
    <mergeCell ref="P6:P8"/>
    <mergeCell ref="Q6:Q8"/>
    <mergeCell ref="R6:T6"/>
    <mergeCell ref="U6:W6"/>
    <mergeCell ref="X6:Z6"/>
    <mergeCell ref="AA6:AA8"/>
    <mergeCell ref="B6:B8"/>
    <mergeCell ref="C6:C8"/>
    <mergeCell ref="D6:D8"/>
    <mergeCell ref="E6:E8"/>
    <mergeCell ref="F6:F8"/>
    <mergeCell ref="F40:F44"/>
    <mergeCell ref="J30:J34"/>
    <mergeCell ref="K40:K44"/>
    <mergeCell ref="J40:J44"/>
    <mergeCell ref="L40:L44"/>
    <mergeCell ref="M34:O34"/>
    <mergeCell ref="M39:O39"/>
    <mergeCell ref="M44:O44"/>
    <mergeCell ref="AB15:AB19"/>
    <mergeCell ref="M24:O24"/>
    <mergeCell ref="F35:F39"/>
    <mergeCell ref="G35:G39"/>
    <mergeCell ref="L25:L29"/>
    <mergeCell ref="K25:K29"/>
    <mergeCell ref="J25:J29"/>
    <mergeCell ref="I25:I29"/>
    <mergeCell ref="H25:H29"/>
    <mergeCell ref="M29:O29"/>
    <mergeCell ref="I35:I39"/>
    <mergeCell ref="AA15:AA19"/>
    <mergeCell ref="X24:Z24"/>
    <mergeCell ref="X34:Z34"/>
    <mergeCell ref="X39:Z39"/>
    <mergeCell ref="X44:Z44"/>
    <mergeCell ref="AC15:AC19"/>
    <mergeCell ref="AC30:AC34"/>
    <mergeCell ref="AC35:AC39"/>
    <mergeCell ref="AC40:AC44"/>
    <mergeCell ref="P15:P19"/>
    <mergeCell ref="M19:O19"/>
    <mergeCell ref="X19:Z19"/>
    <mergeCell ref="AC20:AC24"/>
    <mergeCell ref="AB30:AB34"/>
    <mergeCell ref="AB40:AB44"/>
    <mergeCell ref="AC25:AC29"/>
    <mergeCell ref="AB25:AB29"/>
    <mergeCell ref="P40:P44"/>
    <mergeCell ref="AA40:AA44"/>
    <mergeCell ref="P30:P34"/>
    <mergeCell ref="AA30:AA34"/>
    <mergeCell ref="AA35:AA39"/>
    <mergeCell ref="P25:P29"/>
    <mergeCell ref="AA25:AA29"/>
    <mergeCell ref="X29:Z29"/>
    <mergeCell ref="P35:P39"/>
    <mergeCell ref="G6:G8"/>
    <mergeCell ref="H6:H8"/>
    <mergeCell ref="I6:I8"/>
    <mergeCell ref="F30:F34"/>
    <mergeCell ref="G40:G44"/>
    <mergeCell ref="H40:H44"/>
    <mergeCell ref="I40:I44"/>
    <mergeCell ref="B120:B124"/>
    <mergeCell ref="C120:C124"/>
    <mergeCell ref="D120:D124"/>
    <mergeCell ref="B20:B24"/>
    <mergeCell ref="F65:F69"/>
    <mergeCell ref="G30:G34"/>
    <mergeCell ref="H30:H34"/>
    <mergeCell ref="I30:I34"/>
    <mergeCell ref="B15:L19"/>
    <mergeCell ref="B25:B29"/>
    <mergeCell ref="C25:C29"/>
    <mergeCell ref="D25:D29"/>
    <mergeCell ref="E25:E29"/>
    <mergeCell ref="F25:F29"/>
    <mergeCell ref="G25:G29"/>
    <mergeCell ref="G110:G114"/>
    <mergeCell ref="H110:H114"/>
    <mergeCell ref="AC6:AC8"/>
    <mergeCell ref="C20:C24"/>
    <mergeCell ref="D20:D24"/>
    <mergeCell ref="A125:A129"/>
    <mergeCell ref="A135:A139"/>
    <mergeCell ref="B135:B139"/>
    <mergeCell ref="C135:C139"/>
    <mergeCell ref="D135:D139"/>
    <mergeCell ref="E135:E139"/>
    <mergeCell ref="F135:F139"/>
    <mergeCell ref="A130:A134"/>
    <mergeCell ref="B130:B134"/>
    <mergeCell ref="C130:C134"/>
    <mergeCell ref="D130:D134"/>
    <mergeCell ref="E130:E134"/>
    <mergeCell ref="F130:F134"/>
    <mergeCell ref="E20:E24"/>
    <mergeCell ref="E30:E34"/>
    <mergeCell ref="A65:A69"/>
    <mergeCell ref="B65:B69"/>
    <mergeCell ref="C65:C69"/>
    <mergeCell ref="D65:D69"/>
    <mergeCell ref="E65:E69"/>
    <mergeCell ref="AC130:AC134"/>
    <mergeCell ref="A5:AA5"/>
    <mergeCell ref="AA4:AC4"/>
    <mergeCell ref="AB5:AC5"/>
    <mergeCell ref="J145:J149"/>
    <mergeCell ref="K145:K149"/>
    <mergeCell ref="L145:L149"/>
    <mergeCell ref="AA145:AA149"/>
    <mergeCell ref="AB145:AB149"/>
    <mergeCell ref="A140:A144"/>
    <mergeCell ref="B140:B144"/>
    <mergeCell ref="C140:C144"/>
    <mergeCell ref="A145:A149"/>
    <mergeCell ref="B145:B149"/>
    <mergeCell ref="C145:C149"/>
    <mergeCell ref="D145:D149"/>
    <mergeCell ref="E145:E149"/>
    <mergeCell ref="F145:F149"/>
    <mergeCell ref="G145:G149"/>
    <mergeCell ref="H145:H149"/>
    <mergeCell ref="I145:I149"/>
    <mergeCell ref="D140:D144"/>
    <mergeCell ref="E140:E144"/>
    <mergeCell ref="AA130:AA134"/>
    <mergeCell ref="AB130:AB134"/>
    <mergeCell ref="A105:A109"/>
    <mergeCell ref="B105:L109"/>
    <mergeCell ref="AA140:AA144"/>
    <mergeCell ref="AB140:AB144"/>
    <mergeCell ref="A110:A114"/>
    <mergeCell ref="B110:B114"/>
    <mergeCell ref="C110:C114"/>
    <mergeCell ref="D110:D114"/>
    <mergeCell ref="E110:E114"/>
    <mergeCell ref="F110:F114"/>
    <mergeCell ref="J135:J139"/>
    <mergeCell ref="K135:K139"/>
    <mergeCell ref="L135:L139"/>
    <mergeCell ref="P135:P139"/>
    <mergeCell ref="AA135:AA139"/>
    <mergeCell ref="AB135:AB139"/>
    <mergeCell ref="X134:Z134"/>
    <mergeCell ref="X139:Z139"/>
    <mergeCell ref="P130:P134"/>
    <mergeCell ref="M129:O129"/>
    <mergeCell ref="M134:O134"/>
    <mergeCell ref="M139:O139"/>
    <mergeCell ref="M144:O144"/>
    <mergeCell ref="X144:Z144"/>
    <mergeCell ref="A90:A94"/>
    <mergeCell ref="B90:B94"/>
    <mergeCell ref="C90:C94"/>
    <mergeCell ref="D90:D94"/>
    <mergeCell ref="E90:E94"/>
    <mergeCell ref="F90:F94"/>
    <mergeCell ref="G90:G94"/>
    <mergeCell ref="H90:H94"/>
    <mergeCell ref="I90:I94"/>
    <mergeCell ref="AB110:AB114"/>
    <mergeCell ref="AC110:AC114"/>
    <mergeCell ref="M114:O114"/>
    <mergeCell ref="X114:Z114"/>
    <mergeCell ref="A115:A119"/>
    <mergeCell ref="B115:B119"/>
    <mergeCell ref="C115:C119"/>
    <mergeCell ref="D115:D119"/>
    <mergeCell ref="E115:E119"/>
    <mergeCell ref="F115:F119"/>
    <mergeCell ref="G115:G119"/>
    <mergeCell ref="H115:H119"/>
    <mergeCell ref="I115:I119"/>
    <mergeCell ref="J115:J119"/>
    <mergeCell ref="K115:K119"/>
    <mergeCell ref="L115:L119"/>
    <mergeCell ref="P115:P119"/>
    <mergeCell ref="AA115:AA119"/>
    <mergeCell ref="AB115:AB119"/>
    <mergeCell ref="AC115:AC119"/>
    <mergeCell ref="M119:O119"/>
    <mergeCell ref="C55:C59"/>
    <mergeCell ref="D55:D59"/>
    <mergeCell ref="E55:E59"/>
    <mergeCell ref="F55:F59"/>
    <mergeCell ref="G55:G59"/>
    <mergeCell ref="H55:H59"/>
    <mergeCell ref="I55:I59"/>
    <mergeCell ref="I110:I114"/>
    <mergeCell ref="P110:P114"/>
    <mergeCell ref="H80:H84"/>
    <mergeCell ref="I80:I84"/>
    <mergeCell ref="P70:P74"/>
    <mergeCell ref="P90:P94"/>
    <mergeCell ref="M94:O94"/>
    <mergeCell ref="I70:I74"/>
    <mergeCell ref="M99:O99"/>
    <mergeCell ref="AB55:AB59"/>
    <mergeCell ref="AC55:AC59"/>
    <mergeCell ref="M59:O59"/>
    <mergeCell ref="X59:Z59"/>
    <mergeCell ref="K100:K104"/>
    <mergeCell ref="L100:L104"/>
    <mergeCell ref="A100:A104"/>
    <mergeCell ref="P100:P104"/>
    <mergeCell ref="AA100:AA104"/>
    <mergeCell ref="AB100:AB104"/>
    <mergeCell ref="AC100:AC104"/>
    <mergeCell ref="M104:O104"/>
    <mergeCell ref="X104:Z104"/>
    <mergeCell ref="B100:B104"/>
    <mergeCell ref="C100:C104"/>
    <mergeCell ref="D100:D104"/>
    <mergeCell ref="E100:E104"/>
    <mergeCell ref="F100:F104"/>
    <mergeCell ref="G100:G104"/>
    <mergeCell ref="H100:H104"/>
    <mergeCell ref="I100:I104"/>
    <mergeCell ref="J100:J104"/>
    <mergeCell ref="A55:A59"/>
    <mergeCell ref="B55:B59"/>
    <mergeCell ref="C155:C159"/>
    <mergeCell ref="B155:B159"/>
    <mergeCell ref="A155:A159"/>
    <mergeCell ref="AC155:AC159"/>
    <mergeCell ref="AB155:AB159"/>
    <mergeCell ref="AA155:AA159"/>
    <mergeCell ref="I155:I159"/>
    <mergeCell ref="H155:H159"/>
    <mergeCell ref="G155:G159"/>
    <mergeCell ref="F155:F159"/>
    <mergeCell ref="E155:E159"/>
    <mergeCell ref="D155:D159"/>
    <mergeCell ref="X159:Z159"/>
  </mergeCells>
  <pageMargins left="0.19685039370078741" right="0.19685039370078741" top="0.98425196850393704" bottom="0.19685039370078741" header="0" footer="0"/>
  <pageSetup paperSize="9" scale="4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 2023</vt:lpstr>
      <vt:lpstr>'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DR</cp:lastModifiedBy>
  <cp:lastPrinted>2024-02-02T13:39:16Z</cp:lastPrinted>
  <dcterms:created xsi:type="dcterms:W3CDTF">1996-10-08T23:32:33Z</dcterms:created>
  <dcterms:modified xsi:type="dcterms:W3CDTF">2024-02-02T13:39:24Z</dcterms:modified>
</cp:coreProperties>
</file>