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0490" windowHeight="7755"/>
  </bookViews>
  <sheets>
    <sheet name="2024 год" sheetId="2" r:id="rId1"/>
  </sheets>
  <definedNames>
    <definedName name="_xlnm.Print_Area" localSheetId="0">'2024 год'!$A$1:$K$63</definedName>
  </definedNames>
  <calcPr calcId="145621" fullPrecision="0"/>
</workbook>
</file>

<file path=xl/calcChain.xml><?xml version="1.0" encoding="utf-8"?>
<calcChain xmlns="http://schemas.openxmlformats.org/spreadsheetml/2006/main">
  <c r="J60" i="2" l="1"/>
  <c r="K59" i="2" l="1"/>
  <c r="K60" i="2"/>
  <c r="K61" i="2"/>
  <c r="K62" i="2"/>
  <c r="K58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42" i="2"/>
  <c r="K40" i="2"/>
  <c r="K39" i="2"/>
  <c r="K36" i="2"/>
  <c r="K37" i="2"/>
  <c r="K35" i="2"/>
  <c r="K32" i="2"/>
  <c r="K33" i="2"/>
  <c r="K34" i="2"/>
  <c r="K31" i="2"/>
  <c r="K25" i="2"/>
  <c r="K27" i="2"/>
  <c r="K28" i="2"/>
  <c r="K29" i="2"/>
  <c r="K26" i="2"/>
  <c r="K24" i="2"/>
  <c r="K57" i="2" l="1"/>
  <c r="K63" i="2" s="1"/>
  <c r="K30" i="2"/>
  <c r="J57" i="2"/>
  <c r="J63" i="2" s="1"/>
  <c r="I25" i="2" l="1"/>
  <c r="I26" i="2"/>
  <c r="I27" i="2"/>
  <c r="I28" i="2"/>
  <c r="I29" i="2"/>
  <c r="I31" i="2"/>
  <c r="I32" i="2"/>
  <c r="I33" i="2"/>
  <c r="I35" i="2"/>
  <c r="I36" i="2"/>
  <c r="I38" i="2"/>
  <c r="I40" i="2"/>
  <c r="I41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60" i="2"/>
  <c r="I61" i="2"/>
  <c r="I62" i="2"/>
  <c r="I24" i="2"/>
  <c r="H57" i="2"/>
  <c r="H63" i="2" s="1"/>
  <c r="J64" i="2" s="1"/>
  <c r="J65" i="2" s="1"/>
  <c r="H30" i="2"/>
  <c r="G61" i="2" l="1"/>
  <c r="G62" i="2"/>
  <c r="G25" i="2" l="1"/>
  <c r="G26" i="2"/>
  <c r="G27" i="2"/>
  <c r="G28" i="2"/>
  <c r="G29" i="2"/>
  <c r="G31" i="2"/>
  <c r="G32" i="2"/>
  <c r="G33" i="2"/>
  <c r="G35" i="2"/>
  <c r="G36" i="2"/>
  <c r="G38" i="2"/>
  <c r="G40" i="2"/>
  <c r="G41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60" i="2"/>
  <c r="G24" i="2"/>
  <c r="F59" i="2"/>
  <c r="I59" i="2" s="1"/>
  <c r="F58" i="2"/>
  <c r="F39" i="2"/>
  <c r="F37" i="2"/>
  <c r="I37" i="2" s="1"/>
  <c r="F34" i="2"/>
  <c r="I34" i="2" s="1"/>
  <c r="F30" i="2"/>
  <c r="I30" i="2" s="1"/>
  <c r="I39" i="2" l="1"/>
  <c r="I58" i="2"/>
  <c r="F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I57" i="2" l="1"/>
  <c r="I63" i="2" s="1"/>
  <c r="F63" i="2"/>
  <c r="E25" i="2"/>
  <c r="E26" i="2"/>
  <c r="E27" i="2"/>
  <c r="E28" i="2"/>
  <c r="E29" i="2"/>
  <c r="E32" i="2"/>
  <c r="E35" i="2"/>
  <c r="E36" i="2"/>
  <c r="E38" i="2"/>
  <c r="E41" i="2"/>
  <c r="E60" i="2"/>
  <c r="E61" i="2"/>
  <c r="E24" i="2"/>
  <c r="D59" i="2"/>
  <c r="G59" i="2" s="1"/>
  <c r="D58" i="2"/>
  <c r="D37" i="2"/>
  <c r="G37" i="2" s="1"/>
  <c r="D34" i="2"/>
  <c r="G34" i="2" s="1"/>
  <c r="D30" i="2"/>
  <c r="G30" i="2" s="1"/>
  <c r="D57" i="2" l="1"/>
  <c r="G57" i="2" s="1"/>
  <c r="G58" i="2"/>
  <c r="D39" i="2"/>
  <c r="G39" i="2" s="1"/>
  <c r="D63" i="2" l="1"/>
  <c r="G63" i="2" s="1"/>
  <c r="C30" i="2"/>
  <c r="E30" i="2" s="1"/>
  <c r="C59" i="2" l="1"/>
  <c r="E59" i="2" s="1"/>
  <c r="C58" i="2"/>
  <c r="E58" i="2" s="1"/>
  <c r="C40" i="2"/>
  <c r="E40" i="2" s="1"/>
  <c r="C37" i="2"/>
  <c r="E37" i="2" s="1"/>
  <c r="C33" i="2"/>
  <c r="E33" i="2" s="1"/>
  <c r="C31" i="2"/>
  <c r="C39" i="2" l="1"/>
  <c r="E39" i="2" s="1"/>
  <c r="E31" i="2"/>
  <c r="C57" i="2"/>
  <c r="E57" i="2" s="1"/>
  <c r="C34" i="2"/>
  <c r="E34" i="2" s="1"/>
  <c r="C63" i="2" l="1"/>
  <c r="E63" i="2" s="1"/>
</calcChain>
</file>

<file path=xl/sharedStrings.xml><?xml version="1.0" encoding="utf-8"?>
<sst xmlns="http://schemas.openxmlformats.org/spreadsheetml/2006/main" count="106" uniqueCount="94">
  <si>
    <t>Наименование показателя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</si>
  <si>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</si>
  <si>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</si>
  <si>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</si>
  <si>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</si>
  <si>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1.</t>
  </si>
  <si>
    <t>2.</t>
  </si>
  <si>
    <t>3.</t>
  </si>
  <si>
    <t>4.</t>
  </si>
  <si>
    <t>5.</t>
  </si>
  <si>
    <t>4.1.</t>
  </si>
  <si>
    <t>Субсидии из республиканского бюджета, в том числе прошлых лет:</t>
  </si>
  <si>
    <t>за счет фонда поддержки территорий городов и районов</t>
  </si>
  <si>
    <t>2.2.</t>
  </si>
  <si>
    <t>2.1.</t>
  </si>
  <si>
    <t>на возмещение льгот по коммунальным услугам и услугам жилищного фонда</t>
  </si>
  <si>
    <t>5.1.</t>
  </si>
  <si>
    <t>5.2.</t>
  </si>
  <si>
    <t>на цели осуществления городом Тирасполем функций столицы</t>
  </si>
  <si>
    <t>за счет Дорожного фонда (на развитие дорожной отрасли)</t>
  </si>
  <si>
    <t>5.3.</t>
  </si>
  <si>
    <t>5.4.</t>
  </si>
  <si>
    <t>на содержание и благоустройство исторического военно-мемориального комплекса «Бендерская крепость» и парка им. А. Невского</t>
  </si>
  <si>
    <t>1.1.1</t>
  </si>
  <si>
    <t>поступления в доходы территориального экологического фонда</t>
  </si>
  <si>
    <t>1.1.2</t>
  </si>
  <si>
    <t>от оказания платных услуг и иной приносящей доход деятельности</t>
  </si>
  <si>
    <t>1.1.3</t>
  </si>
  <si>
    <t>1.1.4</t>
  </si>
  <si>
    <t>1.1.</t>
  </si>
  <si>
    <t>1.2.</t>
  </si>
  <si>
    <t>не имеющие целевого назначения</t>
  </si>
  <si>
    <t>имеющие целевое назначение, из них:</t>
  </si>
  <si>
    <t>Предельные расходы, из них:</t>
  </si>
  <si>
    <t>за счет доходов, имеющих целевое назначение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</si>
  <si>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</si>
  <si>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</si>
  <si>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за счет доходов, не имеющих целевого назначения, из них:</t>
  </si>
  <si>
    <t>по социально защищенным статьям, из них:</t>
  </si>
  <si>
    <t>дотации (трансферты) из республиканского бюджета</t>
  </si>
  <si>
    <t xml:space="preserve">на оплату коммунальных услуг </t>
  </si>
  <si>
    <t>2.3.</t>
  </si>
  <si>
    <t>2.3.1.</t>
  </si>
  <si>
    <t>2.3.1.1</t>
  </si>
  <si>
    <t>2.3.2.</t>
  </si>
  <si>
    <t>Приложение № 1</t>
  </si>
  <si>
    <t xml:space="preserve">к Решению Тираспольского городского </t>
  </si>
  <si>
    <t xml:space="preserve">Совета народных депутатов </t>
  </si>
  <si>
    <t>6.</t>
  </si>
  <si>
    <t>Предельные расходы с учетом субсидий из республиканского бюджета</t>
  </si>
  <si>
    <t>по прочим направлениям</t>
  </si>
  <si>
    <t>Действующая редакция</t>
  </si>
  <si>
    <t>Отклонение</t>
  </si>
  <si>
    <t xml:space="preserve"> не имеющие целевого назначения  (очищенные)</t>
  </si>
  <si>
    <t xml:space="preserve"> имеющие целевое назначение</t>
  </si>
  <si>
    <t xml:space="preserve"> целевые сборы и платежи всего, в том числе:</t>
  </si>
  <si>
    <t>а)</t>
  </si>
  <si>
    <t>б)</t>
  </si>
  <si>
    <t>в)</t>
  </si>
  <si>
    <t xml:space="preserve">налог на содержание жилищного фонда </t>
  </si>
  <si>
    <t>г)</t>
  </si>
  <si>
    <t xml:space="preserve">средства от приватизации </t>
  </si>
  <si>
    <t>д)</t>
  </si>
  <si>
    <t>направляемые на кредитование молодых семей</t>
  </si>
  <si>
    <t>территориального экологического фонда</t>
  </si>
  <si>
    <t>4.2.2.4</t>
  </si>
  <si>
    <t xml:space="preserve">нераспределенные субсидии, выделенные из РБ на развитие дорожной отрасли </t>
  </si>
  <si>
    <t xml:space="preserve"> платные услуги</t>
  </si>
  <si>
    <t>Нераспределенные субсидии, выделенные из республиканского бюджета на развитие дорожной отрасли</t>
  </si>
  <si>
    <t>Остатки по состоянию на 01.01.2024 года</t>
  </si>
  <si>
    <t>№ 3 от 8  февраля 2024 год</t>
  </si>
  <si>
    <t xml:space="preserve">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</si>
  <si>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целевой сбор на благоустройство территорий города, села, поселка</t>
  </si>
  <si>
    <t>целевой сбор на содержание и развитие соц. сферы села, поселка</t>
  </si>
  <si>
    <t xml:space="preserve">средства для выплаты единовременной финансовой (материальной) помощи родителям (иным законным представителям) обучающихся первого класса организаций образования, реализующих основную образовательную программу начального общего образования </t>
  </si>
  <si>
    <t>4.2.</t>
  </si>
  <si>
    <t>4.3.</t>
  </si>
  <si>
    <t>4.3.1</t>
  </si>
  <si>
    <t>4.3.2</t>
  </si>
  <si>
    <t>4.3.2.1</t>
  </si>
  <si>
    <t>4.3.2.2</t>
  </si>
  <si>
    <t>4.3.2.3</t>
  </si>
  <si>
    <t>4.3.2.4</t>
  </si>
  <si>
    <t>2024 год</t>
  </si>
  <si>
    <t>Основные характеристики доходной и расходной частей местного бюджета города Тирасполь  на 2024 год</t>
  </si>
  <si>
    <t xml:space="preserve">средства из резервного фонда  Президента ПМР </t>
  </si>
  <si>
    <t xml:space="preserve">"О внесении изменений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</si>
  <si>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</si>
  <si>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</si>
  <si>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</si>
  <si>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2024 год», принятое </t>
  </si>
  <si>
    <t>на 15-ой сессии 26 созыва 8 февраля 2024 года"</t>
  </si>
  <si>
    <t>города Тирасполь на 2024 год»</t>
  </si>
  <si>
    <t>№ 79 от 05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</si>
</sst>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3" fontId="1" fillId="0" borderId="0" xfId="0" applyNumberFormat="1" applyFont="1"/>
    <xf numFmtId="3" fontId="2" fillId="0" borderId="0" xfId="0" applyNumberFormat="1" applyFont="1" applyFill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Fill="1" applyAlignment="1">
      <alignment vertical="center"/>
    </xf>
    <xf numFmtId="3" fontId="2" fillId="0" borderId="4" xfId="0" applyNumberFormat="1" applyFont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1" fillId="2" borderId="4" xfId="1" applyNumberFormat="1" applyFont="1" applyFill="1" applyBorder="1" applyAlignment="1">
      <alignment vertical="center" wrapText="1"/>
    </xf>
    <xf numFmtId="3" fontId="2" fillId="0" borderId="7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8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Alignment="1"/>
    <xf numFmtId="3" fontId="1" fillId="0" borderId="0" xfId="0" applyNumberFormat="1" applyFont="1" applyBorder="1"/>
    <xf numFmtId="3" fontId="2" fillId="0" borderId="0" xfId="0" applyNumberFormat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3" fontId="2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11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 vertical="center"/>
    </xf>
    <xf numFmtId="3" fontId="1" fillId="2" borderId="4" xfId="1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3" fontId="2" fillId="0" borderId="0" xfId="0" applyNumberFormat="1" applyFont="1" applyAlignment="1">
      <alignment horizontal="center" wrapText="1"/>
    </xf>
  </cellXfs>
  <cellStyles count="12">
    <cellStyle name="Обычный" xfId="0" builtinId="0"/>
    <cellStyle name="Финансовый" xfId="11" builtinId="3"/>
    <cellStyle name="Финансовый 2" xfId="1"/>
    <cellStyle name="Финансовый 2 2" xfId="4"/>
    <cellStyle name="Финансовый 2 2 2" xfId="9"/>
    <cellStyle name="Финансовый 2 3" xfId="6"/>
    <cellStyle name="Финансовый 3" xfId="2"/>
    <cellStyle name="Финансовый 3 2" xfId="7"/>
    <cellStyle name="Финансовый 4" xfId="3"/>
    <cellStyle name="Финансовый 4 2" xfId="8"/>
    <cellStyle name="Финансовый 5" xfId="5"/>
    <cellStyle name="Финансовый 5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view="pageBreakPreview" zoomScaleNormal="100" zoomScaleSheetLayoutView="100" workbookViewId="0">
      <selection activeCell="M20" sqref="M20"/>
    </sheetView>
  </sheetViews>
  <sheetFormatPr defaultColWidth="9.140625" defaultRowHeight="15.75" x14ac:dyDescent="0.25"/>
  <cols>
    <col min="1" max="1" width="8.42578125" style="1" customWidth="1"/>
    <col min="2" max="2" width="98.85546875" style="1" customWidth="1"/>
    <col min="3" max="3" width="16" style="1" hidden="1" customWidth="1"/>
    <col min="4" max="9" width="14.85546875" style="1" hidden="1" customWidth="1"/>
    <col min="10" max="10" width="14.85546875" style="1" bestFit="1" customWidth="1"/>
    <col min="11" max="11" width="14.85546875" style="1" hidden="1" customWidth="1"/>
    <col min="12" max="12" width="14.7109375" style="1" customWidth="1"/>
    <col min="13" max="16384" width="9.140625" style="1"/>
  </cols>
  <sheetData>
    <row r="1" spans="10:10" x14ac:dyDescent="0.25">
      <c r="J1" s="51" t="s">
        <v>45</v>
      </c>
    </row>
    <row r="2" spans="10:10" x14ac:dyDescent="0.25">
      <c r="J2" s="52" t="s">
        <v>46</v>
      </c>
    </row>
    <row r="3" spans="10:10" x14ac:dyDescent="0.25">
      <c r="J3" s="52" t="s">
        <v>47</v>
      </c>
    </row>
    <row r="4" spans="10:10" x14ac:dyDescent="0.25">
      <c r="J4" s="52" t="s">
        <v>93</v>
      </c>
    </row>
    <row r="5" spans="10:10" x14ac:dyDescent="0.25">
      <c r="J5" s="53" t="s">
        <v>86</v>
      </c>
    </row>
    <row r="6" spans="10:10" x14ac:dyDescent="0.25">
      <c r="J6" s="53" t="s">
        <v>87</v>
      </c>
    </row>
    <row r="7" spans="10:10" x14ac:dyDescent="0.25">
      <c r="J7" s="53" t="s">
        <v>88</v>
      </c>
    </row>
    <row r="8" spans="10:10" x14ac:dyDescent="0.25">
      <c r="J8" s="53" t="s">
        <v>89</v>
      </c>
    </row>
    <row r="9" spans="10:10" x14ac:dyDescent="0.25">
      <c r="J9" s="53" t="s">
        <v>90</v>
      </c>
    </row>
    <row r="10" spans="10:10" x14ac:dyDescent="0.25">
      <c r="J10" s="53" t="s">
        <v>91</v>
      </c>
    </row>
    <row r="11" spans="10:10" ht="9.75" customHeight="1" x14ac:dyDescent="0.25">
      <c r="J11" s="52"/>
    </row>
    <row r="12" spans="10:10" ht="12.75" customHeight="1" x14ac:dyDescent="0.25">
      <c r="J12" s="52"/>
    </row>
    <row r="13" spans="10:10" x14ac:dyDescent="0.25">
      <c r="J13" s="51" t="s">
        <v>45</v>
      </c>
    </row>
    <row r="14" spans="10:10" x14ac:dyDescent="0.25">
      <c r="J14" s="52" t="s">
        <v>46</v>
      </c>
    </row>
    <row r="15" spans="10:10" x14ac:dyDescent="0.25">
      <c r="J15" s="52" t="s">
        <v>47</v>
      </c>
    </row>
    <row r="16" spans="10:10" x14ac:dyDescent="0.25">
      <c r="J16" s="52" t="s">
        <v>70</v>
      </c>
    </row>
    <row r="17" spans="1:17" s="22" customFormat="1" x14ac:dyDescent="0.25">
      <c r="B17" s="24"/>
      <c r="C17" s="24"/>
      <c r="D17" s="24"/>
      <c r="E17" s="24"/>
      <c r="F17" s="24"/>
      <c r="G17" s="24"/>
      <c r="H17" s="24"/>
      <c r="I17" s="24"/>
      <c r="J17" s="53" t="s">
        <v>89</v>
      </c>
      <c r="K17" s="44"/>
      <c r="L17" s="24"/>
      <c r="M17" s="24"/>
      <c r="N17" s="24"/>
      <c r="O17" s="24"/>
      <c r="P17" s="24"/>
      <c r="Q17" s="30"/>
    </row>
    <row r="18" spans="1:17" s="22" customFormat="1" x14ac:dyDescent="0.25">
      <c r="B18" s="25"/>
      <c r="C18" s="25"/>
      <c r="D18" s="25"/>
      <c r="E18" s="25"/>
      <c r="F18" s="25"/>
      <c r="G18" s="25"/>
      <c r="H18" s="25"/>
      <c r="I18" s="25"/>
      <c r="J18" s="53" t="s">
        <v>92</v>
      </c>
      <c r="K18" s="43"/>
      <c r="L18" s="25"/>
      <c r="M18" s="25"/>
      <c r="N18" s="25"/>
      <c r="O18" s="25"/>
      <c r="P18" s="25"/>
      <c r="Q18" s="31"/>
    </row>
    <row r="19" spans="1:17" s="22" customFormat="1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43"/>
      <c r="L19" s="25"/>
      <c r="M19" s="25"/>
      <c r="N19" s="25"/>
      <c r="O19" s="25"/>
      <c r="P19" s="25"/>
      <c r="Q19" s="23"/>
    </row>
    <row r="20" spans="1:17" s="22" customFormat="1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43"/>
      <c r="L20" s="25"/>
      <c r="M20" s="25"/>
      <c r="N20" s="25"/>
      <c r="O20" s="25"/>
      <c r="P20" s="25"/>
      <c r="Q20" s="23"/>
    </row>
    <row r="21" spans="1:17" ht="19.5" customHeight="1" x14ac:dyDescent="0.25">
      <c r="A21" s="54" t="s">
        <v>84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7" ht="16.5" thickBot="1" x14ac:dyDescent="0.3"/>
    <row r="23" spans="1:17" s="2" customFormat="1" ht="32.25" thickBot="1" x14ac:dyDescent="0.3">
      <c r="A23" s="7" t="s">
        <v>1</v>
      </c>
      <c r="B23" s="8" t="s">
        <v>0</v>
      </c>
      <c r="C23" s="32" t="s">
        <v>51</v>
      </c>
      <c r="D23" s="32" t="s">
        <v>51</v>
      </c>
      <c r="E23" s="9" t="s">
        <v>52</v>
      </c>
      <c r="F23" s="32" t="s">
        <v>51</v>
      </c>
      <c r="G23" s="32" t="s">
        <v>52</v>
      </c>
      <c r="H23" s="32" t="s">
        <v>51</v>
      </c>
      <c r="I23" s="32" t="s">
        <v>52</v>
      </c>
      <c r="J23" s="32" t="s">
        <v>83</v>
      </c>
      <c r="K23" s="32" t="s">
        <v>52</v>
      </c>
    </row>
    <row r="24" spans="1:17" s="2" customFormat="1" x14ac:dyDescent="0.25">
      <c r="A24" s="10" t="s">
        <v>5</v>
      </c>
      <c r="B24" s="6" t="s">
        <v>3</v>
      </c>
      <c r="C24" s="11">
        <v>442082898</v>
      </c>
      <c r="D24" s="11">
        <v>464134226</v>
      </c>
      <c r="E24" s="11">
        <f>D24-C24</f>
        <v>22051328</v>
      </c>
      <c r="F24" s="11">
        <v>464134226</v>
      </c>
      <c r="G24" s="11">
        <f>F24-D24</f>
        <v>0</v>
      </c>
      <c r="H24" s="11">
        <v>463166593</v>
      </c>
      <c r="I24" s="11">
        <f>H24-F24</f>
        <v>-967633</v>
      </c>
      <c r="J24" s="11">
        <v>465658071</v>
      </c>
      <c r="K24" s="11">
        <f>J24-H24</f>
        <v>2491478</v>
      </c>
    </row>
    <row r="25" spans="1:17" s="2" customFormat="1" x14ac:dyDescent="0.25">
      <c r="A25" s="15" t="s">
        <v>29</v>
      </c>
      <c r="B25" s="20" t="s">
        <v>32</v>
      </c>
      <c r="C25" s="11">
        <v>59045935</v>
      </c>
      <c r="D25" s="11">
        <v>59045935</v>
      </c>
      <c r="E25" s="11">
        <f t="shared" ref="E25:E63" si="0">D25-C25</f>
        <v>0</v>
      </c>
      <c r="F25" s="11">
        <v>59045935</v>
      </c>
      <c r="G25" s="11">
        <f t="shared" ref="G25:G63" si="1">F25-D25</f>
        <v>0</v>
      </c>
      <c r="H25" s="11">
        <v>58078302</v>
      </c>
      <c r="I25" s="11">
        <f t="shared" ref="I25:I62" si="2">H25-F25</f>
        <v>-967633</v>
      </c>
      <c r="J25" s="11">
        <v>60569780</v>
      </c>
      <c r="K25" s="11">
        <f>J25-H25</f>
        <v>2491478</v>
      </c>
    </row>
    <row r="26" spans="1:17" s="2" customFormat="1" x14ac:dyDescent="0.25">
      <c r="A26" s="16" t="s">
        <v>23</v>
      </c>
      <c r="B26" s="17" t="s">
        <v>24</v>
      </c>
      <c r="C26" s="18">
        <v>5317184</v>
      </c>
      <c r="D26" s="18">
        <v>5317184</v>
      </c>
      <c r="E26" s="18">
        <f t="shared" si="0"/>
        <v>0</v>
      </c>
      <c r="F26" s="18">
        <v>5317184</v>
      </c>
      <c r="G26" s="11">
        <f t="shared" si="1"/>
        <v>0</v>
      </c>
      <c r="H26" s="18">
        <v>5317184</v>
      </c>
      <c r="I26" s="18">
        <f t="shared" si="2"/>
        <v>0</v>
      </c>
      <c r="J26" s="18">
        <v>5317184</v>
      </c>
      <c r="K26" s="18">
        <f>J26-H26</f>
        <v>0</v>
      </c>
    </row>
    <row r="27" spans="1:17" s="2" customFormat="1" x14ac:dyDescent="0.25">
      <c r="A27" s="16" t="s">
        <v>25</v>
      </c>
      <c r="B27" s="17" t="s">
        <v>26</v>
      </c>
      <c r="C27" s="18">
        <v>27931800</v>
      </c>
      <c r="D27" s="18">
        <v>27931800</v>
      </c>
      <c r="E27" s="18">
        <f t="shared" si="0"/>
        <v>0</v>
      </c>
      <c r="F27" s="18">
        <v>27931800</v>
      </c>
      <c r="G27" s="11">
        <f t="shared" si="1"/>
        <v>0</v>
      </c>
      <c r="H27" s="18">
        <v>26964167</v>
      </c>
      <c r="I27" s="18">
        <f t="shared" si="2"/>
        <v>-967633</v>
      </c>
      <c r="J27" s="18">
        <v>26964167</v>
      </c>
      <c r="K27" s="18">
        <f t="shared" ref="K27:K29" si="3">J27-H27</f>
        <v>0</v>
      </c>
    </row>
    <row r="28" spans="1:17" s="2" customFormat="1" ht="15" customHeight="1" x14ac:dyDescent="0.25">
      <c r="A28" s="16" t="s">
        <v>27</v>
      </c>
      <c r="B28" s="17" t="s">
        <v>35</v>
      </c>
      <c r="C28" s="18">
        <v>5463899</v>
      </c>
      <c r="D28" s="18">
        <v>5463899</v>
      </c>
      <c r="E28" s="18">
        <f t="shared" si="0"/>
        <v>0</v>
      </c>
      <c r="F28" s="18">
        <v>5463899</v>
      </c>
      <c r="G28" s="11">
        <f t="shared" si="1"/>
        <v>0</v>
      </c>
      <c r="H28" s="18">
        <v>5463899</v>
      </c>
      <c r="I28" s="18">
        <f t="shared" si="2"/>
        <v>0</v>
      </c>
      <c r="J28" s="18">
        <v>5463899</v>
      </c>
      <c r="K28" s="18">
        <f t="shared" si="3"/>
        <v>0</v>
      </c>
    </row>
    <row r="29" spans="1:17" s="2" customFormat="1" ht="25.5" x14ac:dyDescent="0.25">
      <c r="A29" s="47" t="s">
        <v>28</v>
      </c>
      <c r="B29" s="17" t="s">
        <v>36</v>
      </c>
      <c r="C29" s="18">
        <v>19240474</v>
      </c>
      <c r="D29" s="18">
        <v>19240474</v>
      </c>
      <c r="E29" s="18">
        <f t="shared" si="0"/>
        <v>0</v>
      </c>
      <c r="F29" s="18">
        <v>19240474</v>
      </c>
      <c r="G29" s="11">
        <f t="shared" si="1"/>
        <v>0</v>
      </c>
      <c r="H29" s="18">
        <v>19240474</v>
      </c>
      <c r="I29" s="18">
        <f t="shared" si="2"/>
        <v>0</v>
      </c>
      <c r="J29" s="18">
        <v>20087848</v>
      </c>
      <c r="K29" s="18">
        <f t="shared" si="3"/>
        <v>847374</v>
      </c>
    </row>
    <row r="30" spans="1:17" s="2" customFormat="1" x14ac:dyDescent="0.25">
      <c r="A30" s="48" t="s">
        <v>30</v>
      </c>
      <c r="B30" s="20" t="s">
        <v>31</v>
      </c>
      <c r="C30" s="11">
        <f>C24-C25</f>
        <v>383036963</v>
      </c>
      <c r="D30" s="11">
        <f>D24-D25</f>
        <v>405088291</v>
      </c>
      <c r="E30" s="11">
        <f t="shared" si="0"/>
        <v>22051328</v>
      </c>
      <c r="F30" s="11">
        <f>F24-F25</f>
        <v>405088291</v>
      </c>
      <c r="G30" s="11">
        <f t="shared" si="1"/>
        <v>0</v>
      </c>
      <c r="H30" s="11">
        <f>H24-H25</f>
        <v>405088291</v>
      </c>
      <c r="I30" s="11">
        <f t="shared" si="2"/>
        <v>0</v>
      </c>
      <c r="J30" s="11">
        <v>405088291</v>
      </c>
      <c r="K30" s="11">
        <f>K24-K25</f>
        <v>0</v>
      </c>
    </row>
    <row r="31" spans="1:17" s="2" customFormat="1" x14ac:dyDescent="0.25">
      <c r="A31" s="49" t="s">
        <v>6</v>
      </c>
      <c r="B31" s="3" t="s">
        <v>33</v>
      </c>
      <c r="C31" s="12">
        <f>454552978-12470080</f>
        <v>442082898</v>
      </c>
      <c r="D31" s="12">
        <v>505636102</v>
      </c>
      <c r="E31" s="11">
        <f t="shared" si="0"/>
        <v>63553204</v>
      </c>
      <c r="F31" s="12">
        <v>505636102</v>
      </c>
      <c r="G31" s="11">
        <f t="shared" si="1"/>
        <v>0</v>
      </c>
      <c r="H31" s="12">
        <v>504668469</v>
      </c>
      <c r="I31" s="11">
        <f t="shared" si="2"/>
        <v>-967633</v>
      </c>
      <c r="J31" s="12">
        <v>510256167</v>
      </c>
      <c r="K31" s="12">
        <f>J31-H31</f>
        <v>5587698</v>
      </c>
      <c r="L31" s="5"/>
    </row>
    <row r="32" spans="1:17" s="2" customFormat="1" x14ac:dyDescent="0.25">
      <c r="A32" s="49" t="s">
        <v>14</v>
      </c>
      <c r="B32" s="3" t="s">
        <v>40</v>
      </c>
      <c r="C32" s="19">
        <v>13587224</v>
      </c>
      <c r="D32" s="19">
        <v>13587224</v>
      </c>
      <c r="E32" s="11">
        <f t="shared" si="0"/>
        <v>0</v>
      </c>
      <c r="F32" s="19">
        <v>13587224</v>
      </c>
      <c r="G32" s="11">
        <f t="shared" si="1"/>
        <v>0</v>
      </c>
      <c r="H32" s="19">
        <v>13509150</v>
      </c>
      <c r="I32" s="11">
        <f t="shared" si="2"/>
        <v>-78074</v>
      </c>
      <c r="J32" s="19">
        <v>14222773</v>
      </c>
      <c r="K32" s="12">
        <f t="shared" ref="K32:K34" si="4">J32-H32</f>
        <v>713623</v>
      </c>
      <c r="L32" s="5"/>
    </row>
    <row r="33" spans="1:12" s="2" customFormat="1" x14ac:dyDescent="0.25">
      <c r="A33" s="49" t="s">
        <v>13</v>
      </c>
      <c r="B33" s="20" t="s">
        <v>34</v>
      </c>
      <c r="C33" s="19">
        <f>C25</f>
        <v>59045935</v>
      </c>
      <c r="D33" s="19">
        <v>67621722</v>
      </c>
      <c r="E33" s="11">
        <f t="shared" si="0"/>
        <v>8575787</v>
      </c>
      <c r="F33" s="19">
        <v>67621722</v>
      </c>
      <c r="G33" s="11">
        <f t="shared" si="1"/>
        <v>0</v>
      </c>
      <c r="H33" s="19">
        <v>66654089</v>
      </c>
      <c r="I33" s="11">
        <f t="shared" si="2"/>
        <v>-967633</v>
      </c>
      <c r="J33" s="19">
        <v>72241787</v>
      </c>
      <c r="K33" s="12">
        <f t="shared" si="4"/>
        <v>5587698</v>
      </c>
      <c r="L33" s="5"/>
    </row>
    <row r="34" spans="1:12" s="2" customFormat="1" x14ac:dyDescent="0.25">
      <c r="A34" s="49" t="s">
        <v>41</v>
      </c>
      <c r="B34" s="20" t="s">
        <v>37</v>
      </c>
      <c r="C34" s="19">
        <f>C31-C33</f>
        <v>383036963</v>
      </c>
      <c r="D34" s="19">
        <f>D31-D33</f>
        <v>438014380</v>
      </c>
      <c r="E34" s="11">
        <f t="shared" si="0"/>
        <v>54977417</v>
      </c>
      <c r="F34" s="19">
        <f>F31-F33</f>
        <v>438014380</v>
      </c>
      <c r="G34" s="11">
        <f t="shared" si="1"/>
        <v>0</v>
      </c>
      <c r="H34" s="19">
        <v>438014380</v>
      </c>
      <c r="I34" s="11">
        <f t="shared" si="2"/>
        <v>0</v>
      </c>
      <c r="J34" s="19">
        <v>438014380</v>
      </c>
      <c r="K34" s="12">
        <f t="shared" si="4"/>
        <v>0</v>
      </c>
      <c r="L34" s="5"/>
    </row>
    <row r="35" spans="1:12" s="2" customFormat="1" x14ac:dyDescent="0.25">
      <c r="A35" s="49" t="s">
        <v>42</v>
      </c>
      <c r="B35" s="4" t="s">
        <v>38</v>
      </c>
      <c r="C35" s="14">
        <v>313710517</v>
      </c>
      <c r="D35" s="14">
        <v>368687934</v>
      </c>
      <c r="E35" s="11">
        <f t="shared" si="0"/>
        <v>54977417</v>
      </c>
      <c r="F35" s="14">
        <v>368687934</v>
      </c>
      <c r="G35" s="11">
        <f t="shared" si="1"/>
        <v>0</v>
      </c>
      <c r="H35" s="14">
        <v>367893259</v>
      </c>
      <c r="I35" s="18">
        <f t="shared" si="2"/>
        <v>-794675</v>
      </c>
      <c r="J35" s="14">
        <v>364991195</v>
      </c>
      <c r="K35" s="14">
        <f>J35-H35</f>
        <v>-2902064</v>
      </c>
      <c r="L35" s="5"/>
    </row>
    <row r="36" spans="1:12" s="2" customFormat="1" x14ac:dyDescent="0.25">
      <c r="A36" s="39" t="s">
        <v>43</v>
      </c>
      <c r="B36" s="17" t="s">
        <v>15</v>
      </c>
      <c r="C36" s="14">
        <v>5696252</v>
      </c>
      <c r="D36" s="14">
        <v>5696252</v>
      </c>
      <c r="E36" s="18">
        <f t="shared" si="0"/>
        <v>0</v>
      </c>
      <c r="F36" s="14">
        <v>5696252</v>
      </c>
      <c r="G36" s="11">
        <f t="shared" si="1"/>
        <v>0</v>
      </c>
      <c r="H36" s="14">
        <v>5696252</v>
      </c>
      <c r="I36" s="18">
        <f t="shared" si="2"/>
        <v>0</v>
      </c>
      <c r="J36" s="14">
        <v>5124042</v>
      </c>
      <c r="K36" s="14">
        <f t="shared" ref="K36:K37" si="5">J36-H36</f>
        <v>-572210</v>
      </c>
      <c r="L36" s="5"/>
    </row>
    <row r="37" spans="1:12" s="2" customFormat="1" x14ac:dyDescent="0.25">
      <c r="A37" s="49" t="s">
        <v>44</v>
      </c>
      <c r="B37" s="4" t="s">
        <v>50</v>
      </c>
      <c r="C37" s="14">
        <f>81796526-12470080</f>
        <v>69326446</v>
      </c>
      <c r="D37" s="14">
        <f>81796526-12470080</f>
        <v>69326446</v>
      </c>
      <c r="E37" s="18">
        <f t="shared" si="0"/>
        <v>0</v>
      </c>
      <c r="F37" s="14">
        <f>81796526-12470080</f>
        <v>69326446</v>
      </c>
      <c r="G37" s="11">
        <f t="shared" si="1"/>
        <v>0</v>
      </c>
      <c r="H37" s="14">
        <v>70121121</v>
      </c>
      <c r="I37" s="18">
        <f t="shared" si="2"/>
        <v>794675</v>
      </c>
      <c r="J37" s="14">
        <v>73023185</v>
      </c>
      <c r="K37" s="14">
        <f t="shared" si="5"/>
        <v>2902064</v>
      </c>
      <c r="L37" s="5"/>
    </row>
    <row r="38" spans="1:12" s="2" customFormat="1" ht="32.25" hidden="1" customHeight="1" x14ac:dyDescent="0.25">
      <c r="A38" s="39"/>
      <c r="B38" s="4"/>
      <c r="C38" s="14"/>
      <c r="D38" s="14"/>
      <c r="E38" s="11">
        <f t="shared" si="0"/>
        <v>0</v>
      </c>
      <c r="F38" s="14"/>
      <c r="G38" s="11">
        <f t="shared" si="1"/>
        <v>0</v>
      </c>
      <c r="H38" s="14"/>
      <c r="I38" s="11">
        <f t="shared" si="2"/>
        <v>0</v>
      </c>
      <c r="J38" s="14"/>
      <c r="K38" s="14"/>
      <c r="L38" s="5"/>
    </row>
    <row r="39" spans="1:12" s="2" customFormat="1" x14ac:dyDescent="0.25">
      <c r="A39" s="49" t="s">
        <v>7</v>
      </c>
      <c r="B39" s="3" t="s">
        <v>2</v>
      </c>
      <c r="C39" s="12">
        <f t="shared" ref="C39:D39" si="6">C31-C24</f>
        <v>0</v>
      </c>
      <c r="D39" s="12">
        <f t="shared" si="6"/>
        <v>41501876</v>
      </c>
      <c r="E39" s="11">
        <f t="shared" si="0"/>
        <v>41501876</v>
      </c>
      <c r="F39" s="12">
        <f t="shared" ref="F39" si="7">F31-F24</f>
        <v>41501876</v>
      </c>
      <c r="G39" s="11">
        <f t="shared" si="1"/>
        <v>0</v>
      </c>
      <c r="H39" s="12">
        <v>41501876</v>
      </c>
      <c r="I39" s="11">
        <f t="shared" si="2"/>
        <v>0</v>
      </c>
      <c r="J39" s="12">
        <v>44598096</v>
      </c>
      <c r="K39" s="12">
        <f>J39-H39</f>
        <v>3096220</v>
      </c>
    </row>
    <row r="40" spans="1:12" s="5" customFormat="1" x14ac:dyDescent="0.25">
      <c r="A40" s="49" t="s">
        <v>8</v>
      </c>
      <c r="B40" s="3" t="s">
        <v>4</v>
      </c>
      <c r="C40" s="12">
        <f>SUM(C41)</f>
        <v>0</v>
      </c>
      <c r="D40" s="12">
        <v>41501876</v>
      </c>
      <c r="E40" s="11">
        <f t="shared" si="0"/>
        <v>41501876</v>
      </c>
      <c r="F40" s="12">
        <v>41501876</v>
      </c>
      <c r="G40" s="11">
        <f t="shared" si="1"/>
        <v>0</v>
      </c>
      <c r="H40" s="12">
        <v>41501876</v>
      </c>
      <c r="I40" s="11">
        <f t="shared" si="2"/>
        <v>0</v>
      </c>
      <c r="J40" s="12">
        <v>44598096</v>
      </c>
      <c r="K40" s="12">
        <f>J40-H40</f>
        <v>3096220</v>
      </c>
      <c r="L40" s="2"/>
    </row>
    <row r="41" spans="1:12" s="2" customFormat="1" ht="32.25" hidden="1" customHeight="1" x14ac:dyDescent="0.25">
      <c r="A41" s="39" t="s">
        <v>10</v>
      </c>
      <c r="B41" s="4" t="s">
        <v>39</v>
      </c>
      <c r="C41" s="13">
        <v>0</v>
      </c>
      <c r="D41" s="13">
        <v>0</v>
      </c>
      <c r="E41" s="11">
        <f t="shared" si="0"/>
        <v>0</v>
      </c>
      <c r="F41" s="13">
        <v>0</v>
      </c>
      <c r="G41" s="11">
        <f t="shared" si="1"/>
        <v>0</v>
      </c>
      <c r="H41" s="13"/>
      <c r="I41" s="11">
        <f t="shared" si="2"/>
        <v>0</v>
      </c>
      <c r="J41" s="13"/>
      <c r="K41" s="13"/>
      <c r="L41" s="5"/>
    </row>
    <row r="42" spans="1:12" s="2" customFormat="1" ht="21.75" customHeight="1" x14ac:dyDescent="0.25">
      <c r="A42" s="39" t="s">
        <v>10</v>
      </c>
      <c r="B42" s="4" t="s">
        <v>85</v>
      </c>
      <c r="C42" s="14"/>
      <c r="D42" s="13"/>
      <c r="E42" s="11"/>
      <c r="F42" s="13"/>
      <c r="G42" s="11"/>
      <c r="H42" s="13"/>
      <c r="I42" s="11"/>
      <c r="J42" s="13">
        <v>1000000</v>
      </c>
      <c r="K42" s="13">
        <f>J42-H42</f>
        <v>1000000</v>
      </c>
      <c r="L42" s="5"/>
    </row>
    <row r="43" spans="1:12" s="2" customFormat="1" ht="51.75" customHeight="1" x14ac:dyDescent="0.25">
      <c r="A43" s="39" t="s">
        <v>75</v>
      </c>
      <c r="B43" s="4" t="s">
        <v>74</v>
      </c>
      <c r="C43" s="14"/>
      <c r="D43" s="13"/>
      <c r="E43" s="11"/>
      <c r="F43" s="13"/>
      <c r="G43" s="11"/>
      <c r="H43" s="13"/>
      <c r="I43" s="11"/>
      <c r="J43" s="13">
        <v>2096220</v>
      </c>
      <c r="K43" s="13">
        <f t="shared" ref="K43:K56" si="8">J43-H43</f>
        <v>2096220</v>
      </c>
      <c r="L43" s="5"/>
    </row>
    <row r="44" spans="1:12" s="2" customFormat="1" x14ac:dyDescent="0.25">
      <c r="A44" s="33" t="s">
        <v>76</v>
      </c>
      <c r="B44" s="34" t="s">
        <v>69</v>
      </c>
      <c r="C44" s="35"/>
      <c r="D44" s="36">
        <v>41501876</v>
      </c>
      <c r="E44" s="18">
        <f t="shared" si="0"/>
        <v>41501876</v>
      </c>
      <c r="F44" s="36">
        <v>41501876</v>
      </c>
      <c r="G44" s="11">
        <f t="shared" si="1"/>
        <v>0</v>
      </c>
      <c r="H44" s="36">
        <v>41501876</v>
      </c>
      <c r="I44" s="18">
        <f t="shared" si="2"/>
        <v>0</v>
      </c>
      <c r="J44" s="36">
        <v>41501876</v>
      </c>
      <c r="K44" s="13">
        <f t="shared" si="8"/>
        <v>0</v>
      </c>
      <c r="L44" s="29"/>
    </row>
    <row r="45" spans="1:12" s="2" customFormat="1" x14ac:dyDescent="0.25">
      <c r="A45" s="33" t="s">
        <v>77</v>
      </c>
      <c r="B45" s="37" t="s">
        <v>53</v>
      </c>
      <c r="C45" s="35"/>
      <c r="D45" s="36">
        <v>32926089</v>
      </c>
      <c r="E45" s="18">
        <f t="shared" si="0"/>
        <v>32926089</v>
      </c>
      <c r="F45" s="36">
        <v>32926089</v>
      </c>
      <c r="G45" s="11">
        <f t="shared" si="1"/>
        <v>0</v>
      </c>
      <c r="H45" s="36">
        <v>32926089</v>
      </c>
      <c r="I45" s="18">
        <f t="shared" si="2"/>
        <v>0</v>
      </c>
      <c r="J45" s="36">
        <v>32926089</v>
      </c>
      <c r="K45" s="13">
        <f t="shared" si="8"/>
        <v>0</v>
      </c>
      <c r="L45" s="29"/>
    </row>
    <row r="46" spans="1:12" s="2" customFormat="1" x14ac:dyDescent="0.25">
      <c r="A46" s="33" t="s">
        <v>78</v>
      </c>
      <c r="B46" s="37" t="s">
        <v>54</v>
      </c>
      <c r="C46" s="35"/>
      <c r="D46" s="36">
        <v>8575787</v>
      </c>
      <c r="E46" s="18">
        <f t="shared" si="0"/>
        <v>8575787</v>
      </c>
      <c r="F46" s="36">
        <v>8575787</v>
      </c>
      <c r="G46" s="11">
        <f t="shared" si="1"/>
        <v>0</v>
      </c>
      <c r="H46" s="36">
        <v>8575787</v>
      </c>
      <c r="I46" s="18">
        <f t="shared" si="2"/>
        <v>0</v>
      </c>
      <c r="J46" s="36">
        <v>8575787</v>
      </c>
      <c r="K46" s="13">
        <f t="shared" si="8"/>
        <v>0</v>
      </c>
      <c r="L46" s="29"/>
    </row>
    <row r="47" spans="1:12" s="2" customFormat="1" x14ac:dyDescent="0.25">
      <c r="A47" s="33" t="s">
        <v>79</v>
      </c>
      <c r="B47" s="37" t="s">
        <v>55</v>
      </c>
      <c r="C47" s="35"/>
      <c r="D47" s="36">
        <v>4148496</v>
      </c>
      <c r="E47" s="18">
        <f t="shared" si="0"/>
        <v>4148496</v>
      </c>
      <c r="F47" s="36">
        <v>4148496</v>
      </c>
      <c r="G47" s="11">
        <f t="shared" si="1"/>
        <v>0</v>
      </c>
      <c r="H47" s="36">
        <v>4148496</v>
      </c>
      <c r="I47" s="18">
        <f t="shared" si="2"/>
        <v>0</v>
      </c>
      <c r="J47" s="36">
        <v>4148496</v>
      </c>
      <c r="K47" s="13">
        <f t="shared" si="8"/>
        <v>0</v>
      </c>
      <c r="L47" s="29"/>
    </row>
    <row r="48" spans="1:12" s="2" customFormat="1" ht="16.5" customHeight="1" x14ac:dyDescent="0.25">
      <c r="A48" s="33" t="s">
        <v>56</v>
      </c>
      <c r="B48" s="38" t="s">
        <v>72</v>
      </c>
      <c r="C48" s="35"/>
      <c r="D48" s="36">
        <v>862374</v>
      </c>
      <c r="E48" s="18">
        <f t="shared" si="0"/>
        <v>862374</v>
      </c>
      <c r="F48" s="36">
        <v>862374</v>
      </c>
      <c r="G48" s="11">
        <f t="shared" si="1"/>
        <v>0</v>
      </c>
      <c r="H48" s="36">
        <v>862374</v>
      </c>
      <c r="I48" s="18">
        <f t="shared" si="2"/>
        <v>0</v>
      </c>
      <c r="J48" s="36">
        <v>862374</v>
      </c>
      <c r="K48" s="13">
        <f t="shared" si="8"/>
        <v>0</v>
      </c>
      <c r="L48" s="29"/>
    </row>
    <row r="49" spans="1:18" s="2" customFormat="1" ht="15.75" customHeight="1" x14ac:dyDescent="0.25">
      <c r="A49" s="33" t="s">
        <v>57</v>
      </c>
      <c r="B49" s="38" t="s">
        <v>73</v>
      </c>
      <c r="C49" s="35"/>
      <c r="D49" s="36">
        <v>52965</v>
      </c>
      <c r="E49" s="18">
        <f t="shared" si="0"/>
        <v>52965</v>
      </c>
      <c r="F49" s="36">
        <v>52965</v>
      </c>
      <c r="G49" s="11">
        <f t="shared" si="1"/>
        <v>0</v>
      </c>
      <c r="H49" s="36">
        <v>52965</v>
      </c>
      <c r="I49" s="18">
        <f t="shared" si="2"/>
        <v>0</v>
      </c>
      <c r="J49" s="36">
        <v>52965</v>
      </c>
      <c r="K49" s="13">
        <f t="shared" si="8"/>
        <v>0</v>
      </c>
      <c r="L49" s="29"/>
    </row>
    <row r="50" spans="1:18" s="2" customFormat="1" x14ac:dyDescent="0.25">
      <c r="A50" s="33" t="s">
        <v>58</v>
      </c>
      <c r="B50" s="38" t="s">
        <v>59</v>
      </c>
      <c r="C50" s="35"/>
      <c r="D50" s="36">
        <v>635968</v>
      </c>
      <c r="E50" s="18">
        <f t="shared" si="0"/>
        <v>635968</v>
      </c>
      <c r="F50" s="36">
        <v>635968</v>
      </c>
      <c r="G50" s="11">
        <f t="shared" si="1"/>
        <v>0</v>
      </c>
      <c r="H50" s="36">
        <v>635968</v>
      </c>
      <c r="I50" s="18">
        <f t="shared" si="2"/>
        <v>0</v>
      </c>
      <c r="J50" s="36">
        <v>635968</v>
      </c>
      <c r="K50" s="13">
        <f t="shared" si="8"/>
        <v>0</v>
      </c>
      <c r="L50" s="29"/>
    </row>
    <row r="51" spans="1:18" s="2" customFormat="1" x14ac:dyDescent="0.25">
      <c r="A51" s="33" t="s">
        <v>60</v>
      </c>
      <c r="B51" s="38" t="s">
        <v>61</v>
      </c>
      <c r="C51" s="35"/>
      <c r="D51" s="36">
        <v>1690621</v>
      </c>
      <c r="E51" s="18">
        <f t="shared" si="0"/>
        <v>1690621</v>
      </c>
      <c r="F51" s="36">
        <v>1690621</v>
      </c>
      <c r="G51" s="11">
        <f t="shared" si="1"/>
        <v>0</v>
      </c>
      <c r="H51" s="36">
        <v>1690621</v>
      </c>
      <c r="I51" s="18">
        <f t="shared" si="2"/>
        <v>0</v>
      </c>
      <c r="J51" s="36">
        <v>1690621</v>
      </c>
      <c r="K51" s="13">
        <f t="shared" si="8"/>
        <v>0</v>
      </c>
      <c r="L51" s="29"/>
    </row>
    <row r="52" spans="1:18" s="2" customFormat="1" x14ac:dyDescent="0.25">
      <c r="A52" s="33" t="s">
        <v>62</v>
      </c>
      <c r="B52" s="38" t="s">
        <v>63</v>
      </c>
      <c r="C52" s="35"/>
      <c r="D52" s="36">
        <v>906568</v>
      </c>
      <c r="E52" s="18">
        <f t="shared" si="0"/>
        <v>906568</v>
      </c>
      <c r="F52" s="36">
        <v>906568</v>
      </c>
      <c r="G52" s="11">
        <f t="shared" si="1"/>
        <v>0</v>
      </c>
      <c r="H52" s="36">
        <v>906568</v>
      </c>
      <c r="I52" s="18">
        <f t="shared" si="2"/>
        <v>0</v>
      </c>
      <c r="J52" s="36">
        <v>906568</v>
      </c>
      <c r="K52" s="13">
        <f t="shared" si="8"/>
        <v>0</v>
      </c>
      <c r="L52" s="29"/>
    </row>
    <row r="53" spans="1:18" s="2" customFormat="1" x14ac:dyDescent="0.25">
      <c r="A53" s="33" t="s">
        <v>80</v>
      </c>
      <c r="B53" s="38" t="s">
        <v>64</v>
      </c>
      <c r="C53" s="35"/>
      <c r="D53" s="36">
        <v>80456</v>
      </c>
      <c r="E53" s="18">
        <f t="shared" si="0"/>
        <v>80456</v>
      </c>
      <c r="F53" s="36">
        <v>80456</v>
      </c>
      <c r="G53" s="11">
        <f t="shared" si="1"/>
        <v>0</v>
      </c>
      <c r="H53" s="36">
        <v>80456</v>
      </c>
      <c r="I53" s="18">
        <f t="shared" si="2"/>
        <v>0</v>
      </c>
      <c r="J53" s="36">
        <v>80456</v>
      </c>
      <c r="K53" s="13">
        <f t="shared" si="8"/>
        <v>0</v>
      </c>
      <c r="L53" s="29"/>
    </row>
    <row r="54" spans="1:18" s="2" customFormat="1" ht="31.7" hidden="1" customHeight="1" x14ac:dyDescent="0.25">
      <c r="A54" s="33" t="s">
        <v>65</v>
      </c>
      <c r="B54" s="38" t="s">
        <v>66</v>
      </c>
      <c r="C54" s="35"/>
      <c r="D54" s="36"/>
      <c r="E54" s="18">
        <f t="shared" si="0"/>
        <v>0</v>
      </c>
      <c r="F54" s="36"/>
      <c r="G54" s="11">
        <f t="shared" si="1"/>
        <v>0</v>
      </c>
      <c r="H54" s="36"/>
      <c r="I54" s="18">
        <f t="shared" si="2"/>
        <v>0</v>
      </c>
      <c r="J54" s="36"/>
      <c r="K54" s="13">
        <f t="shared" si="8"/>
        <v>0</v>
      </c>
      <c r="L54" s="29"/>
    </row>
    <row r="55" spans="1:18" s="2" customFormat="1" x14ac:dyDescent="0.25">
      <c r="A55" s="33" t="s">
        <v>81</v>
      </c>
      <c r="B55" s="38" t="s">
        <v>67</v>
      </c>
      <c r="C55" s="35"/>
      <c r="D55" s="36">
        <v>3663228</v>
      </c>
      <c r="E55" s="18">
        <f t="shared" si="0"/>
        <v>3663228</v>
      </c>
      <c r="F55" s="36">
        <v>3663228</v>
      </c>
      <c r="G55" s="11">
        <f t="shared" si="1"/>
        <v>0</v>
      </c>
      <c r="H55" s="36">
        <v>3663228</v>
      </c>
      <c r="I55" s="18">
        <f t="shared" si="2"/>
        <v>0</v>
      </c>
      <c r="J55" s="36">
        <v>3663228</v>
      </c>
      <c r="K55" s="13">
        <f t="shared" si="8"/>
        <v>0</v>
      </c>
      <c r="L55" s="29"/>
    </row>
    <row r="56" spans="1:18" s="2" customFormat="1" ht="31.5" x14ac:dyDescent="0.25">
      <c r="A56" s="33" t="s">
        <v>82</v>
      </c>
      <c r="B56" s="37" t="s">
        <v>68</v>
      </c>
      <c r="C56" s="39"/>
      <c r="D56" s="36">
        <v>683607</v>
      </c>
      <c r="E56" s="40">
        <f t="shared" si="0"/>
        <v>683607</v>
      </c>
      <c r="F56" s="36">
        <v>683607</v>
      </c>
      <c r="G56" s="11">
        <f t="shared" si="1"/>
        <v>0</v>
      </c>
      <c r="H56" s="36">
        <v>683607</v>
      </c>
      <c r="I56" s="18">
        <f t="shared" si="2"/>
        <v>0</v>
      </c>
      <c r="J56" s="36">
        <v>683607</v>
      </c>
      <c r="K56" s="13">
        <f t="shared" si="8"/>
        <v>0</v>
      </c>
      <c r="L56" s="29"/>
    </row>
    <row r="57" spans="1:18" ht="18" customHeight="1" x14ac:dyDescent="0.25">
      <c r="A57" s="49" t="s">
        <v>9</v>
      </c>
      <c r="B57" s="3" t="s">
        <v>11</v>
      </c>
      <c r="C57" s="12">
        <f>SUM(C58+C59+C60+C61)</f>
        <v>46277198</v>
      </c>
      <c r="D57" s="12">
        <f>SUM(D58+D59+D60+D61)</f>
        <v>56061998</v>
      </c>
      <c r="E57" s="18">
        <f t="shared" si="0"/>
        <v>9784800</v>
      </c>
      <c r="F57" s="12">
        <f>SUM(F58+F59+F60+F61+F62)</f>
        <v>56620331</v>
      </c>
      <c r="G57" s="11">
        <f t="shared" si="1"/>
        <v>558333</v>
      </c>
      <c r="H57" s="12">
        <f>SUM(H58+H59+H60+H61+H62)</f>
        <v>55825656</v>
      </c>
      <c r="I57" s="11">
        <f t="shared" si="2"/>
        <v>-794675</v>
      </c>
      <c r="J57" s="12">
        <f>SUM(J58+J59+J60+J61+J62)</f>
        <v>55564956</v>
      </c>
      <c r="K57" s="12">
        <f>SUM(K58+K59+K60+K61+K62)</f>
        <v>-260700</v>
      </c>
    </row>
    <row r="58" spans="1:18" x14ac:dyDescent="0.25">
      <c r="A58" s="39" t="s">
        <v>16</v>
      </c>
      <c r="B58" s="4" t="s">
        <v>12</v>
      </c>
      <c r="C58" s="13">
        <f>2853996-50000</f>
        <v>2803996</v>
      </c>
      <c r="D58" s="13">
        <f>2853996-50000</f>
        <v>2803996</v>
      </c>
      <c r="E58" s="18">
        <f t="shared" si="0"/>
        <v>0</v>
      </c>
      <c r="F58" s="13">
        <f>2853996-50000</f>
        <v>2803996</v>
      </c>
      <c r="G58" s="11">
        <f t="shared" si="1"/>
        <v>0</v>
      </c>
      <c r="H58" s="13">
        <v>2803996</v>
      </c>
      <c r="I58" s="18">
        <f t="shared" si="2"/>
        <v>0</v>
      </c>
      <c r="J58" s="13">
        <v>1653296</v>
      </c>
      <c r="K58" s="13">
        <f>J58-H58</f>
        <v>-1150700</v>
      </c>
    </row>
    <row r="59" spans="1:18" x14ac:dyDescent="0.25">
      <c r="A59" s="39" t="s">
        <v>17</v>
      </c>
      <c r="B59" s="4" t="s">
        <v>18</v>
      </c>
      <c r="C59" s="13">
        <f>499587+12470080</f>
        <v>12969667</v>
      </c>
      <c r="D59" s="13">
        <f>499587+12470080</f>
        <v>12969667</v>
      </c>
      <c r="E59" s="18">
        <f t="shared" si="0"/>
        <v>0</v>
      </c>
      <c r="F59" s="13">
        <f>499587+12470080</f>
        <v>12969667</v>
      </c>
      <c r="G59" s="11">
        <f t="shared" si="1"/>
        <v>0</v>
      </c>
      <c r="H59" s="13">
        <v>12174992</v>
      </c>
      <c r="I59" s="18">
        <f t="shared" si="2"/>
        <v>-794675</v>
      </c>
      <c r="J59" s="13">
        <v>12174992</v>
      </c>
      <c r="K59" s="13">
        <f t="shared" ref="K59:K62" si="9">J59-H59</f>
        <v>0</v>
      </c>
      <c r="L59" s="26"/>
      <c r="M59" s="26"/>
      <c r="N59" s="26"/>
      <c r="O59" s="26"/>
      <c r="P59" s="26"/>
      <c r="Q59" s="26"/>
      <c r="R59" s="26"/>
    </row>
    <row r="60" spans="1:18" x14ac:dyDescent="0.25">
      <c r="A60" s="39" t="s">
        <v>20</v>
      </c>
      <c r="B60" s="4" t="s">
        <v>19</v>
      </c>
      <c r="C60" s="13">
        <v>30503535</v>
      </c>
      <c r="D60" s="13">
        <v>40288335</v>
      </c>
      <c r="E60" s="18">
        <f t="shared" si="0"/>
        <v>9784800</v>
      </c>
      <c r="F60" s="13">
        <v>40288335</v>
      </c>
      <c r="G60" s="11">
        <f t="shared" si="1"/>
        <v>0</v>
      </c>
      <c r="H60" s="13">
        <v>40288335</v>
      </c>
      <c r="I60" s="18">
        <f t="shared" si="2"/>
        <v>0</v>
      </c>
      <c r="J60" s="13">
        <f>40288335+890000</f>
        <v>41178335</v>
      </c>
      <c r="K60" s="13">
        <f t="shared" si="9"/>
        <v>890000</v>
      </c>
      <c r="L60" s="26"/>
      <c r="M60" s="26"/>
      <c r="N60" s="26"/>
      <c r="O60" s="26"/>
      <c r="P60" s="26"/>
      <c r="Q60" s="26"/>
      <c r="R60" s="26"/>
    </row>
    <row r="61" spans="1:18" ht="45.75" hidden="1" customHeight="1" thickBot="1" x14ac:dyDescent="0.3">
      <c r="A61" s="39" t="s">
        <v>20</v>
      </c>
      <c r="B61" s="21" t="s">
        <v>22</v>
      </c>
      <c r="C61" s="13"/>
      <c r="D61" s="13"/>
      <c r="E61" s="11">
        <f t="shared" si="0"/>
        <v>0</v>
      </c>
      <c r="F61" s="13"/>
      <c r="G61" s="11">
        <f t="shared" si="1"/>
        <v>0</v>
      </c>
      <c r="H61" s="13"/>
      <c r="I61" s="18">
        <f t="shared" si="2"/>
        <v>0</v>
      </c>
      <c r="J61" s="13"/>
      <c r="K61" s="13">
        <f t="shared" si="9"/>
        <v>0</v>
      </c>
      <c r="L61" s="26"/>
      <c r="M61" s="26"/>
      <c r="N61" s="26"/>
      <c r="O61" s="26"/>
      <c r="P61" s="26"/>
      <c r="Q61" s="26"/>
      <c r="R61" s="26"/>
    </row>
    <row r="62" spans="1:18" ht="96" customHeight="1" x14ac:dyDescent="0.25">
      <c r="A62" s="39" t="s">
        <v>21</v>
      </c>
      <c r="B62" s="41" t="s">
        <v>71</v>
      </c>
      <c r="C62" s="13"/>
      <c r="D62" s="13"/>
      <c r="E62" s="11"/>
      <c r="F62" s="42">
        <v>558333</v>
      </c>
      <c r="G62" s="11">
        <f t="shared" si="1"/>
        <v>558333</v>
      </c>
      <c r="H62" s="45">
        <v>558333</v>
      </c>
      <c r="I62" s="46">
        <f t="shared" si="2"/>
        <v>0</v>
      </c>
      <c r="J62" s="45">
        <v>558333</v>
      </c>
      <c r="K62" s="45">
        <f t="shared" si="9"/>
        <v>0</v>
      </c>
      <c r="L62" s="26"/>
      <c r="M62" s="26"/>
      <c r="N62" s="26"/>
      <c r="O62" s="26"/>
      <c r="P62" s="26"/>
      <c r="Q62" s="26"/>
      <c r="R62" s="26"/>
    </row>
    <row r="63" spans="1:18" ht="31.7" customHeight="1" x14ac:dyDescent="0.25">
      <c r="A63" s="50" t="s">
        <v>48</v>
      </c>
      <c r="B63" s="3" t="s">
        <v>49</v>
      </c>
      <c r="C63" s="12">
        <f>C31+C57</f>
        <v>488360096</v>
      </c>
      <c r="D63" s="12">
        <f>D31+D57</f>
        <v>561698100</v>
      </c>
      <c r="E63" s="11">
        <f t="shared" si="0"/>
        <v>73338004</v>
      </c>
      <c r="F63" s="12">
        <f>F31+F57</f>
        <v>562256433</v>
      </c>
      <c r="G63" s="11">
        <f t="shared" si="1"/>
        <v>558333</v>
      </c>
      <c r="H63" s="12">
        <f>H31+H57</f>
        <v>560494125</v>
      </c>
      <c r="I63" s="12">
        <f>I31+I57</f>
        <v>-1762308</v>
      </c>
      <c r="J63" s="12">
        <f>J31+J57</f>
        <v>565821123</v>
      </c>
      <c r="K63" s="12">
        <f>K31+K57</f>
        <v>5326998</v>
      </c>
      <c r="L63" s="27"/>
      <c r="M63" s="28"/>
      <c r="N63" s="27"/>
      <c r="O63" s="28"/>
      <c r="P63" s="27"/>
      <c r="Q63" s="29"/>
      <c r="R63" s="26"/>
    </row>
    <row r="64" spans="1:18" x14ac:dyDescent="0.25">
      <c r="J64" s="1">
        <f>J63-H63</f>
        <v>5326998</v>
      </c>
    </row>
    <row r="65" spans="10:10" x14ac:dyDescent="0.25">
      <c r="J65" s="1">
        <f>K63-J64</f>
        <v>0</v>
      </c>
    </row>
  </sheetData>
  <mergeCells count="1">
    <mergeCell ref="A21:K21"/>
  </mergeCells>
  <printOptions horizontalCentered="1"/>
  <pageMargins left="0.11811023622047245" right="0.11811023622047245" top="0.35433070866141736" bottom="0" header="0.31496062992125984" footer="0.31496062992125984"/>
  <pageSetup paperSize="9" scale="74" firstPageNumber="19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год</vt:lpstr>
      <vt:lpstr>'2024 год'!Область_печати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2024-12-06T07:21:31Z</dcterms:modified>
</cp:coreProperties>
</file>