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alldocs\СНЕЖАНА\от ИГОРЯ\проекты решений на сесию 2025 года\проект на сессию 13-02-2025\сессия 19 (1-е пленарное заседание) ПОСЛЕ СЕССИИ\Проект 7\"/>
    </mc:Choice>
  </mc:AlternateContent>
  <bookViews>
    <workbookView xWindow="0" yWindow="0" windowWidth="19935" windowHeight="9660" firstSheet="2" activeTab="2"/>
  </bookViews>
  <sheets>
    <sheet name="Лист1" sheetId="1" r:id="rId1"/>
    <sheet name="Лист2" sheetId="10" state="hidden" r:id="rId2"/>
    <sheet name=" 2023" sheetId="31" r:id="rId3"/>
  </sheets>
  <definedNames>
    <definedName name="_xlnm.Print_Area" localSheetId="2">' 2023'!$A$1:$AC$135</definedName>
  </definedNames>
  <calcPr calcId="152511"/>
</workbook>
</file>

<file path=xl/calcChain.xml><?xml version="1.0" encoding="utf-8"?>
<calcChain xmlns="http://schemas.openxmlformats.org/spreadsheetml/2006/main">
  <c r="AD15" i="31" l="1"/>
  <c r="X21" i="31"/>
  <c r="T16" i="31"/>
  <c r="T17" i="31"/>
  <c r="T18" i="31"/>
  <c r="T15" i="31"/>
  <c r="S19" i="31"/>
  <c r="S16" i="31"/>
  <c r="S17" i="31"/>
  <c r="S18" i="31"/>
  <c r="S15" i="31"/>
  <c r="V15" i="31"/>
  <c r="V16" i="31"/>
  <c r="V17" i="31"/>
  <c r="V18" i="31"/>
  <c r="W16" i="31"/>
  <c r="W17" i="31"/>
  <c r="W18" i="31"/>
  <c r="W15" i="31"/>
  <c r="W49" i="31" l="1"/>
  <c r="V49" i="31"/>
  <c r="T49" i="31"/>
  <c r="S49" i="31"/>
  <c r="Z48" i="31"/>
  <c r="Y48" i="31"/>
  <c r="U48" i="31"/>
  <c r="R48" i="31"/>
  <c r="Z47" i="31"/>
  <c r="Y47" i="31"/>
  <c r="U47" i="31"/>
  <c r="R47" i="31"/>
  <c r="Z46" i="31"/>
  <c r="Y46" i="31"/>
  <c r="U46" i="31"/>
  <c r="R46" i="31"/>
  <c r="Z45" i="31"/>
  <c r="Y45" i="31"/>
  <c r="U45" i="31"/>
  <c r="U49" i="31" s="1"/>
  <c r="R45" i="31"/>
  <c r="M45" i="31"/>
  <c r="R49" i="31" l="1"/>
  <c r="X45" i="31"/>
  <c r="M46" i="31" s="1"/>
  <c r="X46" i="31" s="1"/>
  <c r="M47" i="31" s="1"/>
  <c r="X47" i="31" s="1"/>
  <c r="M48" i="31" s="1"/>
  <c r="X48" i="31" s="1"/>
  <c r="U123" i="31"/>
  <c r="S71" i="31" l="1"/>
  <c r="S72" i="31"/>
  <c r="S73" i="31"/>
  <c r="V71" i="31"/>
  <c r="V72" i="31"/>
  <c r="V73" i="31"/>
  <c r="Y131" i="31" l="1"/>
  <c r="Y132" i="31"/>
  <c r="Y133" i="31"/>
  <c r="U107" i="31"/>
  <c r="O56" i="31"/>
  <c r="O57" i="31"/>
  <c r="V56" i="31" l="1"/>
  <c r="V57" i="31"/>
  <c r="R16" i="31" l="1"/>
  <c r="O15" i="31"/>
  <c r="N15" i="31"/>
  <c r="R17" i="31"/>
  <c r="R22" i="31"/>
  <c r="V19" i="31" l="1"/>
  <c r="O70" i="31"/>
  <c r="N70" i="31"/>
  <c r="W71" i="31"/>
  <c r="W72" i="31"/>
  <c r="W73" i="31"/>
  <c r="W70" i="31"/>
  <c r="V70" i="31"/>
  <c r="T71" i="31"/>
  <c r="T72" i="31"/>
  <c r="T73" i="31"/>
  <c r="T70" i="31"/>
  <c r="S70" i="31"/>
  <c r="W94" i="31"/>
  <c r="V94" i="31"/>
  <c r="T94" i="31"/>
  <c r="S94" i="31"/>
  <c r="U93" i="31"/>
  <c r="R93" i="31"/>
  <c r="U92" i="31"/>
  <c r="R92" i="31"/>
  <c r="U91" i="31"/>
  <c r="R91" i="31"/>
  <c r="Z90" i="31"/>
  <c r="O91" i="31" s="1"/>
  <c r="Z91" i="31" s="1"/>
  <c r="O92" i="31" s="1"/>
  <c r="Z92" i="31" s="1"/>
  <c r="O93" i="31" s="1"/>
  <c r="Z93" i="31" s="1"/>
  <c r="Y90" i="31"/>
  <c r="N91" i="31" s="1"/>
  <c r="Y91" i="31" s="1"/>
  <c r="N92" i="31" s="1"/>
  <c r="Y92" i="31" s="1"/>
  <c r="N93" i="31" s="1"/>
  <c r="Y93" i="31" s="1"/>
  <c r="U90" i="31"/>
  <c r="R90" i="31"/>
  <c r="M90" i="31"/>
  <c r="N95" i="31"/>
  <c r="M95" i="31" s="1"/>
  <c r="O95" i="31"/>
  <c r="S95" i="31"/>
  <c r="R95" i="31" s="1"/>
  <c r="T95" i="31"/>
  <c r="Z95" i="31" s="1"/>
  <c r="V95" i="31"/>
  <c r="W95" i="31"/>
  <c r="R96" i="31"/>
  <c r="S96" i="31"/>
  <c r="T96" i="31"/>
  <c r="V96" i="31"/>
  <c r="W96" i="31"/>
  <c r="W99" i="31" s="1"/>
  <c r="S97" i="31"/>
  <c r="R97" i="31" s="1"/>
  <c r="T97" i="31"/>
  <c r="V97" i="31"/>
  <c r="W97" i="31"/>
  <c r="S98" i="31"/>
  <c r="R98" i="31" s="1"/>
  <c r="T98" i="31"/>
  <c r="V98" i="31"/>
  <c r="W98" i="31"/>
  <c r="O55" i="31"/>
  <c r="N55" i="31"/>
  <c r="M55" i="31" s="1"/>
  <c r="U97" i="31" l="1"/>
  <c r="U96" i="31"/>
  <c r="U98" i="31"/>
  <c r="T99" i="31"/>
  <c r="V11" i="31"/>
  <c r="U94" i="31"/>
  <c r="R94" i="31"/>
  <c r="V99" i="31"/>
  <c r="R99" i="31"/>
  <c r="S99" i="31"/>
  <c r="X90" i="31"/>
  <c r="M91" i="31" s="1"/>
  <c r="X91" i="31" s="1"/>
  <c r="M92" i="31" s="1"/>
  <c r="X92" i="31" s="1"/>
  <c r="M93" i="31" s="1"/>
  <c r="X93" i="31" s="1"/>
  <c r="Y95" i="31"/>
  <c r="U95" i="31"/>
  <c r="R101" i="31"/>
  <c r="U99" i="31" l="1"/>
  <c r="X95" i="31"/>
  <c r="M81" i="31"/>
  <c r="M82" i="31"/>
  <c r="M83" i="31"/>
  <c r="M26" i="31"/>
  <c r="M27" i="31"/>
  <c r="M28" i="31"/>
  <c r="S55" i="31"/>
  <c r="R18" i="31" l="1"/>
  <c r="S10" i="31"/>
  <c r="U71" i="31"/>
  <c r="W84" i="31"/>
  <c r="V84" i="31"/>
  <c r="T84" i="31"/>
  <c r="S84" i="31"/>
  <c r="U83" i="31"/>
  <c r="R83" i="31"/>
  <c r="U82" i="31"/>
  <c r="R82" i="31"/>
  <c r="U81" i="31"/>
  <c r="R81" i="31"/>
  <c r="U80" i="31"/>
  <c r="R80" i="31"/>
  <c r="M80" i="31"/>
  <c r="M85" i="31"/>
  <c r="R85" i="31"/>
  <c r="U85" i="31"/>
  <c r="Y85" i="31"/>
  <c r="Z85" i="31"/>
  <c r="R86" i="31"/>
  <c r="U86" i="31"/>
  <c r="R87" i="31"/>
  <c r="U87" i="31"/>
  <c r="R88" i="31"/>
  <c r="U88" i="31"/>
  <c r="S89" i="31"/>
  <c r="T89" i="31"/>
  <c r="V89" i="31"/>
  <c r="W89" i="31"/>
  <c r="V12" i="31"/>
  <c r="V58" i="31"/>
  <c r="V13" i="31" s="1"/>
  <c r="U43" i="31"/>
  <c r="Z86" i="31" l="1"/>
  <c r="Y86" i="31"/>
  <c r="Y87" i="31" s="1"/>
  <c r="Y88" i="31" s="1"/>
  <c r="U73" i="31"/>
  <c r="R84" i="31"/>
  <c r="U72" i="31"/>
  <c r="U84" i="31"/>
  <c r="U89" i="31"/>
  <c r="R89" i="31"/>
  <c r="X85" i="31"/>
  <c r="M86" i="31" s="1"/>
  <c r="X86" i="31" s="1"/>
  <c r="M87" i="31" s="1"/>
  <c r="X87" i="31" s="1"/>
  <c r="M88" i="31" s="1"/>
  <c r="X88" i="31" s="1"/>
  <c r="X80" i="31"/>
  <c r="W56" i="31"/>
  <c r="W11" i="31" s="1"/>
  <c r="W57" i="31"/>
  <c r="W12" i="31" s="1"/>
  <c r="W58" i="31"/>
  <c r="W13" i="31" s="1"/>
  <c r="W55" i="31"/>
  <c r="W10" i="31" s="1"/>
  <c r="Z87" i="31" l="1"/>
  <c r="X81" i="31"/>
  <c r="X82" i="31" s="1"/>
  <c r="X83" i="31" s="1"/>
  <c r="V124" i="31"/>
  <c r="Z88" i="31" l="1"/>
  <c r="V55" i="31"/>
  <c r="V10" i="31" s="1"/>
  <c r="W134" i="31" l="1"/>
  <c r="V134" i="31"/>
  <c r="T134" i="31"/>
  <c r="S134" i="31"/>
  <c r="U133" i="31"/>
  <c r="R133" i="31"/>
  <c r="U132" i="31"/>
  <c r="R132" i="31"/>
  <c r="U131" i="31"/>
  <c r="R131" i="31"/>
  <c r="Z130" i="31"/>
  <c r="O131" i="31" s="1"/>
  <c r="Y130" i="31"/>
  <c r="U130" i="31"/>
  <c r="R130" i="31"/>
  <c r="M130" i="31"/>
  <c r="U50" i="31"/>
  <c r="T24" i="31"/>
  <c r="S24" i="31"/>
  <c r="R134" i="31" l="1"/>
  <c r="Z131" i="31"/>
  <c r="O132" i="31" s="1"/>
  <c r="M131" i="31"/>
  <c r="U134" i="31"/>
  <c r="X130" i="31"/>
  <c r="U127" i="31"/>
  <c r="M125" i="31"/>
  <c r="R125" i="31"/>
  <c r="U125" i="31"/>
  <c r="Y125" i="31"/>
  <c r="N126" i="31" s="1"/>
  <c r="Y126" i="31" s="1"/>
  <c r="N127" i="31" s="1"/>
  <c r="Y127" i="31" s="1"/>
  <c r="N128" i="31" s="1"/>
  <c r="Y128" i="31" s="1"/>
  <c r="Z125" i="31"/>
  <c r="O126" i="31" s="1"/>
  <c r="Z126" i="31" s="1"/>
  <c r="O127" i="31" s="1"/>
  <c r="Z127" i="31" s="1"/>
  <c r="O128" i="31" s="1"/>
  <c r="Z128" i="31" s="1"/>
  <c r="R126" i="31"/>
  <c r="U126" i="31"/>
  <c r="R127" i="31"/>
  <c r="R128" i="31"/>
  <c r="U128" i="31"/>
  <c r="S129" i="31"/>
  <c r="T129" i="31"/>
  <c r="V129" i="31"/>
  <c r="W129" i="31"/>
  <c r="Y65" i="31"/>
  <c r="X131" i="31" l="1"/>
  <c r="Z132" i="31"/>
  <c r="O133" i="31" s="1"/>
  <c r="M132" i="31"/>
  <c r="W74" i="31"/>
  <c r="V74" i="31"/>
  <c r="R129" i="31"/>
  <c r="U129" i="31"/>
  <c r="X125" i="31"/>
  <c r="M126" i="31" s="1"/>
  <c r="X126" i="31" s="1"/>
  <c r="M127" i="31" s="1"/>
  <c r="X127" i="31" s="1"/>
  <c r="M70" i="31"/>
  <c r="Z133" i="31" l="1"/>
  <c r="M133" i="31"/>
  <c r="X132" i="31"/>
  <c r="X133" i="31" s="1"/>
  <c r="M128" i="31"/>
  <c r="X128" i="31" s="1"/>
  <c r="U11" i="31" l="1"/>
  <c r="U12" i="31"/>
  <c r="U13" i="31"/>
  <c r="T19" i="31" l="1"/>
  <c r="U16" i="31"/>
  <c r="U18" i="31"/>
  <c r="U17" i="31"/>
  <c r="W54" i="31" l="1"/>
  <c r="V54" i="31"/>
  <c r="T54" i="31"/>
  <c r="S54" i="31"/>
  <c r="U53" i="31"/>
  <c r="R53" i="31"/>
  <c r="U52" i="31"/>
  <c r="R52" i="31"/>
  <c r="U51" i="31"/>
  <c r="R51" i="31"/>
  <c r="Z51" i="31"/>
  <c r="Z52" i="31" s="1"/>
  <c r="Z53" i="31" s="1"/>
  <c r="Y51" i="31"/>
  <c r="Y52" i="31" s="1"/>
  <c r="Y53" i="31" s="1"/>
  <c r="Z50" i="31"/>
  <c r="Y50" i="31"/>
  <c r="R50" i="31"/>
  <c r="M50" i="31"/>
  <c r="R54" i="31" l="1"/>
  <c r="U54" i="31"/>
  <c r="X50" i="31"/>
  <c r="M51" i="31" s="1"/>
  <c r="X51" i="31" s="1"/>
  <c r="M52" i="31" s="1"/>
  <c r="X52" i="31" s="1"/>
  <c r="M53" i="31" s="1"/>
  <c r="X53" i="31" s="1"/>
  <c r="R71" i="31" l="1"/>
  <c r="R73" i="31"/>
  <c r="R72" i="31"/>
  <c r="U68" i="31" l="1"/>
  <c r="U67" i="31"/>
  <c r="M60" i="31"/>
  <c r="U38" i="31"/>
  <c r="R38" i="31"/>
  <c r="U26" i="31"/>
  <c r="U27" i="31"/>
  <c r="R33" i="31"/>
  <c r="V59" i="31" l="1"/>
  <c r="S104" i="31"/>
  <c r="V104" i="31"/>
  <c r="U122" i="31" l="1"/>
  <c r="U57" i="31"/>
  <c r="U56" i="31"/>
  <c r="U55" i="31"/>
  <c r="T57" i="31"/>
  <c r="T12" i="31" s="1"/>
  <c r="T56" i="31"/>
  <c r="T11" i="31" s="1"/>
  <c r="T55" i="31"/>
  <c r="T10" i="31" s="1"/>
  <c r="S57" i="31"/>
  <c r="S12" i="31" s="1"/>
  <c r="S56" i="31"/>
  <c r="S11" i="31" s="1"/>
  <c r="U70" i="31" l="1"/>
  <c r="U74" i="31" s="1"/>
  <c r="R55" i="31"/>
  <c r="R57" i="31"/>
  <c r="U15" i="31"/>
  <c r="R56" i="31"/>
  <c r="R70" i="31"/>
  <c r="R19" i="31" l="1"/>
  <c r="R15" i="31"/>
  <c r="W44" i="31" l="1"/>
  <c r="V44" i="31"/>
  <c r="T44" i="31"/>
  <c r="S44" i="31"/>
  <c r="R43" i="31"/>
  <c r="U42" i="31"/>
  <c r="R42" i="31"/>
  <c r="U41" i="31"/>
  <c r="R41" i="31"/>
  <c r="Z40" i="31"/>
  <c r="Z41" i="31" s="1"/>
  <c r="Z42" i="31" s="1"/>
  <c r="Z43" i="31" s="1"/>
  <c r="Y40" i="31"/>
  <c r="Y41" i="31" s="1"/>
  <c r="Y42" i="31" s="1"/>
  <c r="Y43" i="31" s="1"/>
  <c r="U40" i="31"/>
  <c r="R40" i="31"/>
  <c r="M40" i="31"/>
  <c r="W39" i="31"/>
  <c r="V39" i="31"/>
  <c r="T39" i="31"/>
  <c r="S39" i="31"/>
  <c r="U37" i="31"/>
  <c r="R37" i="31"/>
  <c r="U36" i="31"/>
  <c r="R36" i="31"/>
  <c r="Z35" i="31"/>
  <c r="Z36" i="31" s="1"/>
  <c r="Z37" i="31" s="1"/>
  <c r="Z38" i="31" s="1"/>
  <c r="Y35" i="31"/>
  <c r="Y36" i="31" s="1"/>
  <c r="Y37" i="31" s="1"/>
  <c r="U35" i="31"/>
  <c r="R35" i="31"/>
  <c r="M35" i="31"/>
  <c r="R23" i="31"/>
  <c r="Y38" i="31" l="1"/>
  <c r="R44" i="31"/>
  <c r="U44" i="31"/>
  <c r="X40" i="31"/>
  <c r="M41" i="31" s="1"/>
  <c r="X41" i="31" s="1"/>
  <c r="M42" i="31" s="1"/>
  <c r="X42" i="31" s="1"/>
  <c r="M43" i="31" s="1"/>
  <c r="X43" i="31" s="1"/>
  <c r="U39" i="31"/>
  <c r="X35" i="31"/>
  <c r="M36" i="31" s="1"/>
  <c r="X36" i="31" s="1"/>
  <c r="M37" i="31" s="1"/>
  <c r="X37" i="31" s="1"/>
  <c r="R39" i="31"/>
  <c r="M38" i="31" l="1"/>
  <c r="X38" i="31" s="1"/>
  <c r="W124" i="31"/>
  <c r="T124" i="31"/>
  <c r="S124" i="31"/>
  <c r="R123" i="31"/>
  <c r="R122" i="31"/>
  <c r="U121" i="31"/>
  <c r="R121" i="31"/>
  <c r="Z120" i="31"/>
  <c r="Y120" i="31"/>
  <c r="U120" i="31"/>
  <c r="R120" i="31"/>
  <c r="W119" i="31"/>
  <c r="V119" i="31"/>
  <c r="T119" i="31"/>
  <c r="S119" i="31"/>
  <c r="U118" i="31"/>
  <c r="R118" i="31"/>
  <c r="U117" i="31"/>
  <c r="R117" i="31"/>
  <c r="U116" i="31"/>
  <c r="R116" i="31"/>
  <c r="Z115" i="31"/>
  <c r="Y115" i="31"/>
  <c r="U115" i="31"/>
  <c r="R115" i="31"/>
  <c r="W114" i="31"/>
  <c r="V114" i="31"/>
  <c r="T114" i="31"/>
  <c r="S114" i="31"/>
  <c r="U113" i="31"/>
  <c r="R113" i="31"/>
  <c r="U112" i="31"/>
  <c r="R112" i="31"/>
  <c r="U111" i="31"/>
  <c r="R111" i="31"/>
  <c r="Z110" i="31"/>
  <c r="Y110" i="31"/>
  <c r="U110" i="31"/>
  <c r="R110" i="31"/>
  <c r="W109" i="31"/>
  <c r="V109" i="31"/>
  <c r="T109" i="31"/>
  <c r="S109" i="31"/>
  <c r="U108" i="31"/>
  <c r="R108" i="31"/>
  <c r="R107" i="31"/>
  <c r="U106" i="31"/>
  <c r="R106" i="31"/>
  <c r="Z105" i="31"/>
  <c r="Y105" i="31"/>
  <c r="U105" i="31"/>
  <c r="R105" i="31"/>
  <c r="M120" i="31"/>
  <c r="M115" i="31"/>
  <c r="M110" i="31"/>
  <c r="M105" i="31"/>
  <c r="R12" i="31"/>
  <c r="R11" i="31"/>
  <c r="R102" i="31"/>
  <c r="R103" i="31"/>
  <c r="U100" i="31"/>
  <c r="U103" i="31"/>
  <c r="U102" i="31"/>
  <c r="U101" i="31"/>
  <c r="T74" i="31"/>
  <c r="S74" i="31"/>
  <c r="U76" i="31"/>
  <c r="U77" i="31"/>
  <c r="U78" i="31"/>
  <c r="R76" i="31"/>
  <c r="R77" i="31"/>
  <c r="R78" i="31"/>
  <c r="M75" i="31"/>
  <c r="U66" i="31"/>
  <c r="R66" i="31"/>
  <c r="R67" i="31"/>
  <c r="R68" i="31"/>
  <c r="Z65" i="31"/>
  <c r="Z66" i="31" s="1"/>
  <c r="Z67" i="31" s="1"/>
  <c r="Z68" i="31" s="1"/>
  <c r="Y66" i="31"/>
  <c r="Y67" i="31" s="1"/>
  <c r="Y68" i="31" s="1"/>
  <c r="T58" i="31"/>
  <c r="T13" i="31" s="1"/>
  <c r="S58" i="31"/>
  <c r="S13" i="31" s="1"/>
  <c r="U61" i="31"/>
  <c r="U62" i="31"/>
  <c r="U63" i="31"/>
  <c r="R61" i="31"/>
  <c r="R62" i="31"/>
  <c r="R63" i="31"/>
  <c r="Z30" i="31"/>
  <c r="O31" i="31" s="1"/>
  <c r="O16" i="31" s="1"/>
  <c r="Y30" i="31"/>
  <c r="N31" i="31" s="1"/>
  <c r="N16" i="31" s="1"/>
  <c r="U31" i="31"/>
  <c r="U32" i="31"/>
  <c r="U33" i="31"/>
  <c r="R31" i="31"/>
  <c r="R32" i="31"/>
  <c r="U28" i="31"/>
  <c r="R26" i="31"/>
  <c r="R27" i="31"/>
  <c r="R28" i="31"/>
  <c r="Z25" i="31"/>
  <c r="Z26" i="31" s="1"/>
  <c r="Z27" i="31" s="1"/>
  <c r="Z28" i="31" s="1"/>
  <c r="Y25" i="31"/>
  <c r="W19" i="31"/>
  <c r="U21" i="31"/>
  <c r="U22" i="31"/>
  <c r="U23" i="31"/>
  <c r="R21" i="31"/>
  <c r="Y31" i="31" l="1"/>
  <c r="N32" i="31" s="1"/>
  <c r="N17" i="31" s="1"/>
  <c r="Z31" i="31"/>
  <c r="O32" i="31" s="1"/>
  <c r="O17" i="31" s="1"/>
  <c r="R13" i="31"/>
  <c r="Y26" i="31"/>
  <c r="Y27" i="31" s="1"/>
  <c r="Y28" i="31" s="1"/>
  <c r="T59" i="31"/>
  <c r="T14" i="31" s="1"/>
  <c r="W59" i="31"/>
  <c r="W14" i="31" s="1"/>
  <c r="S59" i="31"/>
  <c r="S14" i="31" s="1"/>
  <c r="U104" i="31"/>
  <c r="U124" i="31"/>
  <c r="U109" i="31"/>
  <c r="R124" i="31"/>
  <c r="U114" i="31"/>
  <c r="R114" i="31"/>
  <c r="N10" i="31"/>
  <c r="R109" i="31"/>
  <c r="R119" i="31"/>
  <c r="U119" i="31"/>
  <c r="R58" i="31"/>
  <c r="R59" i="31" s="1"/>
  <c r="U58" i="31"/>
  <c r="U59" i="31" s="1"/>
  <c r="R74" i="31"/>
  <c r="X120" i="31"/>
  <c r="X115" i="31"/>
  <c r="X110" i="31"/>
  <c r="X105" i="31"/>
  <c r="M16" i="31" l="1"/>
  <c r="Z32" i="31"/>
  <c r="O33" i="31" s="1"/>
  <c r="O18" i="31" s="1"/>
  <c r="Y32" i="31"/>
  <c r="N33" i="31" s="1"/>
  <c r="N18" i="31" s="1"/>
  <c r="A65" i="31"/>
  <c r="Y33" i="31" l="1"/>
  <c r="Z33" i="31"/>
  <c r="M17" i="31"/>
  <c r="R10" i="31"/>
  <c r="U19" i="31"/>
  <c r="R14" i="31"/>
  <c r="U65" i="31"/>
  <c r="M18" i="31" l="1"/>
  <c r="W69" i="31"/>
  <c r="V69" i="31"/>
  <c r="T69" i="31"/>
  <c r="S69" i="31"/>
  <c r="R65" i="31"/>
  <c r="M65" i="31"/>
  <c r="O10" i="31"/>
  <c r="M10" i="31" s="1"/>
  <c r="Y20" i="31"/>
  <c r="Y15" i="31" s="1"/>
  <c r="X65" i="31" l="1"/>
  <c r="R69" i="31"/>
  <c r="Y21" i="31"/>
  <c r="Y16" i="31" s="1"/>
  <c r="M15" i="31"/>
  <c r="U69" i="31"/>
  <c r="M66" i="31" l="1"/>
  <c r="X66" i="31" s="1"/>
  <c r="M67" i="31" s="1"/>
  <c r="X67" i="31" s="1"/>
  <c r="Y22" i="31"/>
  <c r="Y17" i="31" s="1"/>
  <c r="M68" i="31" l="1"/>
  <c r="X68" i="31" s="1"/>
  <c r="Z10" i="31"/>
  <c r="Y23" i="31"/>
  <c r="Y18" i="31" s="1"/>
  <c r="N121" i="31" l="1"/>
  <c r="Y121" i="31" s="1"/>
  <c r="N122" i="31" s="1"/>
  <c r="Y122" i="31" s="1"/>
  <c r="N123" i="31" s="1"/>
  <c r="Y123" i="31" s="1"/>
  <c r="O121" i="31"/>
  <c r="Z121" i="31" s="1"/>
  <c r="O122" i="31" s="1"/>
  <c r="Z122" i="31" s="1"/>
  <c r="O123" i="31" s="1"/>
  <c r="Z123" i="31" s="1"/>
  <c r="M121" i="31" l="1"/>
  <c r="X121" i="31" s="1"/>
  <c r="M122" i="31" s="1"/>
  <c r="X122" i="31" s="1"/>
  <c r="M123" i="31" s="1"/>
  <c r="X123" i="31" s="1"/>
  <c r="M100" i="31"/>
  <c r="O116" i="31" l="1"/>
  <c r="Z116" i="31" s="1"/>
  <c r="O117" i="31" s="1"/>
  <c r="Z117" i="31" s="1"/>
  <c r="O118" i="31" s="1"/>
  <c r="Z118" i="31" s="1"/>
  <c r="N106" i="31"/>
  <c r="Y106" i="31" s="1"/>
  <c r="N107" i="31" s="1"/>
  <c r="Y107" i="31" s="1"/>
  <c r="N108" i="31" s="1"/>
  <c r="Y108" i="31" s="1"/>
  <c r="A105" i="31"/>
  <c r="A110" i="31" s="1"/>
  <c r="A115" i="31" s="1"/>
  <c r="A120" i="31" s="1"/>
  <c r="W104" i="31"/>
  <c r="T104" i="31"/>
  <c r="Z100" i="31"/>
  <c r="Y100" i="31"/>
  <c r="R100" i="31"/>
  <c r="R104" i="31" s="1"/>
  <c r="A125" i="31" l="1"/>
  <c r="A130" i="31" s="1"/>
  <c r="N101" i="31"/>
  <c r="O101" i="31"/>
  <c r="N116" i="31"/>
  <c r="Y116" i="31" s="1"/>
  <c r="N117" i="31" s="1"/>
  <c r="Y117" i="31" s="1"/>
  <c r="N118" i="31" s="1"/>
  <c r="Y118" i="31" s="1"/>
  <c r="O111" i="31"/>
  <c r="Z111" i="31" s="1"/>
  <c r="O112" i="31" s="1"/>
  <c r="Z112" i="31" s="1"/>
  <c r="O113" i="31" s="1"/>
  <c r="Z113" i="31" s="1"/>
  <c r="N111" i="31"/>
  <c r="Y111" i="31" s="1"/>
  <c r="N112" i="31" s="1"/>
  <c r="Y112" i="31" s="1"/>
  <c r="N113" i="31" s="1"/>
  <c r="Y113" i="31" s="1"/>
  <c r="O106" i="31"/>
  <c r="Z106" i="31" s="1"/>
  <c r="O107" i="31" s="1"/>
  <c r="Z107" i="31" s="1"/>
  <c r="O108" i="31" s="1"/>
  <c r="Z108" i="31" s="1"/>
  <c r="M116" i="31"/>
  <c r="X116" i="31" s="1"/>
  <c r="M117" i="31" s="1"/>
  <c r="X117" i="31" s="1"/>
  <c r="M118" i="31" s="1"/>
  <c r="X118" i="31" s="1"/>
  <c r="X100" i="31"/>
  <c r="W79" i="31"/>
  <c r="V79" i="31"/>
  <c r="T79" i="31"/>
  <c r="S79" i="31"/>
  <c r="Z75" i="31"/>
  <c r="Z70" i="31" s="1"/>
  <c r="Y75" i="31"/>
  <c r="Y70" i="31" s="1"/>
  <c r="U75" i="31"/>
  <c r="R75" i="31"/>
  <c r="U60" i="31"/>
  <c r="O96" i="31" l="1"/>
  <c r="Z96" i="31" s="1"/>
  <c r="N96" i="31"/>
  <c r="N76" i="31"/>
  <c r="Z101" i="31"/>
  <c r="M101" i="31"/>
  <c r="X101" i="31" s="1"/>
  <c r="Y101" i="31"/>
  <c r="M111" i="31"/>
  <c r="X111" i="31" s="1"/>
  <c r="M112" i="31" s="1"/>
  <c r="X112" i="31" s="1"/>
  <c r="M113" i="31" s="1"/>
  <c r="X113" i="31" s="1"/>
  <c r="M106" i="31"/>
  <c r="X106" i="31" s="1"/>
  <c r="M107" i="31" s="1"/>
  <c r="X107" i="31" s="1"/>
  <c r="M108" i="31" s="1"/>
  <c r="X108" i="31" s="1"/>
  <c r="O76" i="31"/>
  <c r="O71" i="31" s="1"/>
  <c r="U79" i="31"/>
  <c r="X75" i="31"/>
  <c r="X70" i="31" s="1"/>
  <c r="R79" i="31"/>
  <c r="Y76" i="31" l="1"/>
  <c r="Y71" i="31" s="1"/>
  <c r="N71" i="31"/>
  <c r="M96" i="31"/>
  <c r="X96" i="31" s="1"/>
  <c r="Y96" i="31"/>
  <c r="N77" i="31"/>
  <c r="N72" i="31" s="1"/>
  <c r="Z76" i="31"/>
  <c r="Z71" i="31" s="1"/>
  <c r="N102" i="31"/>
  <c r="N97" i="31" s="1"/>
  <c r="M102" i="31"/>
  <c r="X102" i="31" s="1"/>
  <c r="O102" i="31"/>
  <c r="O97" i="31" s="1"/>
  <c r="Z97" i="31" s="1"/>
  <c r="M76" i="31"/>
  <c r="X76" i="31" s="1"/>
  <c r="X71" i="31" s="1"/>
  <c r="W64" i="31"/>
  <c r="V64" i="31"/>
  <c r="T64" i="31"/>
  <c r="S64" i="31"/>
  <c r="Z60" i="31"/>
  <c r="Y60" i="31"/>
  <c r="U64" i="31"/>
  <c r="R60" i="31"/>
  <c r="S34" i="31"/>
  <c r="T34" i="31"/>
  <c r="V34" i="31"/>
  <c r="W34" i="31"/>
  <c r="U30" i="31"/>
  <c r="U34" i="31" s="1"/>
  <c r="R30" i="31"/>
  <c r="R34" i="31" s="1"/>
  <c r="M30" i="31"/>
  <c r="W29" i="31"/>
  <c r="V29" i="31"/>
  <c r="T29" i="31"/>
  <c r="S29" i="31"/>
  <c r="U25" i="31"/>
  <c r="U29" i="31" s="1"/>
  <c r="R25" i="31"/>
  <c r="R29" i="31" s="1"/>
  <c r="Z20" i="31"/>
  <c r="Z15" i="31" s="1"/>
  <c r="U20" i="31"/>
  <c r="R20" i="31"/>
  <c r="R24" i="31" s="1"/>
  <c r="V24" i="31"/>
  <c r="W24" i="31"/>
  <c r="M25" i="31"/>
  <c r="M20" i="31"/>
  <c r="Y77" i="31" l="1"/>
  <c r="Y72" i="31" s="1"/>
  <c r="M97" i="31"/>
  <c r="X97" i="31" s="1"/>
  <c r="Y97" i="31"/>
  <c r="M71" i="31"/>
  <c r="O11" i="31"/>
  <c r="Z11" i="31" s="1"/>
  <c r="O77" i="31"/>
  <c r="O72" i="31" s="1"/>
  <c r="M103" i="31"/>
  <c r="X103" i="31" s="1"/>
  <c r="Z102" i="31"/>
  <c r="Y102" i="31"/>
  <c r="X25" i="31"/>
  <c r="N56" i="31"/>
  <c r="N11" i="31" s="1"/>
  <c r="Y61" i="31"/>
  <c r="N78" i="31"/>
  <c r="N73" i="31" s="1"/>
  <c r="X30" i="31"/>
  <c r="M31" i="31" s="1"/>
  <c r="X31" i="31" s="1"/>
  <c r="M32" i="31" s="1"/>
  <c r="X32" i="31" s="1"/>
  <c r="M33" i="31" s="1"/>
  <c r="X33" i="31" s="1"/>
  <c r="Z61" i="31"/>
  <c r="M77" i="31"/>
  <c r="X77" i="31" s="1"/>
  <c r="X72" i="31" s="1"/>
  <c r="Z77" i="31"/>
  <c r="Z72" i="31" s="1"/>
  <c r="Y55" i="31"/>
  <c r="Z55" i="31"/>
  <c r="U24" i="31"/>
  <c r="X60" i="31"/>
  <c r="X55" i="31" s="1"/>
  <c r="R64" i="31"/>
  <c r="X20" i="31"/>
  <c r="M11" i="31" l="1"/>
  <c r="M72" i="31"/>
  <c r="O12" i="31"/>
  <c r="X15" i="31"/>
  <c r="M56" i="31"/>
  <c r="Z21" i="31"/>
  <c r="Z16" i="31" s="1"/>
  <c r="M21" i="31"/>
  <c r="O103" i="31"/>
  <c r="O98" i="31" s="1"/>
  <c r="Z98" i="31" s="1"/>
  <c r="X26" i="31"/>
  <c r="X27" i="31" s="1"/>
  <c r="X28" i="31" s="1"/>
  <c r="N103" i="31"/>
  <c r="M61" i="31"/>
  <c r="X61" i="31" s="1"/>
  <c r="O78" i="31"/>
  <c r="O73" i="31" s="1"/>
  <c r="M78" i="31"/>
  <c r="X78" i="31" s="1"/>
  <c r="X73" i="31" s="1"/>
  <c r="Y78" i="31"/>
  <c r="Y73" i="31" s="1"/>
  <c r="Z56" i="31"/>
  <c r="Y56" i="31"/>
  <c r="N98" i="31" l="1"/>
  <c r="M73" i="31"/>
  <c r="Z12" i="31"/>
  <c r="X16" i="31"/>
  <c r="Z22" i="31"/>
  <c r="Z17" i="31" s="1"/>
  <c r="M22" i="31"/>
  <c r="Y103" i="31"/>
  <c r="Z103" i="31"/>
  <c r="Z62" i="31"/>
  <c r="Z78" i="31"/>
  <c r="Z73" i="31" s="1"/>
  <c r="Y62" i="31"/>
  <c r="N57" i="31"/>
  <c r="N12" i="31" s="1"/>
  <c r="M12" i="31" s="1"/>
  <c r="M62" i="31"/>
  <c r="X62" i="31" s="1"/>
  <c r="X56" i="31"/>
  <c r="X22" i="31" l="1"/>
  <c r="X17" i="31" s="1"/>
  <c r="M98" i="31"/>
  <c r="X98" i="31" s="1"/>
  <c r="Y98" i="31"/>
  <c r="M57" i="31"/>
  <c r="Z23" i="31"/>
  <c r="Z18" i="31" s="1"/>
  <c r="M63" i="31"/>
  <c r="X63" i="31" s="1"/>
  <c r="X58" i="31" s="1"/>
  <c r="X57" i="31"/>
  <c r="Y57" i="31"/>
  <c r="Z57" i="31"/>
  <c r="O63" i="31"/>
  <c r="M23" i="31" l="1"/>
  <c r="O13" i="31"/>
  <c r="Z13" i="31" s="1"/>
  <c r="O58" i="31"/>
  <c r="Z63" i="31"/>
  <c r="Z58" i="31" s="1"/>
  <c r="Y63" i="31"/>
  <c r="Y58" i="31" s="1"/>
  <c r="N58" i="31"/>
  <c r="N13" i="31" s="1"/>
  <c r="AD11" i="31"/>
  <c r="X23" i="31" l="1"/>
  <c r="X18" i="31" s="1"/>
  <c r="M13" i="31"/>
  <c r="V14" i="31"/>
  <c r="U14" i="31" s="1"/>
  <c r="M58" i="31"/>
  <c r="Y10" i="31"/>
  <c r="Y11" i="31" s="1"/>
  <c r="Y12" i="31" s="1"/>
  <c r="Y13" i="31" s="1"/>
  <c r="U10" i="31"/>
  <c r="X10" i="31" s="1"/>
  <c r="X11" i="31" s="1"/>
  <c r="X12" i="31" s="1"/>
  <c r="X13" i="31" s="1"/>
</calcChain>
</file>

<file path=xl/sharedStrings.xml><?xml version="1.0" encoding="utf-8"?>
<sst xmlns="http://schemas.openxmlformats.org/spreadsheetml/2006/main" count="326" uniqueCount="151">
  <si>
    <t>Наименование арендатора</t>
  </si>
  <si>
    <t>Дата окончания срока аренды</t>
  </si>
  <si>
    <t>Срок аренды</t>
  </si>
  <si>
    <t>ИТОГО:</t>
  </si>
  <si>
    <t>1 кв.</t>
  </si>
  <si>
    <t>2 кв.</t>
  </si>
  <si>
    <t>3 кв.</t>
  </si>
  <si>
    <t>4 кв.</t>
  </si>
  <si>
    <t>руб. ПМР</t>
  </si>
  <si>
    <t>Срок внесения платежа</t>
  </si>
  <si>
    <t>-</t>
  </si>
  <si>
    <t>К-во раз подряд просрочки арендной платы и (или) коммунальных платежей, принятые меры</t>
  </si>
  <si>
    <t>Примечание***</t>
  </si>
  <si>
    <t>Сумма недополученного дохода от сдачи в аренду мун-го им-ва**</t>
  </si>
  <si>
    <t>№ п/п</t>
  </si>
  <si>
    <t>Организационно-правовая форма юридического лица, балансодержателя, его юридический адрес</t>
  </si>
  <si>
    <t>Дата и № правового акта (решения) о передаче в аренду муниципального имущества в аренду</t>
  </si>
  <si>
    <t>Способ приобретения арендатором права на заключение договора аренды (открытый аукцион, прямой договор)</t>
  </si>
  <si>
    <t xml:space="preserve">Стоимость права на заключение договора аренды* </t>
  </si>
  <si>
    <t>Наименование объекта, сдаваемого в аренду, и (для недвижимого имущества) его местонахождение (литеры, номера, адреса)</t>
  </si>
  <si>
    <t>Вид деятельности на объекте по договору</t>
  </si>
  <si>
    <t>Площадь объекта (кв.м.) (для недвижимого имущества)</t>
  </si>
  <si>
    <t>Сумма арендной платы в месяц (для недвижимого имущества - за 1 кв.м в месяц)</t>
  </si>
  <si>
    <t>Период (по кварталам)</t>
  </si>
  <si>
    <t>Сумма начисленной арендной платы на отчетную дату, руб.</t>
  </si>
  <si>
    <t>Сумма фактически поступившей арендной платы на отчетную дату, руб.</t>
  </si>
  <si>
    <t>Задолженность по арендной плате на отчетную дату, руб.</t>
  </si>
  <si>
    <t>Всего (гр.14+гр.15)</t>
  </si>
  <si>
    <t>в том числе:</t>
  </si>
  <si>
    <t>Всего (гр.19+гр.20)</t>
  </si>
  <si>
    <t>Всего (гр.13+гр.18-гр.21)</t>
  </si>
  <si>
    <t>Дата заключения договора аренды</t>
  </si>
  <si>
    <t>сумма задолж-ти перед местным бюджетом г. Тирасполь</t>
  </si>
  <si>
    <t>сумма задолж-ти перед организацией, являющейся арендодателем</t>
  </si>
  <si>
    <t>сумма подлежащая зачислению в доход местного бюджета г. Тирасполь</t>
  </si>
  <si>
    <t>сумма подлежащая зачислению в доход организации, являющейся арендодателем</t>
  </si>
  <si>
    <t xml:space="preserve">на р/с местного бюджета г. Тирасполь </t>
  </si>
  <si>
    <t xml:space="preserve">на р/с организации, являющейся арендодателем  </t>
  </si>
  <si>
    <r>
      <t>сумма задолж-ти перед местным бюджетом г. Тирасполь</t>
    </r>
    <r>
      <rPr>
        <vertAlign val="superscript"/>
        <sz val="8"/>
        <color theme="1"/>
        <rFont val="Times New Roman"/>
        <family val="1"/>
        <charset val="204"/>
      </rPr>
      <t xml:space="preserve"> 1)</t>
    </r>
    <r>
      <rPr>
        <sz val="8"/>
        <color theme="1"/>
        <rFont val="Times New Roman"/>
        <family val="1"/>
        <charset val="204"/>
      </rPr>
      <t xml:space="preserve"> (гр.14+гр.19-гр.22)</t>
    </r>
  </si>
  <si>
    <t>21-1</t>
  </si>
  <si>
    <t>26-1</t>
  </si>
  <si>
    <t>ООО "Аквина"</t>
  </si>
  <si>
    <t>мини цех по производству очищенной воды</t>
  </si>
  <si>
    <t>до 10 числа месяца,следующего за отчетным</t>
  </si>
  <si>
    <t>ООО "Инженер"</t>
  </si>
  <si>
    <t>мастерская по производству электронагревателей для промышленного оборудования</t>
  </si>
  <si>
    <t>НП "Экспрессия"</t>
  </si>
  <si>
    <t>обучение танцевальному исскуству</t>
  </si>
  <si>
    <r>
      <t xml:space="preserve">сумма задолж-ти перед организацией, являющейся арендодателем  </t>
    </r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(гр.15+гр.20-гр.23)</t>
    </r>
  </si>
  <si>
    <t>Всего (гр.22+23)</t>
  </si>
  <si>
    <t>МУ "Управление культуры г. Тирасполь"</t>
  </si>
  <si>
    <t>ООО "Идилия"</t>
  </si>
  <si>
    <t>обменно-валютный пункт</t>
  </si>
  <si>
    <t>Часть здания, состоящая из помещения первого этажа № 12,                      г. Тирасполь, ул Краснодонская,41</t>
  </si>
  <si>
    <t>МУ "Управление по физической культуре, спорту г. Тирасполь" г. Тирасполь, бульвар Гагарина 1</t>
  </si>
  <si>
    <t>ТЛ "Лучиан Блага"</t>
  </si>
  <si>
    <t>для размещения учебного заведения</t>
  </si>
  <si>
    <t>размещение аппарата по продаже продуктов и аппарата по продаже горячих напитков</t>
  </si>
  <si>
    <t>Решение                       № 2261 от 25.08.2021</t>
  </si>
  <si>
    <t>Решение                    № 400 от 8.02.2018.</t>
  </si>
  <si>
    <t>Государственная администрация города Тирасполь и города Днестровск</t>
  </si>
  <si>
    <t>Государственная администрация города Тирасполь и города Днестровск,  ул. 25 Октября, д. 101</t>
  </si>
  <si>
    <t>ГУП "РБТИ"</t>
  </si>
  <si>
    <t>для служебных помещений</t>
  </si>
  <si>
    <t>открытый аукцион по продаже права на заключение договора аренды</t>
  </si>
  <si>
    <t>Часть здания, состоящая из помещений 3-го этажа №№ 7, 8, 9, 10, 11, 12, 13, 14, 15, 16, 17, 18, 22, 27, 28, 29, 30, 31, 32, 33, 34, 35, 38, 39,                                              ул. 25 Октября, д. 114</t>
  </si>
  <si>
    <t>МУП "ИГЦ                         г. Тирасполь"</t>
  </si>
  <si>
    <t>Решение                   № 707 от 24.03.2022.</t>
  </si>
  <si>
    <t>Часть здания лит. А, состоящая из помещений 1-го этажа №№ 40, 43, 44, 46, 47, 75,                        ул. 25 Октября, д. 101</t>
  </si>
  <si>
    <t>ГУП "ИПЦ"</t>
  </si>
  <si>
    <t>Решение                        № 3151 от 29.11.2021</t>
  </si>
  <si>
    <t>Шкепу Т.Н.</t>
  </si>
  <si>
    <t>Решение                 № 3213 от 6.12.2021</t>
  </si>
  <si>
    <t>Часть здания литер Б, состоящая из помещения первого этажа № 19 с лоджией,                                     ул. Гвардейская, д. 44</t>
  </si>
  <si>
    <t>под ателье</t>
  </si>
  <si>
    <t>Козакевич С.Г.</t>
  </si>
  <si>
    <t>офис</t>
  </si>
  <si>
    <t>Решение                 № 1993 от 26.07.2021</t>
  </si>
  <si>
    <t>оказание услуг</t>
  </si>
  <si>
    <t>МУ "Управление народного образования г. Тирасполь"</t>
  </si>
  <si>
    <t>Гурецкая А.С.</t>
  </si>
  <si>
    <t>прямой договор</t>
  </si>
  <si>
    <t>Часть здания литер А, состоящая из помещения второго этажа № 3,                    ул. Калинина, д.  43</t>
  </si>
  <si>
    <t xml:space="preserve">Сумма задолженности по арендной плате по состоянию на 01.01.2022 г., руб. </t>
  </si>
  <si>
    <t>Приложение № 2</t>
  </si>
  <si>
    <t>1.</t>
  </si>
  <si>
    <t>2.</t>
  </si>
  <si>
    <t>Организ. различн. секций по интересам для детей до 16 лет</t>
  </si>
  <si>
    <t>ВСЕГО</t>
  </si>
  <si>
    <t xml:space="preserve">МУ "УНО г.Тирасполь" ул. Манойлова, 33 </t>
  </si>
  <si>
    <t>Мангир А.Г.</t>
  </si>
  <si>
    <t>Прямой договор</t>
  </si>
  <si>
    <t>Мартынюк Е.В.</t>
  </si>
  <si>
    <t>3.</t>
  </si>
  <si>
    <t>часть здания, сост. из помещений  1 этажа                                            №№ 15, 16,                                      ул.Свердлова, 104</t>
  </si>
  <si>
    <t xml:space="preserve">  - </t>
  </si>
  <si>
    <t>Часть здания, состоящая из помещений подвала №№ 1, 2, 3, 4, 5,                                  ул. К. Либкнехта, 186</t>
  </si>
  <si>
    <t xml:space="preserve">  -</t>
  </si>
  <si>
    <t>МУ "УНО г.Тирасполь" ул. Манойлова, 33</t>
  </si>
  <si>
    <t>часть здания, сост. из помещений цокольного этажа №36,37,                            ул. Либкнехта, 98А</t>
  </si>
  <si>
    <t>почасовая аренда</t>
  </si>
  <si>
    <t>Решение                  № 3101 от 24.11.2021</t>
  </si>
  <si>
    <t>Тарасевич Д.В.</t>
  </si>
  <si>
    <t>для проведения занятий по айкидо</t>
  </si>
  <si>
    <t>Отдельно стоящее здание лит. А, состоящее из помещений первого этажа №№1-37 и второго этажа №№1-24, лит. А1, состоящее из помещений первого этажа №№1-9, из помещений второго этажа №1-2, лит А2, состоящее из помещений второго этажа №№ 1-2, общ. площадью 966,7 кв.м                                        г. Тирасполь,                                             ул. Одесская 75</t>
  </si>
  <si>
    <t>Часть здания, состоящая из помещения первого этажа № 2 и помещений второго этажа №№ 60, 61,                                                                     ул. 25 Октября, д. 101</t>
  </si>
  <si>
    <t>Часть здания  лит. В, состоящая из помещений первого этажа №№ 1,3,                                        ул. 25 Октября, 114</t>
  </si>
  <si>
    <t>Часть здания литер А, состоящая из части помещения первого этажа № 52,                                              ул. 25 Октября, 101</t>
  </si>
  <si>
    <t xml:space="preserve"> </t>
  </si>
  <si>
    <t>МУ "Управление культуры г. Тирасполя",                                       г. Тирасполь,                                ул. Ленина, д. 13</t>
  </si>
  <si>
    <t>проведение занятий по англ. Языку</t>
  </si>
  <si>
    <t>Исковое заявление от 15.03.2023 г. о расторжении договора и взыскании арендной платы</t>
  </si>
  <si>
    <t xml:space="preserve">Часть здания  литер А, состоящая из помещений подвала №№ 8-18,27-35,38,39
</t>
  </si>
  <si>
    <t>Решение ГА № 1750 от 18.07.2023</t>
  </si>
  <si>
    <t xml:space="preserve">    </t>
  </si>
  <si>
    <t>Миху И.О.</t>
  </si>
  <si>
    <t>Решение                   № 2537 от 29.09.2023</t>
  </si>
  <si>
    <t>Часть здания спорткомплекса литер А МОУ ДО "СДЮШОР борьбы и бокса", состоящая из п/п помещения  №16,23г. Тирасполь,                                                    ул. Мира, д. 21 А</t>
  </si>
  <si>
    <t xml:space="preserve">МУ "Управление по физической культуре и спорту г. Тирасполь"   </t>
  </si>
  <si>
    <t>текущая задолжен.</t>
  </si>
  <si>
    <t xml:space="preserve">Решение                     № 3481 от 29.12.2023
</t>
  </si>
  <si>
    <t>дог.расторг. Оплата долга</t>
  </si>
  <si>
    <t>Решение                     № 1982 от 03.08.2023</t>
  </si>
  <si>
    <t>Решение     № 2098 от 16.08.2023г.</t>
  </si>
  <si>
    <t>Решение                 № 2020 от 10.08.2023</t>
  </si>
  <si>
    <t>Решение                   № 3482 от 29.12.2023</t>
  </si>
  <si>
    <t>Часть здания спорткомплекса литер А  МОУ ДО "СДЮШОР борьбы и бокса", состоящая из части помещения полуподвала № 16, 23 ул. Мира, 21А</t>
  </si>
  <si>
    <t>Решение                  № 2475 от 26.08.2023 /Решение ГА № 1418 от 14 июня 2024 года</t>
  </si>
  <si>
    <t>01.06.2023 01.05.2024</t>
  </si>
  <si>
    <t>Решение                   №259 от 08.02.2023</t>
  </si>
  <si>
    <t>Попов В.А.</t>
  </si>
  <si>
    <t>Решение                   № 1289 от 03.06.2024</t>
  </si>
  <si>
    <t>Часть здания МОУ ДО СДЮШОР плавания, часть помещения</t>
  </si>
  <si>
    <t xml:space="preserve">размещение снекового аппарата по продаже продуктов питания </t>
  </si>
  <si>
    <t>23.06.2023  23.05.2024</t>
  </si>
  <si>
    <t>22.05.2024   01.08.2024</t>
  </si>
  <si>
    <t>73,9 75,6</t>
  </si>
  <si>
    <t>30.04.2024 31.03.2025</t>
  </si>
  <si>
    <t>18.09.2023 01.09.2024</t>
  </si>
  <si>
    <t>17.08.2024  31.06.2019</t>
  </si>
  <si>
    <t>Информация о результатах сдачи в аренду движимого и недвижжимого имущества муниципальной собственности и переданного в оперативное управление муниципальным учреждениям за 2024 год</t>
  </si>
  <si>
    <t xml:space="preserve">03.06.2024   
</t>
  </si>
  <si>
    <t xml:space="preserve"> Ильченко Е.С.</t>
  </si>
  <si>
    <t xml:space="preserve">Павлова Н.А. </t>
  </si>
  <si>
    <t>Решение     № 2584 от 11.10.2024г.</t>
  </si>
  <si>
    <t>Часть здания, состоящая из помещений цокольного этажа №№ 29,30 ул. К. Либкнехта, д. 98А</t>
  </si>
  <si>
    <t>Часть здания, состоящая из помещений четвертого этажа №№ 17, 18, 19, 20, 21, 22 и части помещения № 23ул. Карла Маркса, 109</t>
  </si>
  <si>
    <t>Часть здания, состоящая из помещений цокольного этажа №№ 1-12, 40-42, 44-52    ул. К. Либкнехта, 98А</t>
  </si>
  <si>
    <t xml:space="preserve">к Решению Тираспольского городского </t>
  </si>
  <si>
    <t>Совета народных депутатов</t>
  </si>
  <si>
    <t xml:space="preserve">№ 7  от 13 февраля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</si>
</sst>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entury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68">
    <xf numFmtId="0" fontId="0" fillId="0" borderId="0" xfId="0"/>
    <xf numFmtId="2" fontId="0" fillId="0" borderId="0" xfId="0" applyNumberFormat="1"/>
    <xf numFmtId="2" fontId="1" fillId="0" borderId="0" xfId="0" applyNumberFormat="1" applyFont="1" applyAlignment="1"/>
    <xf numFmtId="0" fontId="1" fillId="0" borderId="0" xfId="0" applyFont="1"/>
    <xf numFmtId="2" fontId="1" fillId="0" borderId="0" xfId="0" applyNumberFormat="1" applyFont="1"/>
    <xf numFmtId="0" fontId="6" fillId="0" borderId="0" xfId="0" applyFont="1"/>
    <xf numFmtId="0" fontId="6" fillId="2" borderId="0" xfId="0" applyFont="1" applyFill="1"/>
    <xf numFmtId="0" fontId="10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15" fillId="6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4" fontId="14" fillId="6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4" fontId="15" fillId="0" borderId="13" xfId="0" applyNumberFormat="1" applyFont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4" fontId="14" fillId="2" borderId="13" xfId="0" applyNumberFormat="1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2" borderId="0" xfId="0" applyFont="1" applyFill="1"/>
    <xf numFmtId="4" fontId="14" fillId="2" borderId="1" xfId="0" applyNumberFormat="1" applyFont="1" applyFill="1" applyBorder="1" applyAlignment="1">
      <alignment horizontal="center"/>
    </xf>
    <xf numFmtId="4" fontId="14" fillId="2" borderId="5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/>
    </xf>
    <xf numFmtId="4" fontId="13" fillId="2" borderId="19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3" fillId="0" borderId="0" xfId="0" applyNumberFormat="1" applyFont="1"/>
    <xf numFmtId="2" fontId="13" fillId="0" borderId="3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4" fontId="14" fillId="0" borderId="1" xfId="0" applyNumberFormat="1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right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14" fillId="5" borderId="6" xfId="0" applyNumberFormat="1" applyFont="1" applyFill="1" applyBorder="1" applyAlignment="1">
      <alignment horizontal="center" vertical="center"/>
    </xf>
    <xf numFmtId="4" fontId="14" fillId="5" borderId="10" xfId="0" applyNumberFormat="1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14" fillId="5" borderId="22" xfId="0" applyNumberFormat="1" applyFont="1" applyFill="1" applyBorder="1" applyAlignment="1">
      <alignment horizontal="center" vertical="center"/>
    </xf>
    <xf numFmtId="4" fontId="14" fillId="5" borderId="23" xfId="0" applyNumberFormat="1" applyFont="1" applyFill="1" applyBorder="1" applyAlignment="1">
      <alignment horizontal="center" vertical="center"/>
    </xf>
    <xf numFmtId="4" fontId="14" fillId="5" borderId="2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14" fontId="3" fillId="0" borderId="11" xfId="1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" fontId="14" fillId="4" borderId="5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4" fontId="11" fillId="0" borderId="11" xfId="0" applyNumberFormat="1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0" fontId="17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4" fillId="4" borderId="22" xfId="0" applyNumberFormat="1" applyFont="1" applyFill="1" applyBorder="1" applyAlignment="1">
      <alignment horizontal="center" vertical="center"/>
    </xf>
    <xf numFmtId="4" fontId="14" fillId="4" borderId="23" xfId="0" applyNumberFormat="1" applyFont="1" applyFill="1" applyBorder="1" applyAlignment="1">
      <alignment horizontal="center" vertical="center"/>
    </xf>
    <xf numFmtId="4" fontId="14" fillId="4" borderId="2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0" fillId="0" borderId="0" xfId="0" applyFont="1" applyAlignment="1"/>
    <xf numFmtId="2" fontId="10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7"/>
  <sheetViews>
    <sheetView workbookViewId="0">
      <selection activeCell="I31" sqref="I31"/>
    </sheetView>
  </sheetViews>
  <sheetFormatPr defaultRowHeight="12.75" x14ac:dyDescent="0.2"/>
  <cols>
    <col min="7" max="7" width="9.5703125" bestFit="1" customWidth="1"/>
    <col min="9" max="9" width="9.5703125" bestFit="1" customWidth="1"/>
  </cols>
  <sheetData>
    <row r="3" spans="6:9" x14ac:dyDescent="0.2">
      <c r="F3" s="1"/>
      <c r="G3" s="1"/>
      <c r="I3" s="1"/>
    </row>
    <row r="4" spans="6:9" x14ac:dyDescent="0.2">
      <c r="F4" s="1"/>
    </row>
    <row r="5" spans="6:9" x14ac:dyDescent="0.2">
      <c r="F5" s="1"/>
    </row>
    <row r="6" spans="6:9" x14ac:dyDescent="0.2">
      <c r="F6" s="1"/>
    </row>
    <row r="7" spans="6:9" x14ac:dyDescent="0.2">
      <c r="F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5"/>
  <sheetViews>
    <sheetView tabSelected="1" showWhiteSpace="0" view="pageBreakPreview" topLeftCell="I111" zoomScaleNormal="90" zoomScaleSheetLayoutView="100" workbookViewId="0">
      <selection activeCell="A5" sqref="A5:AA5"/>
    </sheetView>
  </sheetViews>
  <sheetFormatPr defaultRowHeight="15.75" x14ac:dyDescent="0.25"/>
  <cols>
    <col min="1" max="1" width="3.85546875" style="3" customWidth="1"/>
    <col min="2" max="2" width="14.85546875" style="18" customWidth="1"/>
    <col min="3" max="3" width="12.42578125" style="18" customWidth="1"/>
    <col min="4" max="4" width="9.7109375" style="18" customWidth="1"/>
    <col min="5" max="5" width="12.42578125" style="18" customWidth="1"/>
    <col min="6" max="6" width="9.85546875" style="18" customWidth="1"/>
    <col min="7" max="7" width="18.28515625" style="18" customWidth="1"/>
    <col min="8" max="8" width="12.7109375" style="18" customWidth="1"/>
    <col min="9" max="9" width="5.85546875" style="18" customWidth="1"/>
    <col min="10" max="10" width="8.7109375" style="18" customWidth="1"/>
    <col min="11" max="11" width="10.140625" style="18" customWidth="1"/>
    <col min="12" max="12" width="10.7109375" style="18" customWidth="1"/>
    <col min="13" max="13" width="9.85546875" style="7" customWidth="1"/>
    <col min="14" max="14" width="10.28515625" style="7" customWidth="1"/>
    <col min="15" max="15" width="9.28515625" style="7" customWidth="1"/>
    <col min="16" max="16" width="7.5703125" style="3" customWidth="1"/>
    <col min="17" max="17" width="8.28515625" style="13" bestFit="1" customWidth="1"/>
    <col min="18" max="18" width="11.28515625" style="7" customWidth="1"/>
    <col min="19" max="19" width="10.5703125" style="56" customWidth="1"/>
    <col min="20" max="20" width="9.85546875" style="56" customWidth="1"/>
    <col min="21" max="21" width="11" style="7" customWidth="1"/>
    <col min="22" max="22" width="11.5703125" style="56" customWidth="1"/>
    <col min="23" max="23" width="10.7109375" style="56" customWidth="1"/>
    <col min="24" max="24" width="10.28515625" style="7" customWidth="1"/>
    <col min="25" max="25" width="9.42578125" style="7" customWidth="1"/>
    <col min="26" max="26" width="9.7109375" style="7" customWidth="1"/>
    <col min="27" max="27" width="8.5703125" style="7" customWidth="1"/>
    <col min="28" max="28" width="9.7109375" style="7" customWidth="1"/>
    <col min="29" max="29" width="8.5703125" style="3" customWidth="1"/>
    <col min="30" max="30" width="11.7109375" customWidth="1"/>
    <col min="31" max="31" width="13.28515625" customWidth="1"/>
  </cols>
  <sheetData>
    <row r="1" spans="1:34" x14ac:dyDescent="0.25">
      <c r="AB1" s="266"/>
      <c r="AC1" s="267" t="s">
        <v>84</v>
      </c>
    </row>
    <row r="2" spans="1:34" x14ac:dyDescent="0.25">
      <c r="AC2" s="76" t="s">
        <v>148</v>
      </c>
    </row>
    <row r="3" spans="1:34" x14ac:dyDescent="0.25">
      <c r="AC3" s="76" t="s">
        <v>149</v>
      </c>
    </row>
    <row r="4" spans="1:34" x14ac:dyDescent="0.25">
      <c r="AC4" s="76" t="s">
        <v>150</v>
      </c>
      <c r="AD4" s="2"/>
      <c r="AE4" s="2"/>
    </row>
    <row r="5" spans="1:34" ht="30.75" customHeight="1" thickBot="1" x14ac:dyDescent="0.25">
      <c r="A5" s="145" t="s">
        <v>140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 t="s">
        <v>8</v>
      </c>
      <c r="AC5" s="148"/>
      <c r="AD5" s="4"/>
    </row>
    <row r="6" spans="1:34" s="18" customFormat="1" ht="30.75" customHeight="1" x14ac:dyDescent="0.2">
      <c r="A6" s="167" t="s">
        <v>14</v>
      </c>
      <c r="B6" s="155" t="s">
        <v>15</v>
      </c>
      <c r="C6" s="155" t="s">
        <v>0</v>
      </c>
      <c r="D6" s="155" t="s">
        <v>16</v>
      </c>
      <c r="E6" s="155" t="s">
        <v>17</v>
      </c>
      <c r="F6" s="155" t="s">
        <v>18</v>
      </c>
      <c r="G6" s="155" t="s">
        <v>19</v>
      </c>
      <c r="H6" s="155" t="s">
        <v>20</v>
      </c>
      <c r="I6" s="155" t="s">
        <v>21</v>
      </c>
      <c r="J6" s="155" t="s">
        <v>22</v>
      </c>
      <c r="K6" s="155" t="s">
        <v>2</v>
      </c>
      <c r="L6" s="155"/>
      <c r="M6" s="155" t="s">
        <v>83</v>
      </c>
      <c r="N6" s="155"/>
      <c r="O6" s="155"/>
      <c r="P6" s="155" t="s">
        <v>9</v>
      </c>
      <c r="Q6" s="170" t="s">
        <v>23</v>
      </c>
      <c r="R6" s="172" t="s">
        <v>24</v>
      </c>
      <c r="S6" s="172"/>
      <c r="T6" s="172"/>
      <c r="U6" s="172" t="s">
        <v>25</v>
      </c>
      <c r="V6" s="172"/>
      <c r="W6" s="172"/>
      <c r="X6" s="172" t="s">
        <v>26</v>
      </c>
      <c r="Y6" s="172"/>
      <c r="Z6" s="172"/>
      <c r="AA6" s="155" t="s">
        <v>11</v>
      </c>
      <c r="AB6" s="155" t="s">
        <v>13</v>
      </c>
      <c r="AC6" s="133" t="s">
        <v>12</v>
      </c>
      <c r="AD6" s="17"/>
      <c r="AE6" s="17"/>
      <c r="AF6" s="17"/>
      <c r="AG6" s="17"/>
      <c r="AH6" s="17"/>
    </row>
    <row r="7" spans="1:34" s="18" customFormat="1" ht="15" customHeight="1" x14ac:dyDescent="0.2">
      <c r="A7" s="168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69" t="s">
        <v>27</v>
      </c>
      <c r="N7" s="124" t="s">
        <v>28</v>
      </c>
      <c r="O7" s="124"/>
      <c r="P7" s="124"/>
      <c r="Q7" s="171"/>
      <c r="R7" s="169" t="s">
        <v>29</v>
      </c>
      <c r="S7" s="169" t="s">
        <v>28</v>
      </c>
      <c r="T7" s="169"/>
      <c r="U7" s="169" t="s">
        <v>49</v>
      </c>
      <c r="V7" s="169" t="s">
        <v>28</v>
      </c>
      <c r="W7" s="169"/>
      <c r="X7" s="169" t="s">
        <v>30</v>
      </c>
      <c r="Y7" s="169" t="s">
        <v>28</v>
      </c>
      <c r="Z7" s="169"/>
      <c r="AA7" s="124"/>
      <c r="AB7" s="124"/>
      <c r="AC7" s="134"/>
      <c r="AD7" s="17"/>
      <c r="AE7" s="17"/>
      <c r="AF7" s="17"/>
      <c r="AG7" s="17"/>
      <c r="AH7" s="17"/>
    </row>
    <row r="8" spans="1:34" s="18" customFormat="1" ht="112.5" customHeight="1" x14ac:dyDescent="0.2">
      <c r="A8" s="168"/>
      <c r="B8" s="124"/>
      <c r="C8" s="124"/>
      <c r="D8" s="124"/>
      <c r="E8" s="124"/>
      <c r="F8" s="124"/>
      <c r="G8" s="124"/>
      <c r="H8" s="124"/>
      <c r="I8" s="124"/>
      <c r="J8" s="124"/>
      <c r="K8" s="45" t="s">
        <v>31</v>
      </c>
      <c r="L8" s="45" t="s">
        <v>1</v>
      </c>
      <c r="M8" s="169"/>
      <c r="N8" s="45" t="s">
        <v>32</v>
      </c>
      <c r="O8" s="45" t="s">
        <v>33</v>
      </c>
      <c r="P8" s="124"/>
      <c r="Q8" s="171"/>
      <c r="R8" s="169"/>
      <c r="S8" s="68" t="s">
        <v>34</v>
      </c>
      <c r="T8" s="68" t="s">
        <v>35</v>
      </c>
      <c r="U8" s="169"/>
      <c r="V8" s="68" t="s">
        <v>36</v>
      </c>
      <c r="W8" s="68" t="s">
        <v>37</v>
      </c>
      <c r="X8" s="169"/>
      <c r="Y8" s="68" t="s">
        <v>38</v>
      </c>
      <c r="Z8" s="68" t="s">
        <v>48</v>
      </c>
      <c r="AA8" s="124"/>
      <c r="AB8" s="124"/>
      <c r="AC8" s="134"/>
      <c r="AD8" s="17"/>
      <c r="AE8" s="17"/>
      <c r="AF8" s="17"/>
      <c r="AG8" s="17"/>
      <c r="AH8" s="17"/>
    </row>
    <row r="9" spans="1:34" s="3" customFormat="1" ht="11.25" x14ac:dyDescent="0.2">
      <c r="A9" s="65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9">
        <v>13</v>
      </c>
      <c r="N9" s="19">
        <v>14</v>
      </c>
      <c r="O9" s="19">
        <v>15</v>
      </c>
      <c r="P9" s="19">
        <v>16</v>
      </c>
      <c r="Q9" s="15">
        <v>17</v>
      </c>
      <c r="R9" s="9">
        <v>18</v>
      </c>
      <c r="S9" s="9">
        <v>19</v>
      </c>
      <c r="T9" s="9">
        <v>20</v>
      </c>
      <c r="U9" s="21" t="s">
        <v>39</v>
      </c>
      <c r="V9" s="9">
        <v>22</v>
      </c>
      <c r="W9" s="9">
        <v>23</v>
      </c>
      <c r="X9" s="9">
        <v>24</v>
      </c>
      <c r="Y9" s="9">
        <v>25</v>
      </c>
      <c r="Z9" s="22" t="s">
        <v>40</v>
      </c>
      <c r="AA9" s="19">
        <v>27</v>
      </c>
      <c r="AB9" s="19">
        <v>28</v>
      </c>
      <c r="AC9" s="66">
        <v>29</v>
      </c>
      <c r="AD9" s="8"/>
      <c r="AE9" s="8"/>
      <c r="AF9" s="8"/>
      <c r="AG9" s="8"/>
      <c r="AH9" s="8"/>
    </row>
    <row r="10" spans="1:34" s="3" customFormat="1" ht="12.75" x14ac:dyDescent="0.2">
      <c r="A10" s="186"/>
      <c r="B10" s="149" t="s">
        <v>88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28">
        <f>N10+O10</f>
        <v>72242.31</v>
      </c>
      <c r="N10" s="29">
        <f t="shared" ref="N10:O13" si="0">N15+N55+N70+N95</f>
        <v>56664.95</v>
      </c>
      <c r="O10" s="29">
        <f t="shared" si="0"/>
        <v>15577.359999999999</v>
      </c>
      <c r="P10" s="30"/>
      <c r="Q10" s="31"/>
      <c r="R10" s="32">
        <f>S10+T10</f>
        <v>180720.17</v>
      </c>
      <c r="S10" s="57">
        <f t="shared" ref="S10:T14" si="1">S15+S55+S70+S95</f>
        <v>136392.5</v>
      </c>
      <c r="T10" s="57">
        <f t="shared" si="1"/>
        <v>44327.670000000006</v>
      </c>
      <c r="U10" s="32">
        <f>V10+W10</f>
        <v>180612.03499999997</v>
      </c>
      <c r="V10" s="57">
        <f t="shared" ref="V10:W14" si="2">V15+V55+V70+V95</f>
        <v>137617.82999999999</v>
      </c>
      <c r="W10" s="57">
        <f t="shared" si="2"/>
        <v>42994.205000000002</v>
      </c>
      <c r="X10" s="32">
        <f>M10+R10-U10</f>
        <v>72350.445000000036</v>
      </c>
      <c r="Y10" s="32">
        <f>N10+S10-V10</f>
        <v>55439.620000000024</v>
      </c>
      <c r="Z10" s="32">
        <f>O10+T10-W10</f>
        <v>16910.825000000004</v>
      </c>
      <c r="AA10" s="173"/>
      <c r="AB10" s="173"/>
      <c r="AC10" s="234"/>
      <c r="AD10" s="8"/>
      <c r="AE10" s="8"/>
      <c r="AF10" s="8"/>
      <c r="AG10" s="8"/>
      <c r="AH10" s="8"/>
    </row>
    <row r="11" spans="1:34" s="3" customFormat="1" ht="12.75" x14ac:dyDescent="0.2">
      <c r="A11" s="186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28">
        <f t="shared" ref="M11:M13" si="3">N11+O11</f>
        <v>72242.31</v>
      </c>
      <c r="N11" s="29">
        <f t="shared" si="0"/>
        <v>56664.95</v>
      </c>
      <c r="O11" s="29">
        <f t="shared" si="0"/>
        <v>15577.359999999999</v>
      </c>
      <c r="P11" s="30"/>
      <c r="Q11" s="31"/>
      <c r="R11" s="32">
        <f t="shared" ref="R11:R13" si="4">S11+T11</f>
        <v>168277.49</v>
      </c>
      <c r="S11" s="57">
        <f t="shared" si="1"/>
        <v>130168.79999999999</v>
      </c>
      <c r="T11" s="57">
        <f t="shared" si="1"/>
        <v>38108.689999999995</v>
      </c>
      <c r="U11" s="32">
        <f t="shared" ref="U11:U14" si="5">V11+W11</f>
        <v>171204.21999999997</v>
      </c>
      <c r="V11" s="57">
        <f t="shared" si="2"/>
        <v>133551.44999999998</v>
      </c>
      <c r="W11" s="57">
        <f t="shared" si="2"/>
        <v>37652.769999999997</v>
      </c>
      <c r="X11" s="32">
        <f t="shared" ref="X11:X13" si="6">M11+R11-U11</f>
        <v>69315.580000000016</v>
      </c>
      <c r="Y11" s="32">
        <f t="shared" ref="Y11:Y13" si="7">N11+S11-V11</f>
        <v>53282.300000000017</v>
      </c>
      <c r="Z11" s="32">
        <f t="shared" ref="Z11:Z13" si="8">O11+T11-W11</f>
        <v>16033.279999999999</v>
      </c>
      <c r="AA11" s="173"/>
      <c r="AB11" s="173"/>
      <c r="AC11" s="234"/>
      <c r="AD11" s="70">
        <f>V10+V11+V12</f>
        <v>392374.73</v>
      </c>
      <c r="AE11" s="8"/>
      <c r="AF11" s="8"/>
      <c r="AG11" s="8"/>
      <c r="AH11" s="8"/>
    </row>
    <row r="12" spans="1:34" s="3" customFormat="1" ht="12.75" x14ac:dyDescent="0.2">
      <c r="A12" s="186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28">
        <f t="shared" si="3"/>
        <v>72242.31</v>
      </c>
      <c r="N12" s="29">
        <f t="shared" si="0"/>
        <v>56664.95</v>
      </c>
      <c r="O12" s="29">
        <f t="shared" si="0"/>
        <v>15577.359999999999</v>
      </c>
      <c r="P12" s="30"/>
      <c r="Q12" s="31"/>
      <c r="R12" s="32">
        <f t="shared" si="4"/>
        <v>137641.32</v>
      </c>
      <c r="S12" s="57">
        <f t="shared" si="1"/>
        <v>115152.81999999999</v>
      </c>
      <c r="T12" s="57">
        <f t="shared" si="1"/>
        <v>22488.5</v>
      </c>
      <c r="U12" s="32">
        <f t="shared" si="5"/>
        <v>150319.57999999999</v>
      </c>
      <c r="V12" s="57">
        <f t="shared" si="2"/>
        <v>121205.45</v>
      </c>
      <c r="W12" s="57">
        <f t="shared" si="2"/>
        <v>29114.129999999997</v>
      </c>
      <c r="X12" s="32">
        <f t="shared" si="6"/>
        <v>59564.050000000017</v>
      </c>
      <c r="Y12" s="32">
        <f t="shared" si="7"/>
        <v>50612.319999999992</v>
      </c>
      <c r="Z12" s="32">
        <f t="shared" si="8"/>
        <v>8951.7300000000032</v>
      </c>
      <c r="AA12" s="173"/>
      <c r="AB12" s="173"/>
      <c r="AC12" s="234"/>
      <c r="AD12" s="8"/>
      <c r="AE12" s="8"/>
      <c r="AF12" s="8"/>
      <c r="AG12" s="8"/>
      <c r="AH12" s="8"/>
    </row>
    <row r="13" spans="1:34" s="3" customFormat="1" ht="12.75" x14ac:dyDescent="0.2">
      <c r="A13" s="186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28">
        <f t="shared" si="3"/>
        <v>75326.51999999999</v>
      </c>
      <c r="N13" s="29">
        <f t="shared" si="0"/>
        <v>59337.649999999994</v>
      </c>
      <c r="O13" s="29">
        <f t="shared" si="0"/>
        <v>15988.869999999999</v>
      </c>
      <c r="P13" s="30"/>
      <c r="Q13" s="31"/>
      <c r="R13" s="32">
        <f t="shared" si="4"/>
        <v>165025.35999999999</v>
      </c>
      <c r="S13" s="57">
        <f t="shared" si="1"/>
        <v>128750.23999999999</v>
      </c>
      <c r="T13" s="57">
        <f t="shared" si="1"/>
        <v>36275.119999999995</v>
      </c>
      <c r="U13" s="32">
        <f t="shared" si="5"/>
        <v>159732.39000000001</v>
      </c>
      <c r="V13" s="57">
        <f t="shared" si="2"/>
        <v>127087.91</v>
      </c>
      <c r="W13" s="57">
        <f t="shared" si="2"/>
        <v>32644.480000000003</v>
      </c>
      <c r="X13" s="32">
        <f t="shared" si="6"/>
        <v>80619.489999999962</v>
      </c>
      <c r="Y13" s="32">
        <f t="shared" si="7"/>
        <v>60999.979999999981</v>
      </c>
      <c r="Z13" s="32">
        <f t="shared" si="8"/>
        <v>19619.509999999987</v>
      </c>
      <c r="AA13" s="173"/>
      <c r="AB13" s="173"/>
      <c r="AC13" s="234"/>
      <c r="AD13" s="8"/>
      <c r="AE13" s="8"/>
      <c r="AF13" s="8"/>
      <c r="AG13" s="8"/>
      <c r="AH13" s="8"/>
    </row>
    <row r="14" spans="1:34" s="3" customFormat="1" ht="13.5" thickBot="1" x14ac:dyDescent="0.25">
      <c r="A14" s="187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63"/>
      <c r="N14" s="163"/>
      <c r="O14" s="163"/>
      <c r="P14" s="46"/>
      <c r="Q14" s="33"/>
      <c r="R14" s="41">
        <f>S14+T14</f>
        <v>651664.34</v>
      </c>
      <c r="S14" s="57">
        <f t="shared" si="1"/>
        <v>510464.36</v>
      </c>
      <c r="T14" s="57">
        <f t="shared" si="1"/>
        <v>141199.98000000001</v>
      </c>
      <c r="U14" s="32">
        <f t="shared" si="5"/>
        <v>661868.22499999998</v>
      </c>
      <c r="V14" s="75">
        <f t="shared" si="2"/>
        <v>519462.64</v>
      </c>
      <c r="W14" s="57">
        <f t="shared" si="2"/>
        <v>142405.58499999996</v>
      </c>
      <c r="X14" s="163"/>
      <c r="Y14" s="163"/>
      <c r="Z14" s="163"/>
      <c r="AA14" s="174"/>
      <c r="AB14" s="174"/>
      <c r="AC14" s="235"/>
      <c r="AD14" s="8"/>
      <c r="AE14" s="8"/>
      <c r="AF14" s="8"/>
      <c r="AG14" s="8"/>
      <c r="AH14" s="8"/>
    </row>
    <row r="15" spans="1:34" ht="13.5" thickBot="1" x14ac:dyDescent="0.25">
      <c r="A15" s="164" t="s">
        <v>85</v>
      </c>
      <c r="B15" s="160" t="s">
        <v>79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47">
        <f>N15+O15</f>
        <v>24489.71</v>
      </c>
      <c r="N15" s="48">
        <f t="shared" ref="N15:O18" si="9">N20+N25+N30+N35+N40+N50</f>
        <v>12832.41</v>
      </c>
      <c r="O15" s="48">
        <f t="shared" si="9"/>
        <v>11657.3</v>
      </c>
      <c r="P15" s="236"/>
      <c r="Q15" s="49" t="s">
        <v>4</v>
      </c>
      <c r="R15" s="50">
        <f>S15+T15</f>
        <v>83915.790000000008</v>
      </c>
      <c r="S15" s="51">
        <f>S20+S25+S30+S35+S40+S50+S45</f>
        <v>41958</v>
      </c>
      <c r="T15" s="51">
        <f>T20+T25+T30+T35+T40+T50+T45</f>
        <v>41957.79</v>
      </c>
      <c r="U15" s="50">
        <f>V15+W15</f>
        <v>81842.22</v>
      </c>
      <c r="V15" s="51">
        <f>V20+V25+V30+V35+V40+V50+V45</f>
        <v>40921.1</v>
      </c>
      <c r="W15" s="51">
        <f>W20+W25+W30+W35+W40+W50+W45</f>
        <v>40921.120000000003</v>
      </c>
      <c r="X15" s="51">
        <f t="shared" ref="X15:Z18" si="10">X20+X25+X30+X35+X40+X50</f>
        <v>26563.279999999999</v>
      </c>
      <c r="Y15" s="51">
        <f t="shared" si="10"/>
        <v>13869.309999999996</v>
      </c>
      <c r="Z15" s="51">
        <f t="shared" si="10"/>
        <v>12693.969999999998</v>
      </c>
      <c r="AA15" s="156"/>
      <c r="AB15" s="156"/>
      <c r="AC15" s="230"/>
      <c r="AD15" s="69">
        <f>V15+V16+V17</f>
        <v>105004.42000000001</v>
      </c>
      <c r="AE15" s="5"/>
      <c r="AF15" s="5"/>
      <c r="AG15" s="5"/>
      <c r="AH15" s="5"/>
    </row>
    <row r="16" spans="1:34" ht="13.5" thickBot="1" x14ac:dyDescent="0.25">
      <c r="A16" s="165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47">
        <f t="shared" ref="M16:M18" si="11">N16+O16</f>
        <v>24489.71</v>
      </c>
      <c r="N16" s="48">
        <f t="shared" si="9"/>
        <v>12832.41</v>
      </c>
      <c r="O16" s="48">
        <f t="shared" si="9"/>
        <v>11657.3</v>
      </c>
      <c r="P16" s="237"/>
      <c r="Q16" s="14" t="s">
        <v>5</v>
      </c>
      <c r="R16" s="50">
        <f t="shared" ref="R16:R18" si="12">S16+T16</f>
        <v>71536.19</v>
      </c>
      <c r="S16" s="51">
        <f t="shared" ref="S16:T18" si="13">S21+S26+S31+S36+S41+S51+S46</f>
        <v>35767.69</v>
      </c>
      <c r="T16" s="51">
        <f t="shared" si="13"/>
        <v>35768.5</v>
      </c>
      <c r="U16" s="12">
        <f t="shared" ref="U16:U18" si="14">V16+W16</f>
        <v>72311.78</v>
      </c>
      <c r="V16" s="51">
        <f t="shared" ref="V16:V18" si="15">V21+V26+V31+V36+V41+V51+V46</f>
        <v>36743.589999999997</v>
      </c>
      <c r="W16" s="51">
        <f t="shared" ref="W16:W18" si="16">W21+W26+W31+W36+W41+W51+W46</f>
        <v>35568.19</v>
      </c>
      <c r="X16" s="51">
        <f t="shared" si="10"/>
        <v>25110.33</v>
      </c>
      <c r="Y16" s="51">
        <f t="shared" si="10"/>
        <v>11856.509999999998</v>
      </c>
      <c r="Z16" s="51">
        <f t="shared" si="10"/>
        <v>11857.61</v>
      </c>
      <c r="AA16" s="157"/>
      <c r="AB16" s="157"/>
      <c r="AC16" s="231"/>
      <c r="AD16" s="5"/>
      <c r="AE16" s="5"/>
      <c r="AF16" s="5"/>
      <c r="AG16" s="5"/>
      <c r="AH16" s="5"/>
    </row>
    <row r="17" spans="1:34" ht="13.5" thickBot="1" x14ac:dyDescent="0.25">
      <c r="A17" s="165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47">
        <f t="shared" si="11"/>
        <v>24489.71</v>
      </c>
      <c r="N17" s="48">
        <f t="shared" si="9"/>
        <v>12832.41</v>
      </c>
      <c r="O17" s="48">
        <f t="shared" si="9"/>
        <v>11657.3</v>
      </c>
      <c r="P17" s="237"/>
      <c r="Q17" s="14" t="s">
        <v>6</v>
      </c>
      <c r="R17" s="50">
        <f t="shared" si="12"/>
        <v>40555.820000000007</v>
      </c>
      <c r="S17" s="51">
        <f t="shared" si="13"/>
        <v>20564.91</v>
      </c>
      <c r="T17" s="51">
        <f t="shared" si="13"/>
        <v>19990.910000000003</v>
      </c>
      <c r="U17" s="12">
        <f t="shared" si="14"/>
        <v>54679.6</v>
      </c>
      <c r="V17" s="51">
        <f t="shared" si="15"/>
        <v>27339.730000000003</v>
      </c>
      <c r="W17" s="51">
        <f t="shared" si="16"/>
        <v>27339.869999999995</v>
      </c>
      <c r="X17" s="51">
        <f t="shared" si="10"/>
        <v>10986.550000000003</v>
      </c>
      <c r="Y17" s="51">
        <f t="shared" si="10"/>
        <v>6057.5899999999983</v>
      </c>
      <c r="Z17" s="51">
        <f t="shared" si="10"/>
        <v>4308.340000000002</v>
      </c>
      <c r="AA17" s="157"/>
      <c r="AB17" s="157"/>
      <c r="AC17" s="231"/>
      <c r="AD17" s="5"/>
      <c r="AE17" s="5"/>
      <c r="AF17" s="5"/>
      <c r="AG17" s="5"/>
      <c r="AH17" s="5"/>
    </row>
    <row r="18" spans="1:34" ht="12.75" x14ac:dyDescent="0.2">
      <c r="A18" s="165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47">
        <f t="shared" si="11"/>
        <v>24489.71</v>
      </c>
      <c r="N18" s="48">
        <f t="shared" si="9"/>
        <v>12832.41</v>
      </c>
      <c r="O18" s="48">
        <f t="shared" si="9"/>
        <v>11657.3</v>
      </c>
      <c r="P18" s="237"/>
      <c r="Q18" s="14" t="s">
        <v>7</v>
      </c>
      <c r="R18" s="50">
        <f t="shared" si="12"/>
        <v>68034.7</v>
      </c>
      <c r="S18" s="51">
        <f t="shared" si="13"/>
        <v>34267.699999999997</v>
      </c>
      <c r="T18" s="51">
        <f t="shared" si="13"/>
        <v>33767</v>
      </c>
      <c r="U18" s="12">
        <f t="shared" si="14"/>
        <v>60791.710000000006</v>
      </c>
      <c r="V18" s="51">
        <f t="shared" si="15"/>
        <v>30463.47</v>
      </c>
      <c r="W18" s="51">
        <f t="shared" si="16"/>
        <v>30328.240000000005</v>
      </c>
      <c r="X18" s="51">
        <f t="shared" si="10"/>
        <v>18208.440000000006</v>
      </c>
      <c r="Y18" s="51">
        <f t="shared" si="10"/>
        <v>16626.09</v>
      </c>
      <c r="Z18" s="51">
        <f t="shared" si="10"/>
        <v>15085.509999999998</v>
      </c>
      <c r="AA18" s="157"/>
      <c r="AB18" s="157"/>
      <c r="AC18" s="231"/>
      <c r="AD18" s="5"/>
      <c r="AE18" s="5"/>
      <c r="AF18" s="5"/>
      <c r="AG18" s="5"/>
      <c r="AH18" s="5"/>
    </row>
    <row r="19" spans="1:34" ht="13.5" thickBot="1" x14ac:dyDescent="0.25">
      <c r="A19" s="166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59"/>
      <c r="N19" s="159"/>
      <c r="O19" s="159"/>
      <c r="P19" s="238"/>
      <c r="Q19" s="52" t="s">
        <v>3</v>
      </c>
      <c r="R19" s="53">
        <f>T19+S19</f>
        <v>264042.5</v>
      </c>
      <c r="S19" s="58">
        <f>SUM(S15:S18)</f>
        <v>132558.29999999999</v>
      </c>
      <c r="T19" s="58">
        <f>SUM(T15:T18)</f>
        <v>131484.20000000001</v>
      </c>
      <c r="U19" s="54">
        <f>W19+V19</f>
        <v>269625.31</v>
      </c>
      <c r="V19" s="54">
        <f>SUM(V15:V18)</f>
        <v>135467.89000000001</v>
      </c>
      <c r="W19" s="58">
        <f>SUM(W15:W18)</f>
        <v>134157.41999999998</v>
      </c>
      <c r="X19" s="159"/>
      <c r="Y19" s="159"/>
      <c r="Z19" s="159"/>
      <c r="AA19" s="158"/>
      <c r="AB19" s="158"/>
      <c r="AC19" s="232"/>
      <c r="AD19" s="5"/>
      <c r="AE19" s="5"/>
      <c r="AF19" s="5"/>
      <c r="AG19" s="5"/>
      <c r="AH19" s="5"/>
    </row>
    <row r="20" spans="1:34" ht="13.5" customHeight="1" x14ac:dyDescent="0.2">
      <c r="A20" s="175">
        <v>1</v>
      </c>
      <c r="B20" s="85" t="s">
        <v>98</v>
      </c>
      <c r="C20" s="85" t="s">
        <v>41</v>
      </c>
      <c r="D20" s="85" t="s">
        <v>122</v>
      </c>
      <c r="E20" s="104" t="s">
        <v>91</v>
      </c>
      <c r="F20" s="79" t="s">
        <v>95</v>
      </c>
      <c r="G20" s="85" t="s">
        <v>94</v>
      </c>
      <c r="H20" s="85" t="s">
        <v>42</v>
      </c>
      <c r="I20" s="100" t="s">
        <v>136</v>
      </c>
      <c r="J20" s="85">
        <v>16.18</v>
      </c>
      <c r="K20" s="117" t="s">
        <v>134</v>
      </c>
      <c r="L20" s="117" t="s">
        <v>135</v>
      </c>
      <c r="M20" s="25">
        <f>N20+O20</f>
        <v>0</v>
      </c>
      <c r="N20" s="26">
        <v>0</v>
      </c>
      <c r="O20" s="26">
        <v>0</v>
      </c>
      <c r="P20" s="123" t="s">
        <v>43</v>
      </c>
      <c r="Q20" s="27" t="s">
        <v>4</v>
      </c>
      <c r="R20" s="36">
        <f>S20+T20</f>
        <v>3587.58</v>
      </c>
      <c r="S20" s="25">
        <v>1793.79</v>
      </c>
      <c r="T20" s="25">
        <v>1793.79</v>
      </c>
      <c r="U20" s="36">
        <f>V20+W20</f>
        <v>3587.58</v>
      </c>
      <c r="V20" s="36">
        <v>1793.79</v>
      </c>
      <c r="W20" s="36">
        <v>1793.79</v>
      </c>
      <c r="X20" s="25">
        <f>M20+R20-U20</f>
        <v>0</v>
      </c>
      <c r="Y20" s="25">
        <f>N20+S20-V20</f>
        <v>0</v>
      </c>
      <c r="Z20" s="25">
        <f>O20+T20-W20</f>
        <v>0</v>
      </c>
      <c r="AA20" s="97" t="s">
        <v>114</v>
      </c>
      <c r="AB20" s="94"/>
      <c r="AC20" s="233"/>
      <c r="AD20" s="5"/>
      <c r="AE20" s="5"/>
      <c r="AF20" s="5"/>
      <c r="AG20" s="5"/>
      <c r="AH20" s="5"/>
    </row>
    <row r="21" spans="1:34" ht="12.75" x14ac:dyDescent="0.2">
      <c r="A21" s="110"/>
      <c r="B21" s="82"/>
      <c r="C21" s="82"/>
      <c r="D21" s="82"/>
      <c r="E21" s="80"/>
      <c r="F21" s="101"/>
      <c r="G21" s="82"/>
      <c r="H21" s="82"/>
      <c r="I21" s="81"/>
      <c r="J21" s="82"/>
      <c r="K21" s="82"/>
      <c r="L21" s="82"/>
      <c r="M21" s="10">
        <f t="shared" ref="M21:M23" si="17">X20</f>
        <v>0</v>
      </c>
      <c r="N21" s="26">
        <v>0</v>
      </c>
      <c r="O21" s="26">
        <v>0</v>
      </c>
      <c r="P21" s="124"/>
      <c r="Q21" s="15" t="s">
        <v>5</v>
      </c>
      <c r="R21" s="23">
        <f t="shared" ref="R21:R22" si="18">S21+T21</f>
        <v>3587.58</v>
      </c>
      <c r="S21" s="25">
        <v>1793.79</v>
      </c>
      <c r="T21" s="25">
        <v>1793.79</v>
      </c>
      <c r="U21" s="23">
        <f t="shared" ref="U21:U23" si="19">V21+W21</f>
        <v>3587.58</v>
      </c>
      <c r="V21" s="36">
        <v>1793.79</v>
      </c>
      <c r="W21" s="36">
        <v>1793.79</v>
      </c>
      <c r="X21" s="25">
        <f t="shared" ref="X21:X23" si="20">M21+R21-U21</f>
        <v>0</v>
      </c>
      <c r="Y21" s="10">
        <f t="shared" ref="Y21:Y23" si="21">N21+S21-V21</f>
        <v>0</v>
      </c>
      <c r="Z21" s="10">
        <f t="shared" ref="Z21:Z23" si="22">O21+T21-W21</f>
        <v>0</v>
      </c>
      <c r="AA21" s="108"/>
      <c r="AB21" s="143"/>
      <c r="AC21" s="212"/>
      <c r="AD21" s="5"/>
      <c r="AE21" s="5"/>
      <c r="AF21" s="5"/>
      <c r="AG21" s="5"/>
      <c r="AH21" s="5"/>
    </row>
    <row r="22" spans="1:34" ht="12.75" x14ac:dyDescent="0.2">
      <c r="A22" s="110"/>
      <c r="B22" s="82"/>
      <c r="C22" s="82"/>
      <c r="D22" s="82"/>
      <c r="E22" s="80"/>
      <c r="F22" s="101"/>
      <c r="G22" s="82"/>
      <c r="H22" s="82"/>
      <c r="I22" s="81"/>
      <c r="J22" s="82"/>
      <c r="K22" s="82"/>
      <c r="L22" s="82"/>
      <c r="M22" s="10">
        <f t="shared" si="17"/>
        <v>0</v>
      </c>
      <c r="N22" s="26">
        <v>0</v>
      </c>
      <c r="O22" s="26">
        <v>0</v>
      </c>
      <c r="P22" s="124"/>
      <c r="Q22" s="15" t="s">
        <v>6</v>
      </c>
      <c r="R22" s="23">
        <f t="shared" si="18"/>
        <v>1287.2</v>
      </c>
      <c r="S22" s="25">
        <v>643.6</v>
      </c>
      <c r="T22" s="25">
        <v>643.6</v>
      </c>
      <c r="U22" s="23">
        <f t="shared" si="19"/>
        <v>3186.62</v>
      </c>
      <c r="V22" s="36">
        <v>1593.31</v>
      </c>
      <c r="W22" s="36">
        <v>1593.31</v>
      </c>
      <c r="X22" s="25">
        <f t="shared" si="20"/>
        <v>-1899.4199999999998</v>
      </c>
      <c r="Y22" s="10">
        <f t="shared" si="21"/>
        <v>-949.70999999999992</v>
      </c>
      <c r="Z22" s="10">
        <f t="shared" si="22"/>
        <v>-949.70999999999992</v>
      </c>
      <c r="AA22" s="108"/>
      <c r="AB22" s="143"/>
      <c r="AC22" s="212"/>
      <c r="AD22" s="5"/>
      <c r="AE22" s="5"/>
      <c r="AF22" s="5"/>
      <c r="AG22" s="5"/>
      <c r="AH22" s="5"/>
    </row>
    <row r="23" spans="1:34" ht="12.75" x14ac:dyDescent="0.2">
      <c r="A23" s="110"/>
      <c r="B23" s="82"/>
      <c r="C23" s="82"/>
      <c r="D23" s="82"/>
      <c r="E23" s="80"/>
      <c r="F23" s="101"/>
      <c r="G23" s="82"/>
      <c r="H23" s="82"/>
      <c r="I23" s="81"/>
      <c r="J23" s="82"/>
      <c r="K23" s="82"/>
      <c r="L23" s="82"/>
      <c r="M23" s="10">
        <f t="shared" si="17"/>
        <v>-1899.4199999999998</v>
      </c>
      <c r="N23" s="26">
        <v>0</v>
      </c>
      <c r="O23" s="26">
        <v>0</v>
      </c>
      <c r="P23" s="124"/>
      <c r="Q23" s="15" t="s">
        <v>7</v>
      </c>
      <c r="R23" s="23">
        <f>S23+T23</f>
        <v>0</v>
      </c>
      <c r="S23" s="25">
        <v>0</v>
      </c>
      <c r="T23" s="25">
        <v>0</v>
      </c>
      <c r="U23" s="23">
        <f t="shared" si="19"/>
        <v>0</v>
      </c>
      <c r="V23" s="36">
        <v>0</v>
      </c>
      <c r="W23" s="36">
        <v>0</v>
      </c>
      <c r="X23" s="25">
        <f t="shared" si="20"/>
        <v>-1899.4199999999998</v>
      </c>
      <c r="Y23" s="10">
        <f t="shared" si="21"/>
        <v>0</v>
      </c>
      <c r="Z23" s="10">
        <f t="shared" si="22"/>
        <v>0</v>
      </c>
      <c r="AA23" s="108"/>
      <c r="AB23" s="143"/>
      <c r="AC23" s="212"/>
      <c r="AD23" s="5"/>
      <c r="AE23" s="5"/>
      <c r="AF23" s="5"/>
      <c r="AG23" s="5"/>
      <c r="AH23" s="5"/>
    </row>
    <row r="24" spans="1:34" ht="12.75" x14ac:dyDescent="0.2">
      <c r="A24" s="110"/>
      <c r="B24" s="82"/>
      <c r="C24" s="82"/>
      <c r="D24" s="82"/>
      <c r="E24" s="80"/>
      <c r="F24" s="101"/>
      <c r="G24" s="82"/>
      <c r="H24" s="82"/>
      <c r="I24" s="81"/>
      <c r="J24" s="82"/>
      <c r="K24" s="82"/>
      <c r="L24" s="82"/>
      <c r="M24" s="111"/>
      <c r="N24" s="111"/>
      <c r="O24" s="111"/>
      <c r="P24" s="124"/>
      <c r="Q24" s="16" t="s">
        <v>3</v>
      </c>
      <c r="R24" s="37">
        <f>SUM(R20:R23)</f>
        <v>8462.36</v>
      </c>
      <c r="S24" s="12">
        <f>SUM(S20:S23)</f>
        <v>4231.18</v>
      </c>
      <c r="T24" s="12">
        <f>SUM(T20:T23)</f>
        <v>4231.18</v>
      </c>
      <c r="U24" s="37">
        <f t="shared" ref="U24:W24" si="23">SUM(U20:U23)</f>
        <v>10361.779999999999</v>
      </c>
      <c r="V24" s="37">
        <f t="shared" si="23"/>
        <v>5180.8899999999994</v>
      </c>
      <c r="W24" s="37">
        <f t="shared" si="23"/>
        <v>5180.8899999999994</v>
      </c>
      <c r="X24" s="111"/>
      <c r="Y24" s="111"/>
      <c r="Z24" s="111"/>
      <c r="AA24" s="108"/>
      <c r="AB24" s="143"/>
      <c r="AC24" s="212"/>
      <c r="AD24" s="5"/>
      <c r="AE24" s="5"/>
      <c r="AF24" s="5"/>
      <c r="AG24" s="5"/>
      <c r="AH24" s="5"/>
    </row>
    <row r="25" spans="1:34" ht="12.75" customHeight="1" x14ac:dyDescent="0.2">
      <c r="A25" s="175">
        <v>2</v>
      </c>
      <c r="B25" s="82" t="s">
        <v>98</v>
      </c>
      <c r="C25" s="82" t="s">
        <v>44</v>
      </c>
      <c r="D25" s="82" t="s">
        <v>125</v>
      </c>
      <c r="E25" s="80" t="s">
        <v>91</v>
      </c>
      <c r="F25" s="101"/>
      <c r="G25" s="82" t="s">
        <v>96</v>
      </c>
      <c r="H25" s="82" t="s">
        <v>45</v>
      </c>
      <c r="I25" s="81">
        <v>81.099999999999994</v>
      </c>
      <c r="J25" s="80">
        <v>8.36</v>
      </c>
      <c r="K25" s="152">
        <v>45293</v>
      </c>
      <c r="L25" s="152">
        <v>45627</v>
      </c>
      <c r="M25" s="10">
        <f>N25+O25</f>
        <v>677.36</v>
      </c>
      <c r="N25" s="11">
        <v>338.69</v>
      </c>
      <c r="O25" s="11">
        <v>338.67</v>
      </c>
      <c r="P25" s="124" t="s">
        <v>43</v>
      </c>
      <c r="Q25" s="15" t="s">
        <v>4</v>
      </c>
      <c r="R25" s="23">
        <f>S25+T25</f>
        <v>2032.05</v>
      </c>
      <c r="S25" s="23">
        <v>1016.04</v>
      </c>
      <c r="T25" s="23">
        <v>1016.01</v>
      </c>
      <c r="U25" s="23">
        <f>V25+W25</f>
        <v>1354.69</v>
      </c>
      <c r="V25" s="23">
        <v>677.35</v>
      </c>
      <c r="W25" s="23">
        <v>677.34</v>
      </c>
      <c r="X25" s="10">
        <f>M25+R25-U25</f>
        <v>1354.7199999999998</v>
      </c>
      <c r="Y25" s="10">
        <f>N25+S25-V25</f>
        <v>677.38</v>
      </c>
      <c r="Z25" s="10">
        <f>O25+T25-W25</f>
        <v>677.34</v>
      </c>
      <c r="AA25" s="108"/>
      <c r="AB25" s="143"/>
      <c r="AC25" s="212"/>
      <c r="AD25" s="5"/>
      <c r="AE25" s="5"/>
      <c r="AF25" s="5"/>
      <c r="AG25" s="5"/>
      <c r="AH25" s="5"/>
    </row>
    <row r="26" spans="1:34" ht="12.75" x14ac:dyDescent="0.2">
      <c r="A26" s="110"/>
      <c r="B26" s="82"/>
      <c r="C26" s="82"/>
      <c r="D26" s="82"/>
      <c r="E26" s="80"/>
      <c r="F26" s="101"/>
      <c r="G26" s="82"/>
      <c r="H26" s="82"/>
      <c r="I26" s="81"/>
      <c r="J26" s="80"/>
      <c r="K26" s="80"/>
      <c r="L26" s="80"/>
      <c r="M26" s="10">
        <f t="shared" ref="M26:M28" si="24">N26+O26</f>
        <v>677.36</v>
      </c>
      <c r="N26" s="11">
        <v>338.69</v>
      </c>
      <c r="O26" s="11">
        <v>338.67</v>
      </c>
      <c r="P26" s="124"/>
      <c r="Q26" s="15" t="s">
        <v>5</v>
      </c>
      <c r="R26" s="23">
        <f t="shared" ref="R26:R28" si="25">S26+T26</f>
        <v>2032.05</v>
      </c>
      <c r="S26" s="23">
        <v>1016.04</v>
      </c>
      <c r="T26" s="23">
        <v>1016.01</v>
      </c>
      <c r="U26" s="23">
        <f>V26+W26</f>
        <v>2032.05</v>
      </c>
      <c r="V26" s="10">
        <v>1016.04</v>
      </c>
      <c r="W26" s="10">
        <v>1016.01</v>
      </c>
      <c r="X26" s="10">
        <f t="shared" ref="X26:X28" si="26">M26+R26-U26</f>
        <v>677.3599999999999</v>
      </c>
      <c r="Y26" s="10">
        <f t="shared" ref="Y26:Y28" si="27">N26+S26-V26</f>
        <v>338.69000000000005</v>
      </c>
      <c r="Z26" s="10">
        <f t="shared" ref="Z26:Z28" si="28">O26+T26-W26</f>
        <v>338.67000000000007</v>
      </c>
      <c r="AA26" s="108"/>
      <c r="AB26" s="143"/>
      <c r="AC26" s="212"/>
      <c r="AD26" s="5"/>
      <c r="AE26" s="5"/>
      <c r="AF26" s="5"/>
      <c r="AG26" s="5"/>
      <c r="AH26" s="5"/>
    </row>
    <row r="27" spans="1:34" ht="12.75" x14ac:dyDescent="0.2">
      <c r="A27" s="110"/>
      <c r="B27" s="82"/>
      <c r="C27" s="82"/>
      <c r="D27" s="82"/>
      <c r="E27" s="80"/>
      <c r="F27" s="101"/>
      <c r="G27" s="82"/>
      <c r="H27" s="82"/>
      <c r="I27" s="81"/>
      <c r="J27" s="80"/>
      <c r="K27" s="80"/>
      <c r="L27" s="80"/>
      <c r="M27" s="10">
        <f t="shared" si="24"/>
        <v>677.36</v>
      </c>
      <c r="N27" s="11">
        <v>338.69</v>
      </c>
      <c r="O27" s="11">
        <v>338.67</v>
      </c>
      <c r="P27" s="124"/>
      <c r="Q27" s="15" t="s">
        <v>6</v>
      </c>
      <c r="R27" s="23">
        <f t="shared" si="25"/>
        <v>2032.05</v>
      </c>
      <c r="S27" s="23">
        <v>1016.04</v>
      </c>
      <c r="T27" s="23">
        <v>1016.01</v>
      </c>
      <c r="U27" s="23">
        <f>V27+W27</f>
        <v>2032.05</v>
      </c>
      <c r="V27" s="10">
        <v>1016.04</v>
      </c>
      <c r="W27" s="10">
        <v>1016.01</v>
      </c>
      <c r="X27" s="10">
        <f t="shared" si="26"/>
        <v>677.3599999999999</v>
      </c>
      <c r="Y27" s="10">
        <f t="shared" si="27"/>
        <v>338.69000000000005</v>
      </c>
      <c r="Z27" s="10">
        <f t="shared" si="28"/>
        <v>338.67000000000007</v>
      </c>
      <c r="AA27" s="108"/>
      <c r="AB27" s="143"/>
      <c r="AC27" s="212"/>
      <c r="AD27" s="5"/>
      <c r="AE27" s="5"/>
      <c r="AF27" s="5"/>
      <c r="AG27" s="5"/>
      <c r="AH27" s="5"/>
    </row>
    <row r="28" spans="1:34" ht="12.75" x14ac:dyDescent="0.2">
      <c r="A28" s="110"/>
      <c r="B28" s="82"/>
      <c r="C28" s="82"/>
      <c r="D28" s="82"/>
      <c r="E28" s="80"/>
      <c r="F28" s="101"/>
      <c r="G28" s="82"/>
      <c r="H28" s="82"/>
      <c r="I28" s="81"/>
      <c r="J28" s="80"/>
      <c r="K28" s="80"/>
      <c r="L28" s="80"/>
      <c r="M28" s="10">
        <f t="shared" si="24"/>
        <v>677.36</v>
      </c>
      <c r="N28" s="11">
        <v>338.69</v>
      </c>
      <c r="O28" s="11">
        <v>338.67</v>
      </c>
      <c r="P28" s="124"/>
      <c r="Q28" s="15" t="s">
        <v>7</v>
      </c>
      <c r="R28" s="23">
        <f t="shared" si="25"/>
        <v>2032.05</v>
      </c>
      <c r="S28" s="23">
        <v>1016.04</v>
      </c>
      <c r="T28" s="23">
        <v>1016.01</v>
      </c>
      <c r="U28" s="23">
        <f t="shared" ref="U28" si="29">V28+W28</f>
        <v>2032.05</v>
      </c>
      <c r="V28" s="10">
        <v>1016.04</v>
      </c>
      <c r="W28" s="10">
        <v>1016.01</v>
      </c>
      <c r="X28" s="10">
        <f t="shared" si="26"/>
        <v>677.3599999999999</v>
      </c>
      <c r="Y28" s="10">
        <f t="shared" si="27"/>
        <v>338.69000000000005</v>
      </c>
      <c r="Z28" s="10">
        <f t="shared" si="28"/>
        <v>338.67000000000007</v>
      </c>
      <c r="AA28" s="108"/>
      <c r="AB28" s="143"/>
      <c r="AC28" s="212"/>
      <c r="AD28" s="5"/>
      <c r="AE28" s="5"/>
      <c r="AF28" s="5"/>
      <c r="AG28" s="5"/>
      <c r="AH28" s="5"/>
    </row>
    <row r="29" spans="1:34" ht="12.75" x14ac:dyDescent="0.2">
      <c r="A29" s="110"/>
      <c r="B29" s="82"/>
      <c r="C29" s="82"/>
      <c r="D29" s="82"/>
      <c r="E29" s="80"/>
      <c r="F29" s="101"/>
      <c r="G29" s="82"/>
      <c r="H29" s="82"/>
      <c r="I29" s="81"/>
      <c r="J29" s="80"/>
      <c r="K29" s="80"/>
      <c r="L29" s="80"/>
      <c r="M29" s="111"/>
      <c r="N29" s="111"/>
      <c r="O29" s="111"/>
      <c r="P29" s="124"/>
      <c r="Q29" s="16" t="s">
        <v>3</v>
      </c>
      <c r="R29" s="37">
        <f>SUM(R25:R28)</f>
        <v>8128.2</v>
      </c>
      <c r="S29" s="37">
        <f t="shared" ref="S29" si="30">SUM(S25:S28)</f>
        <v>4064.16</v>
      </c>
      <c r="T29" s="37">
        <f t="shared" ref="T29" si="31">SUM(T25:T28)</f>
        <v>4064.04</v>
      </c>
      <c r="U29" s="37">
        <f t="shared" ref="U29" si="32">SUM(U25:U28)</f>
        <v>7450.84</v>
      </c>
      <c r="V29" s="12">
        <f t="shared" ref="V29" si="33">SUM(V25:V28)</f>
        <v>3725.47</v>
      </c>
      <c r="W29" s="12">
        <f t="shared" ref="W29" si="34">SUM(W25:W28)</f>
        <v>3725.37</v>
      </c>
      <c r="X29" s="111"/>
      <c r="Y29" s="111"/>
      <c r="Z29" s="111"/>
      <c r="AA29" s="108"/>
      <c r="AB29" s="143"/>
      <c r="AC29" s="212"/>
      <c r="AD29" s="5"/>
      <c r="AE29" s="5"/>
      <c r="AF29" s="5"/>
      <c r="AG29" s="5"/>
      <c r="AH29" s="5"/>
    </row>
    <row r="30" spans="1:34" ht="12.75" customHeight="1" x14ac:dyDescent="0.2">
      <c r="A30" s="175">
        <v>3</v>
      </c>
      <c r="B30" s="82" t="s">
        <v>98</v>
      </c>
      <c r="C30" s="82" t="s">
        <v>142</v>
      </c>
      <c r="D30" s="82" t="s">
        <v>58</v>
      </c>
      <c r="E30" s="80" t="s">
        <v>64</v>
      </c>
      <c r="F30" s="81" t="s">
        <v>97</v>
      </c>
      <c r="G30" s="82" t="s">
        <v>99</v>
      </c>
      <c r="H30" s="82" t="s">
        <v>87</v>
      </c>
      <c r="I30" s="81">
        <v>79.8</v>
      </c>
      <c r="J30" s="82">
        <v>8.41</v>
      </c>
      <c r="K30" s="118">
        <v>44440</v>
      </c>
      <c r="L30" s="118">
        <v>46234</v>
      </c>
      <c r="M30" s="10">
        <f>N30+O30</f>
        <v>671.12</v>
      </c>
      <c r="N30" s="11">
        <v>335.56</v>
      </c>
      <c r="O30" s="11">
        <v>335.56</v>
      </c>
      <c r="P30" s="124" t="s">
        <v>43</v>
      </c>
      <c r="Q30" s="15" t="s">
        <v>4</v>
      </c>
      <c r="R30" s="23">
        <f>S30+T30</f>
        <v>2013.36</v>
      </c>
      <c r="S30" s="23">
        <v>1006.68</v>
      </c>
      <c r="T30" s="23">
        <v>1006.68</v>
      </c>
      <c r="U30" s="23">
        <f>V30+W30</f>
        <v>2013.36</v>
      </c>
      <c r="V30" s="10">
        <v>1006.68</v>
      </c>
      <c r="W30" s="10">
        <v>1006.68</v>
      </c>
      <c r="X30" s="10">
        <f>M30+R30-U30</f>
        <v>671.12000000000012</v>
      </c>
      <c r="Y30" s="10">
        <f>N30+S30-V30</f>
        <v>335.56000000000006</v>
      </c>
      <c r="Z30" s="10">
        <f>O30+T30-W30</f>
        <v>335.56000000000006</v>
      </c>
      <c r="AA30" s="108"/>
      <c r="AB30" s="143"/>
      <c r="AC30" s="212"/>
      <c r="AD30" s="6"/>
      <c r="AE30" s="6"/>
      <c r="AF30" s="6"/>
      <c r="AG30" s="6"/>
      <c r="AH30" s="6"/>
    </row>
    <row r="31" spans="1:34" ht="12.75" x14ac:dyDescent="0.2">
      <c r="A31" s="110"/>
      <c r="B31" s="82"/>
      <c r="C31" s="82"/>
      <c r="D31" s="82"/>
      <c r="E31" s="80"/>
      <c r="F31" s="81"/>
      <c r="G31" s="82"/>
      <c r="H31" s="82"/>
      <c r="I31" s="81"/>
      <c r="J31" s="82"/>
      <c r="K31" s="118"/>
      <c r="L31" s="118"/>
      <c r="M31" s="10">
        <f t="shared" ref="M31:M33" si="35">X30</f>
        <v>671.12000000000012</v>
      </c>
      <c r="N31" s="11">
        <f t="shared" ref="N31:N33" si="36">Y30</f>
        <v>335.56000000000006</v>
      </c>
      <c r="O31" s="11">
        <f t="shared" ref="O31:O33" si="37">Z30</f>
        <v>335.56000000000006</v>
      </c>
      <c r="P31" s="124"/>
      <c r="Q31" s="15" t="s">
        <v>5</v>
      </c>
      <c r="R31" s="23">
        <f t="shared" ref="R31:R32" si="38">S31+T31</f>
        <v>2013.36</v>
      </c>
      <c r="S31" s="23">
        <v>1006.68</v>
      </c>
      <c r="T31" s="23">
        <v>1006.68</v>
      </c>
      <c r="U31" s="23">
        <f t="shared" ref="U31:U33" si="39">V31+W31</f>
        <v>2013.36</v>
      </c>
      <c r="V31" s="10">
        <v>1006.68</v>
      </c>
      <c r="W31" s="10">
        <v>1006.68</v>
      </c>
      <c r="X31" s="10">
        <f t="shared" ref="X31:X33" si="40">M31+R31-U31</f>
        <v>671.12000000000012</v>
      </c>
      <c r="Y31" s="10">
        <f t="shared" ref="Y31:Y33" si="41">N31+S31-V31</f>
        <v>335.56000000000006</v>
      </c>
      <c r="Z31" s="10">
        <f t="shared" ref="Z31:Z33" si="42">O31+T31-W31</f>
        <v>335.56000000000006</v>
      </c>
      <c r="AA31" s="108"/>
      <c r="AB31" s="143"/>
      <c r="AC31" s="212"/>
      <c r="AD31" s="6"/>
      <c r="AE31" s="6"/>
      <c r="AF31" s="6"/>
      <c r="AG31" s="6"/>
      <c r="AH31" s="6"/>
    </row>
    <row r="32" spans="1:34" ht="12.75" x14ac:dyDescent="0.2">
      <c r="A32" s="110"/>
      <c r="B32" s="82"/>
      <c r="C32" s="82"/>
      <c r="D32" s="82"/>
      <c r="E32" s="80"/>
      <c r="F32" s="81"/>
      <c r="G32" s="82"/>
      <c r="H32" s="82"/>
      <c r="I32" s="81"/>
      <c r="J32" s="82"/>
      <c r="K32" s="118"/>
      <c r="L32" s="118"/>
      <c r="M32" s="10">
        <f t="shared" si="35"/>
        <v>671.12000000000012</v>
      </c>
      <c r="N32" s="11">
        <f t="shared" si="36"/>
        <v>335.56000000000006</v>
      </c>
      <c r="O32" s="11">
        <f t="shared" si="37"/>
        <v>335.56000000000006</v>
      </c>
      <c r="P32" s="124"/>
      <c r="Q32" s="15" t="s">
        <v>6</v>
      </c>
      <c r="R32" s="23">
        <f t="shared" si="38"/>
        <v>2013.36</v>
      </c>
      <c r="S32" s="23">
        <v>1006.68</v>
      </c>
      <c r="T32" s="23">
        <v>1006.68</v>
      </c>
      <c r="U32" s="23">
        <f t="shared" si="39"/>
        <v>2013.36</v>
      </c>
      <c r="V32" s="10">
        <v>1006.68</v>
      </c>
      <c r="W32" s="10">
        <v>1006.68</v>
      </c>
      <c r="X32" s="10">
        <f t="shared" si="40"/>
        <v>671.12000000000012</v>
      </c>
      <c r="Y32" s="10">
        <f t="shared" si="41"/>
        <v>335.56000000000006</v>
      </c>
      <c r="Z32" s="10">
        <f t="shared" si="42"/>
        <v>335.56000000000006</v>
      </c>
      <c r="AA32" s="108"/>
      <c r="AB32" s="143"/>
      <c r="AC32" s="212"/>
      <c r="AD32" s="6"/>
      <c r="AE32" s="6"/>
      <c r="AF32" s="6"/>
      <c r="AG32" s="6"/>
      <c r="AH32" s="6"/>
    </row>
    <row r="33" spans="1:34" ht="12.75" x14ac:dyDescent="0.2">
      <c r="A33" s="110"/>
      <c r="B33" s="82"/>
      <c r="C33" s="82"/>
      <c r="D33" s="82"/>
      <c r="E33" s="80"/>
      <c r="F33" s="81"/>
      <c r="G33" s="82"/>
      <c r="H33" s="82"/>
      <c r="I33" s="81"/>
      <c r="J33" s="82"/>
      <c r="K33" s="118"/>
      <c r="L33" s="118"/>
      <c r="M33" s="10">
        <f t="shared" si="35"/>
        <v>671.12000000000012</v>
      </c>
      <c r="N33" s="11">
        <f t="shared" si="36"/>
        <v>335.56000000000006</v>
      </c>
      <c r="O33" s="11">
        <f t="shared" si="37"/>
        <v>335.56000000000006</v>
      </c>
      <c r="P33" s="124"/>
      <c r="Q33" s="15" t="s">
        <v>7</v>
      </c>
      <c r="R33" s="23">
        <f>S33+T33</f>
        <v>2013.36</v>
      </c>
      <c r="S33" s="23">
        <v>1006.68</v>
      </c>
      <c r="T33" s="23">
        <v>1006.68</v>
      </c>
      <c r="U33" s="23">
        <f t="shared" si="39"/>
        <v>2013.36</v>
      </c>
      <c r="V33" s="10">
        <v>1006.68</v>
      </c>
      <c r="W33" s="10">
        <v>1006.68</v>
      </c>
      <c r="X33" s="10">
        <f t="shared" si="40"/>
        <v>671.12000000000012</v>
      </c>
      <c r="Y33" s="10">
        <f t="shared" si="41"/>
        <v>335.56000000000006</v>
      </c>
      <c r="Z33" s="10">
        <f t="shared" si="42"/>
        <v>335.56000000000006</v>
      </c>
      <c r="AA33" s="108"/>
      <c r="AB33" s="143"/>
      <c r="AC33" s="212"/>
      <c r="AD33" s="6"/>
      <c r="AE33" s="6"/>
      <c r="AF33" s="6"/>
      <c r="AG33" s="6"/>
      <c r="AH33" s="6"/>
    </row>
    <row r="34" spans="1:34" ht="12.75" x14ac:dyDescent="0.2">
      <c r="A34" s="110"/>
      <c r="B34" s="82"/>
      <c r="C34" s="82"/>
      <c r="D34" s="82"/>
      <c r="E34" s="80"/>
      <c r="F34" s="82"/>
      <c r="G34" s="82"/>
      <c r="H34" s="82"/>
      <c r="I34" s="82"/>
      <c r="J34" s="82"/>
      <c r="K34" s="82"/>
      <c r="L34" s="82"/>
      <c r="M34" s="111"/>
      <c r="N34" s="111"/>
      <c r="O34" s="111"/>
      <c r="P34" s="124"/>
      <c r="Q34" s="16" t="s">
        <v>3</v>
      </c>
      <c r="R34" s="37">
        <f>SUM(R30:R33)</f>
        <v>8053.44</v>
      </c>
      <c r="S34" s="37">
        <f t="shared" ref="S34:W34" si="43">SUM(S30:S33)</f>
        <v>4026.72</v>
      </c>
      <c r="T34" s="37">
        <f t="shared" si="43"/>
        <v>4026.72</v>
      </c>
      <c r="U34" s="37">
        <f t="shared" si="43"/>
        <v>8053.44</v>
      </c>
      <c r="V34" s="12">
        <f t="shared" si="43"/>
        <v>4026.72</v>
      </c>
      <c r="W34" s="12">
        <f t="shared" si="43"/>
        <v>4026.72</v>
      </c>
      <c r="X34" s="111"/>
      <c r="Y34" s="111"/>
      <c r="Z34" s="111"/>
      <c r="AA34" s="108"/>
      <c r="AB34" s="143"/>
      <c r="AC34" s="212"/>
      <c r="AD34" s="6"/>
      <c r="AE34" s="6"/>
      <c r="AF34" s="6"/>
      <c r="AG34" s="6"/>
      <c r="AH34" s="6"/>
    </row>
    <row r="35" spans="1:34" ht="15.6" customHeight="1" x14ac:dyDescent="0.2">
      <c r="A35" s="175">
        <v>4</v>
      </c>
      <c r="B35" s="82" t="s">
        <v>89</v>
      </c>
      <c r="C35" s="82" t="s">
        <v>90</v>
      </c>
      <c r="D35" s="82" t="s">
        <v>124</v>
      </c>
      <c r="E35" s="80" t="s">
        <v>91</v>
      </c>
      <c r="F35" s="101" t="s">
        <v>97</v>
      </c>
      <c r="G35" s="82" t="s">
        <v>147</v>
      </c>
      <c r="H35" s="82" t="s">
        <v>87</v>
      </c>
      <c r="I35" s="81">
        <v>761.4</v>
      </c>
      <c r="J35" s="82">
        <v>8.41</v>
      </c>
      <c r="K35" s="153">
        <v>45189</v>
      </c>
      <c r="L35" s="153">
        <v>46985</v>
      </c>
      <c r="M35" s="10">
        <f>N35+O35</f>
        <v>5229.32</v>
      </c>
      <c r="N35" s="11">
        <v>3201.67</v>
      </c>
      <c r="O35" s="11">
        <v>2027.65</v>
      </c>
      <c r="P35" s="124" t="s">
        <v>43</v>
      </c>
      <c r="Q35" s="15" t="s">
        <v>4</v>
      </c>
      <c r="R35" s="23">
        <f>S35+T35</f>
        <v>19210.11</v>
      </c>
      <c r="S35" s="23">
        <v>9605.07</v>
      </c>
      <c r="T35" s="23">
        <v>9605.0400000000009</v>
      </c>
      <c r="U35" s="23">
        <f>V35+W35</f>
        <v>16862.04</v>
      </c>
      <c r="V35" s="10">
        <v>8431.0300000000007</v>
      </c>
      <c r="W35" s="10">
        <v>8431.01</v>
      </c>
      <c r="X35" s="10">
        <f>M35+R35-U35</f>
        <v>7577.3899999999994</v>
      </c>
      <c r="Y35" s="10">
        <f>N35+S35-V35</f>
        <v>4375.7099999999991</v>
      </c>
      <c r="Z35" s="10">
        <f>O35+T35-W35</f>
        <v>3201.6800000000003</v>
      </c>
      <c r="AA35" s="108"/>
      <c r="AB35" s="143"/>
      <c r="AC35" s="134"/>
      <c r="AD35" s="5"/>
      <c r="AE35" s="5"/>
      <c r="AF35" s="5"/>
      <c r="AG35" s="5"/>
      <c r="AH35" s="5"/>
    </row>
    <row r="36" spans="1:34" ht="15.6" customHeight="1" x14ac:dyDescent="0.2">
      <c r="A36" s="110"/>
      <c r="B36" s="82"/>
      <c r="C36" s="82"/>
      <c r="D36" s="82"/>
      <c r="E36" s="80"/>
      <c r="F36" s="101"/>
      <c r="G36" s="82"/>
      <c r="H36" s="82"/>
      <c r="I36" s="81"/>
      <c r="J36" s="82"/>
      <c r="K36" s="154"/>
      <c r="L36" s="154"/>
      <c r="M36" s="10">
        <f t="shared" ref="M36:M38" si="44">X35</f>
        <v>7577.3899999999994</v>
      </c>
      <c r="N36" s="11">
        <v>3201.67</v>
      </c>
      <c r="O36" s="11">
        <v>2027.65</v>
      </c>
      <c r="P36" s="124"/>
      <c r="Q36" s="15" t="s">
        <v>5</v>
      </c>
      <c r="R36" s="23">
        <f t="shared" ref="R36:R38" si="45">S36+T36</f>
        <v>19210.11</v>
      </c>
      <c r="S36" s="23">
        <v>9605.07</v>
      </c>
      <c r="T36" s="23">
        <v>9605.0400000000009</v>
      </c>
      <c r="U36" s="23">
        <f t="shared" ref="U36:U37" si="46">V36+W36</f>
        <v>13980.759999999998</v>
      </c>
      <c r="V36" s="10">
        <v>7577.4</v>
      </c>
      <c r="W36" s="10">
        <v>6403.36</v>
      </c>
      <c r="X36" s="10">
        <f t="shared" ref="X36:X38" si="47">M36+R36-U36</f>
        <v>12806.740000000002</v>
      </c>
      <c r="Y36" s="10">
        <f t="shared" ref="Y36:Y38" si="48">N36+S36-V36</f>
        <v>5229.34</v>
      </c>
      <c r="Z36" s="10">
        <f t="shared" ref="Z36:Z38" si="49">O36+T36-W36</f>
        <v>5229.3300000000008</v>
      </c>
      <c r="AA36" s="108"/>
      <c r="AB36" s="143"/>
      <c r="AC36" s="134"/>
      <c r="AD36" s="5"/>
      <c r="AE36" s="5"/>
      <c r="AF36" s="5"/>
      <c r="AG36" s="5"/>
      <c r="AH36" s="5"/>
    </row>
    <row r="37" spans="1:34" ht="15.6" customHeight="1" x14ac:dyDescent="0.2">
      <c r="A37" s="110"/>
      <c r="B37" s="82"/>
      <c r="C37" s="82"/>
      <c r="D37" s="82"/>
      <c r="E37" s="80"/>
      <c r="F37" s="101"/>
      <c r="G37" s="82"/>
      <c r="H37" s="82"/>
      <c r="I37" s="81"/>
      <c r="J37" s="82"/>
      <c r="K37" s="154"/>
      <c r="L37" s="154"/>
      <c r="M37" s="10">
        <f t="shared" si="44"/>
        <v>12806.740000000002</v>
      </c>
      <c r="N37" s="11">
        <v>3201.67</v>
      </c>
      <c r="O37" s="11">
        <v>2027.65</v>
      </c>
      <c r="P37" s="124"/>
      <c r="Q37" s="15" t="s">
        <v>6</v>
      </c>
      <c r="R37" s="23">
        <f t="shared" si="45"/>
        <v>19210.11</v>
      </c>
      <c r="S37" s="23">
        <v>9605.07</v>
      </c>
      <c r="T37" s="23">
        <v>9605.0400000000009</v>
      </c>
      <c r="U37" s="23">
        <f t="shared" si="46"/>
        <v>25613.48</v>
      </c>
      <c r="V37" s="10">
        <v>12806.76</v>
      </c>
      <c r="W37" s="10">
        <v>12806.72</v>
      </c>
      <c r="X37" s="10">
        <f t="shared" si="47"/>
        <v>6403.3700000000026</v>
      </c>
      <c r="Y37" s="10">
        <f t="shared" si="48"/>
        <v>-2.0000000000436557E-2</v>
      </c>
      <c r="Z37" s="10">
        <f t="shared" si="49"/>
        <v>-1174.0299999999988</v>
      </c>
      <c r="AA37" s="108"/>
      <c r="AB37" s="143"/>
      <c r="AC37" s="134"/>
      <c r="AD37" s="5"/>
      <c r="AE37" s="5"/>
      <c r="AF37" s="5"/>
      <c r="AG37" s="5"/>
      <c r="AH37" s="5"/>
    </row>
    <row r="38" spans="1:34" ht="15.6" customHeight="1" x14ac:dyDescent="0.2">
      <c r="A38" s="110"/>
      <c r="B38" s="82"/>
      <c r="C38" s="82"/>
      <c r="D38" s="82"/>
      <c r="E38" s="80"/>
      <c r="F38" s="101"/>
      <c r="G38" s="82"/>
      <c r="H38" s="82"/>
      <c r="I38" s="81"/>
      <c r="J38" s="82"/>
      <c r="K38" s="154"/>
      <c r="L38" s="154"/>
      <c r="M38" s="10">
        <f t="shared" si="44"/>
        <v>6403.3700000000026</v>
      </c>
      <c r="N38" s="11">
        <v>3201.67</v>
      </c>
      <c r="O38" s="11">
        <v>2027.65</v>
      </c>
      <c r="P38" s="124"/>
      <c r="Q38" s="15" t="s">
        <v>7</v>
      </c>
      <c r="R38" s="23">
        <f t="shared" si="45"/>
        <v>19210.11</v>
      </c>
      <c r="S38" s="23">
        <v>9605.07</v>
      </c>
      <c r="T38" s="23">
        <v>9605.0400000000009</v>
      </c>
      <c r="U38" s="23">
        <f>V38+W38</f>
        <v>19210.11</v>
      </c>
      <c r="V38" s="10">
        <v>9605.07</v>
      </c>
      <c r="W38" s="10">
        <v>9605.0400000000009</v>
      </c>
      <c r="X38" s="10">
        <f t="shared" si="47"/>
        <v>6403.3700000000026</v>
      </c>
      <c r="Y38" s="10">
        <f t="shared" si="48"/>
        <v>3201.67</v>
      </c>
      <c r="Z38" s="10">
        <f t="shared" si="49"/>
        <v>2027.6499999999996</v>
      </c>
      <c r="AA38" s="108"/>
      <c r="AB38" s="143"/>
      <c r="AC38" s="134"/>
      <c r="AD38" s="5"/>
      <c r="AE38" s="5"/>
      <c r="AF38" s="5"/>
      <c r="AG38" s="5"/>
      <c r="AH38" s="5"/>
    </row>
    <row r="39" spans="1:34" ht="15.6" customHeight="1" x14ac:dyDescent="0.2">
      <c r="A39" s="110"/>
      <c r="B39" s="82"/>
      <c r="C39" s="82"/>
      <c r="D39" s="82"/>
      <c r="E39" s="80"/>
      <c r="F39" s="101"/>
      <c r="G39" s="82"/>
      <c r="H39" s="82"/>
      <c r="I39" s="81"/>
      <c r="J39" s="82"/>
      <c r="K39" s="117"/>
      <c r="L39" s="117"/>
      <c r="M39" s="111"/>
      <c r="N39" s="111"/>
      <c r="O39" s="111"/>
      <c r="P39" s="124"/>
      <c r="Q39" s="16" t="s">
        <v>3</v>
      </c>
      <c r="R39" s="37">
        <f>SUM(R35:R38)</f>
        <v>76840.44</v>
      </c>
      <c r="S39" s="37">
        <f t="shared" ref="S39:W39" si="50">SUM(S35:S38)</f>
        <v>38420.28</v>
      </c>
      <c r="T39" s="37">
        <f t="shared" si="50"/>
        <v>38420.160000000003</v>
      </c>
      <c r="U39" s="37">
        <f t="shared" si="50"/>
        <v>75666.39</v>
      </c>
      <c r="V39" s="12">
        <f t="shared" si="50"/>
        <v>38420.26</v>
      </c>
      <c r="W39" s="12">
        <f t="shared" si="50"/>
        <v>37246.129999999997</v>
      </c>
      <c r="X39" s="111"/>
      <c r="Y39" s="111"/>
      <c r="Z39" s="111"/>
      <c r="AA39" s="108"/>
      <c r="AB39" s="143"/>
      <c r="AC39" s="134"/>
      <c r="AD39" s="5"/>
      <c r="AE39" s="5"/>
      <c r="AF39" s="5"/>
      <c r="AG39" s="5"/>
      <c r="AH39" s="5"/>
    </row>
    <row r="40" spans="1:34" ht="12.75" customHeight="1" x14ac:dyDescent="0.2">
      <c r="A40" s="175">
        <v>5</v>
      </c>
      <c r="B40" s="82" t="s">
        <v>89</v>
      </c>
      <c r="C40" s="82" t="s">
        <v>46</v>
      </c>
      <c r="D40" s="82" t="s">
        <v>123</v>
      </c>
      <c r="E40" s="80" t="s">
        <v>91</v>
      </c>
      <c r="F40" s="81" t="s">
        <v>10</v>
      </c>
      <c r="G40" s="82" t="s">
        <v>146</v>
      </c>
      <c r="H40" s="82" t="s">
        <v>47</v>
      </c>
      <c r="I40" s="81">
        <v>380.7</v>
      </c>
      <c r="J40" s="82">
        <v>10.79</v>
      </c>
      <c r="K40" s="153">
        <v>45153</v>
      </c>
      <c r="L40" s="153">
        <v>45487</v>
      </c>
      <c r="M40" s="10">
        <f>N40+O40</f>
        <v>4106.95</v>
      </c>
      <c r="N40" s="11">
        <v>2053.46</v>
      </c>
      <c r="O40" s="11">
        <v>2053.4899999999998</v>
      </c>
      <c r="P40" s="124" t="s">
        <v>43</v>
      </c>
      <c r="Q40" s="15" t="s">
        <v>4</v>
      </c>
      <c r="R40" s="23">
        <f>S40+T40</f>
        <v>12320.970000000001</v>
      </c>
      <c r="S40" s="23">
        <v>6160.5</v>
      </c>
      <c r="T40" s="23">
        <v>6160.47</v>
      </c>
      <c r="U40" s="23">
        <f>V40+W40</f>
        <v>12320.970000000001</v>
      </c>
      <c r="V40" s="10">
        <v>6160.5</v>
      </c>
      <c r="W40" s="10">
        <v>6160.47</v>
      </c>
      <c r="X40" s="10">
        <f>M40+R40-U40</f>
        <v>4106.9500000000007</v>
      </c>
      <c r="Y40" s="10">
        <f>N40+S40-V40</f>
        <v>2053.4599999999991</v>
      </c>
      <c r="Z40" s="10">
        <f>O40+T40-W40</f>
        <v>2053.4899999999989</v>
      </c>
      <c r="AA40" s="108"/>
      <c r="AB40" s="143"/>
      <c r="AC40" s="134"/>
      <c r="AD40" s="5"/>
      <c r="AE40" s="5"/>
      <c r="AF40" s="5"/>
      <c r="AG40" s="5"/>
      <c r="AH40" s="5"/>
    </row>
    <row r="41" spans="1:34" ht="12.75" customHeight="1" x14ac:dyDescent="0.2">
      <c r="A41" s="110"/>
      <c r="B41" s="82"/>
      <c r="C41" s="82"/>
      <c r="D41" s="82"/>
      <c r="E41" s="80"/>
      <c r="F41" s="81"/>
      <c r="G41" s="82"/>
      <c r="H41" s="82"/>
      <c r="I41" s="81"/>
      <c r="J41" s="82"/>
      <c r="K41" s="154"/>
      <c r="L41" s="154"/>
      <c r="M41" s="10">
        <f t="shared" ref="M41:M43" si="51">X40</f>
        <v>4106.9500000000007</v>
      </c>
      <c r="N41" s="11">
        <v>2053.46</v>
      </c>
      <c r="O41" s="11">
        <v>2053.4899999999998</v>
      </c>
      <c r="P41" s="124"/>
      <c r="Q41" s="15" t="s">
        <v>5</v>
      </c>
      <c r="R41" s="23">
        <f t="shared" ref="R41:R43" si="52">S41+T41</f>
        <v>10267.48</v>
      </c>
      <c r="S41" s="10">
        <v>5133.75</v>
      </c>
      <c r="T41" s="10">
        <v>5133.7299999999996</v>
      </c>
      <c r="U41" s="23">
        <f t="shared" ref="U41:U43" si="53">V41+W41</f>
        <v>12320.970000000001</v>
      </c>
      <c r="V41" s="10">
        <v>6160.5</v>
      </c>
      <c r="W41" s="10">
        <v>6160.47</v>
      </c>
      <c r="X41" s="10">
        <f t="shared" ref="X41:X43" si="54">M41+R41-U41</f>
        <v>2053.4599999999991</v>
      </c>
      <c r="Y41" s="10">
        <f t="shared" ref="Y41:Y43" si="55">N41+S41-V41</f>
        <v>1026.71</v>
      </c>
      <c r="Z41" s="10">
        <f t="shared" ref="Z41:Z43" si="56">O41+T41-W41</f>
        <v>1026.7499999999991</v>
      </c>
      <c r="AA41" s="108"/>
      <c r="AB41" s="143"/>
      <c r="AC41" s="134"/>
      <c r="AD41" s="5"/>
      <c r="AE41" s="5"/>
      <c r="AF41" s="5"/>
      <c r="AG41" s="5"/>
      <c r="AH41" s="5"/>
    </row>
    <row r="42" spans="1:34" ht="12.75" customHeight="1" x14ac:dyDescent="0.2">
      <c r="A42" s="110"/>
      <c r="B42" s="82"/>
      <c r="C42" s="82"/>
      <c r="D42" s="82"/>
      <c r="E42" s="80"/>
      <c r="F42" s="81"/>
      <c r="G42" s="82"/>
      <c r="H42" s="82"/>
      <c r="I42" s="81"/>
      <c r="J42" s="82"/>
      <c r="K42" s="154"/>
      <c r="L42" s="154"/>
      <c r="M42" s="10">
        <f t="shared" si="51"/>
        <v>2053.4599999999991</v>
      </c>
      <c r="N42" s="11">
        <v>2053.46</v>
      </c>
      <c r="O42" s="11">
        <v>2053.4899999999998</v>
      </c>
      <c r="P42" s="124"/>
      <c r="Q42" s="15" t="s">
        <v>6</v>
      </c>
      <c r="R42" s="23">
        <f t="shared" si="52"/>
        <v>0</v>
      </c>
      <c r="S42" s="10">
        <v>0</v>
      </c>
      <c r="T42" s="10">
        <v>0</v>
      </c>
      <c r="U42" s="23">
        <f t="shared" si="53"/>
        <v>2053.5</v>
      </c>
      <c r="V42" s="10">
        <v>1026.75</v>
      </c>
      <c r="W42" s="10">
        <v>1026.75</v>
      </c>
      <c r="X42" s="10">
        <f t="shared" si="54"/>
        <v>-4.0000000000873115E-2</v>
      </c>
      <c r="Y42" s="10">
        <f t="shared" si="55"/>
        <v>1026.71</v>
      </c>
      <c r="Z42" s="10">
        <f t="shared" si="56"/>
        <v>1026.7399999999998</v>
      </c>
      <c r="AA42" s="108"/>
      <c r="AB42" s="143"/>
      <c r="AC42" s="134"/>
      <c r="AD42" s="5"/>
      <c r="AE42" s="5"/>
      <c r="AF42" s="5"/>
      <c r="AG42" s="5"/>
      <c r="AH42" s="5"/>
    </row>
    <row r="43" spans="1:34" ht="12.75" customHeight="1" x14ac:dyDescent="0.2">
      <c r="A43" s="110"/>
      <c r="B43" s="82"/>
      <c r="C43" s="82"/>
      <c r="D43" s="82"/>
      <c r="E43" s="80"/>
      <c r="F43" s="81"/>
      <c r="G43" s="82"/>
      <c r="H43" s="82"/>
      <c r="I43" s="81"/>
      <c r="J43" s="82"/>
      <c r="K43" s="154"/>
      <c r="L43" s="154"/>
      <c r="M43" s="10">
        <f t="shared" si="51"/>
        <v>-4.0000000000873115E-2</v>
      </c>
      <c r="N43" s="11">
        <v>2053.46</v>
      </c>
      <c r="O43" s="11">
        <v>2053.4899999999998</v>
      </c>
      <c r="P43" s="124"/>
      <c r="Q43" s="15" t="s">
        <v>7</v>
      </c>
      <c r="R43" s="23">
        <f t="shared" si="52"/>
        <v>0</v>
      </c>
      <c r="S43" s="10">
        <v>0</v>
      </c>
      <c r="T43" s="10">
        <v>0</v>
      </c>
      <c r="U43" s="23">
        <f t="shared" si="53"/>
        <v>0</v>
      </c>
      <c r="V43" s="10">
        <v>0</v>
      </c>
      <c r="W43" s="10">
        <v>0</v>
      </c>
      <c r="X43" s="10">
        <f t="shared" si="54"/>
        <v>-4.0000000000873115E-2</v>
      </c>
      <c r="Y43" s="10">
        <f t="shared" si="55"/>
        <v>2053.46</v>
      </c>
      <c r="Z43" s="10">
        <f t="shared" si="56"/>
        <v>2053.4899999999998</v>
      </c>
      <c r="AA43" s="108"/>
      <c r="AB43" s="143"/>
      <c r="AC43" s="134"/>
      <c r="AD43" s="5"/>
      <c r="AE43" s="5"/>
      <c r="AF43" s="5"/>
      <c r="AG43" s="5"/>
      <c r="AH43" s="5"/>
    </row>
    <row r="44" spans="1:34" ht="13.5" customHeight="1" x14ac:dyDescent="0.2">
      <c r="A44" s="110"/>
      <c r="B44" s="82"/>
      <c r="C44" s="82"/>
      <c r="D44" s="82"/>
      <c r="E44" s="80"/>
      <c r="F44" s="81"/>
      <c r="G44" s="82"/>
      <c r="H44" s="82"/>
      <c r="I44" s="81"/>
      <c r="J44" s="82"/>
      <c r="K44" s="117"/>
      <c r="L44" s="117"/>
      <c r="M44" s="111"/>
      <c r="N44" s="111"/>
      <c r="O44" s="111"/>
      <c r="P44" s="124"/>
      <c r="Q44" s="16" t="s">
        <v>3</v>
      </c>
      <c r="R44" s="37">
        <f>SUM(R40:R43)</f>
        <v>22588.45</v>
      </c>
      <c r="S44" s="37">
        <f t="shared" ref="S44:W44" si="57">SUM(S40:S43)</f>
        <v>11294.25</v>
      </c>
      <c r="T44" s="37">
        <f t="shared" si="57"/>
        <v>11294.2</v>
      </c>
      <c r="U44" s="37">
        <f t="shared" si="57"/>
        <v>26695.440000000002</v>
      </c>
      <c r="V44" s="12">
        <f t="shared" si="57"/>
        <v>13347.75</v>
      </c>
      <c r="W44" s="12">
        <f t="shared" si="57"/>
        <v>13347.69</v>
      </c>
      <c r="X44" s="111"/>
      <c r="Y44" s="111"/>
      <c r="Z44" s="111"/>
      <c r="AA44" s="108"/>
      <c r="AB44" s="143"/>
      <c r="AC44" s="134"/>
      <c r="AD44" s="5"/>
      <c r="AE44" s="5"/>
      <c r="AF44" s="5"/>
      <c r="AG44" s="5"/>
      <c r="AH44" s="5"/>
    </row>
    <row r="45" spans="1:34" ht="12.75" customHeight="1" x14ac:dyDescent="0.2">
      <c r="A45" s="175">
        <v>6</v>
      </c>
      <c r="B45" s="82" t="s">
        <v>89</v>
      </c>
      <c r="C45" s="82" t="s">
        <v>143</v>
      </c>
      <c r="D45" s="82" t="s">
        <v>144</v>
      </c>
      <c r="E45" s="80" t="s">
        <v>91</v>
      </c>
      <c r="F45" s="81" t="s">
        <v>10</v>
      </c>
      <c r="G45" s="82" t="s">
        <v>145</v>
      </c>
      <c r="H45" s="82" t="s">
        <v>47</v>
      </c>
      <c r="I45" s="81">
        <v>79.8</v>
      </c>
      <c r="J45" s="82">
        <v>8.41</v>
      </c>
      <c r="K45" s="153">
        <v>45567</v>
      </c>
      <c r="L45" s="153">
        <v>47362</v>
      </c>
      <c r="M45" s="10">
        <f>N45+O45</f>
        <v>0</v>
      </c>
      <c r="N45" s="11">
        <v>0</v>
      </c>
      <c r="O45" s="11">
        <v>0</v>
      </c>
      <c r="P45" s="124" t="s">
        <v>43</v>
      </c>
      <c r="Q45" s="15" t="s">
        <v>4</v>
      </c>
      <c r="R45" s="23">
        <f>S45+T45</f>
        <v>0</v>
      </c>
      <c r="S45" s="23">
        <v>0</v>
      </c>
      <c r="T45" s="23">
        <v>0</v>
      </c>
      <c r="U45" s="23">
        <f>V45+W45</f>
        <v>0</v>
      </c>
      <c r="V45" s="10">
        <v>0</v>
      </c>
      <c r="W45" s="10">
        <v>0</v>
      </c>
      <c r="X45" s="10">
        <f>M45+R45-U45</f>
        <v>0</v>
      </c>
      <c r="Y45" s="10">
        <f>N45+S45-V45</f>
        <v>0</v>
      </c>
      <c r="Z45" s="10">
        <f>O45+T45-W45</f>
        <v>0</v>
      </c>
      <c r="AA45" s="108"/>
      <c r="AB45" s="143"/>
      <c r="AC45" s="134"/>
      <c r="AD45" s="5"/>
      <c r="AE45" s="5"/>
      <c r="AF45" s="5"/>
      <c r="AG45" s="5"/>
      <c r="AH45" s="5"/>
    </row>
    <row r="46" spans="1:34" ht="12.75" customHeight="1" x14ac:dyDescent="0.2">
      <c r="A46" s="110"/>
      <c r="B46" s="82"/>
      <c r="C46" s="82"/>
      <c r="D46" s="82"/>
      <c r="E46" s="80"/>
      <c r="F46" s="81"/>
      <c r="G46" s="82"/>
      <c r="H46" s="82"/>
      <c r="I46" s="81"/>
      <c r="J46" s="82"/>
      <c r="K46" s="154"/>
      <c r="L46" s="154"/>
      <c r="M46" s="10">
        <f t="shared" ref="M46:M48" si="58">X45</f>
        <v>0</v>
      </c>
      <c r="N46" s="11">
        <v>0</v>
      </c>
      <c r="O46" s="11">
        <v>0</v>
      </c>
      <c r="P46" s="124"/>
      <c r="Q46" s="15" t="s">
        <v>5</v>
      </c>
      <c r="R46" s="23">
        <f t="shared" ref="R46:R48" si="59">S46+T46</f>
        <v>0</v>
      </c>
      <c r="S46" s="23">
        <v>0</v>
      </c>
      <c r="T46" s="23">
        <v>0</v>
      </c>
      <c r="U46" s="23">
        <f t="shared" ref="U46:U48" si="60">V46+W46</f>
        <v>0</v>
      </c>
      <c r="V46" s="10">
        <v>0</v>
      </c>
      <c r="W46" s="10">
        <v>0</v>
      </c>
      <c r="X46" s="10">
        <f t="shared" ref="X46:X48" si="61">M46+R46-U46</f>
        <v>0</v>
      </c>
      <c r="Y46" s="10">
        <f t="shared" ref="Y46:Y48" si="62">N46+S46-V46</f>
        <v>0</v>
      </c>
      <c r="Z46" s="10">
        <f t="shared" ref="Z46:Z48" si="63">O46+T46-W46</f>
        <v>0</v>
      </c>
      <c r="AA46" s="108"/>
      <c r="AB46" s="143"/>
      <c r="AC46" s="134"/>
      <c r="AD46" s="5"/>
      <c r="AE46" s="5"/>
      <c r="AF46" s="5"/>
      <c r="AG46" s="5"/>
      <c r="AH46" s="5"/>
    </row>
    <row r="47" spans="1:34" ht="12.75" customHeight="1" x14ac:dyDescent="0.2">
      <c r="A47" s="110"/>
      <c r="B47" s="82"/>
      <c r="C47" s="82"/>
      <c r="D47" s="82"/>
      <c r="E47" s="80"/>
      <c r="F47" s="81"/>
      <c r="G47" s="82"/>
      <c r="H47" s="82"/>
      <c r="I47" s="81"/>
      <c r="J47" s="82"/>
      <c r="K47" s="154"/>
      <c r="L47" s="154"/>
      <c r="M47" s="10">
        <f t="shared" si="58"/>
        <v>0</v>
      </c>
      <c r="N47" s="11">
        <v>0</v>
      </c>
      <c r="O47" s="11">
        <v>0</v>
      </c>
      <c r="P47" s="124"/>
      <c r="Q47" s="15" t="s">
        <v>6</v>
      </c>
      <c r="R47" s="23">
        <f t="shared" si="59"/>
        <v>0</v>
      </c>
      <c r="S47" s="23">
        <v>0</v>
      </c>
      <c r="T47" s="23">
        <v>0</v>
      </c>
      <c r="U47" s="23">
        <f t="shared" si="60"/>
        <v>0</v>
      </c>
      <c r="V47" s="10">
        <v>0</v>
      </c>
      <c r="W47" s="10">
        <v>0</v>
      </c>
      <c r="X47" s="10">
        <f t="shared" si="61"/>
        <v>0</v>
      </c>
      <c r="Y47" s="10">
        <f t="shared" si="62"/>
        <v>0</v>
      </c>
      <c r="Z47" s="10">
        <f t="shared" si="63"/>
        <v>0</v>
      </c>
      <c r="AA47" s="108"/>
      <c r="AB47" s="143"/>
      <c r="AC47" s="134"/>
      <c r="AD47" s="5"/>
      <c r="AE47" s="5"/>
      <c r="AF47" s="5"/>
      <c r="AG47" s="5"/>
      <c r="AH47" s="5"/>
    </row>
    <row r="48" spans="1:34" ht="12.75" customHeight="1" x14ac:dyDescent="0.2">
      <c r="A48" s="110"/>
      <c r="B48" s="82"/>
      <c r="C48" s="82"/>
      <c r="D48" s="82"/>
      <c r="E48" s="80"/>
      <c r="F48" s="81"/>
      <c r="G48" s="82"/>
      <c r="H48" s="82"/>
      <c r="I48" s="81"/>
      <c r="J48" s="82"/>
      <c r="K48" s="154"/>
      <c r="L48" s="154"/>
      <c r="M48" s="10">
        <f t="shared" si="58"/>
        <v>0</v>
      </c>
      <c r="N48" s="11">
        <v>0</v>
      </c>
      <c r="O48" s="11">
        <v>0</v>
      </c>
      <c r="P48" s="124"/>
      <c r="Q48" s="15" t="s">
        <v>7</v>
      </c>
      <c r="R48" s="23">
        <f t="shared" si="59"/>
        <v>1992.04</v>
      </c>
      <c r="S48" s="23">
        <v>996.02</v>
      </c>
      <c r="T48" s="23">
        <v>996.02</v>
      </c>
      <c r="U48" s="23">
        <f t="shared" si="60"/>
        <v>1970.94</v>
      </c>
      <c r="V48" s="10">
        <v>985.47</v>
      </c>
      <c r="W48" s="10">
        <v>985.47</v>
      </c>
      <c r="X48" s="10">
        <f t="shared" si="61"/>
        <v>21.099999999999909</v>
      </c>
      <c r="Y48" s="10">
        <f t="shared" si="62"/>
        <v>10.549999999999955</v>
      </c>
      <c r="Z48" s="10">
        <f t="shared" si="63"/>
        <v>10.549999999999955</v>
      </c>
      <c r="AA48" s="108"/>
      <c r="AB48" s="143"/>
      <c r="AC48" s="134"/>
      <c r="AD48" s="5"/>
      <c r="AE48" s="5"/>
      <c r="AF48" s="5"/>
      <c r="AG48" s="5"/>
      <c r="AH48" s="5"/>
    </row>
    <row r="49" spans="1:34" ht="16.5" customHeight="1" x14ac:dyDescent="0.2">
      <c r="A49" s="110"/>
      <c r="B49" s="82"/>
      <c r="C49" s="82"/>
      <c r="D49" s="82"/>
      <c r="E49" s="80"/>
      <c r="F49" s="81"/>
      <c r="G49" s="82"/>
      <c r="H49" s="82"/>
      <c r="I49" s="81"/>
      <c r="J49" s="82"/>
      <c r="K49" s="117"/>
      <c r="L49" s="117"/>
      <c r="M49" s="111"/>
      <c r="N49" s="111"/>
      <c r="O49" s="111"/>
      <c r="P49" s="124"/>
      <c r="Q49" s="16" t="s">
        <v>3</v>
      </c>
      <c r="R49" s="37">
        <f>SUM(R45:R48)</f>
        <v>1992.04</v>
      </c>
      <c r="S49" s="37">
        <f t="shared" ref="S49:W49" si="64">SUM(S45:S48)</f>
        <v>996.02</v>
      </c>
      <c r="T49" s="37">
        <f t="shared" si="64"/>
        <v>996.02</v>
      </c>
      <c r="U49" s="37">
        <f t="shared" si="64"/>
        <v>1970.94</v>
      </c>
      <c r="V49" s="12">
        <f t="shared" si="64"/>
        <v>985.47</v>
      </c>
      <c r="W49" s="12">
        <f t="shared" si="64"/>
        <v>985.47</v>
      </c>
      <c r="X49" s="111"/>
      <c r="Y49" s="111"/>
      <c r="Z49" s="111"/>
      <c r="AA49" s="108"/>
      <c r="AB49" s="143"/>
      <c r="AC49" s="134"/>
      <c r="AD49" s="5"/>
      <c r="AE49" s="5"/>
      <c r="AF49" s="5"/>
      <c r="AG49" s="5"/>
      <c r="AH49" s="5"/>
    </row>
    <row r="50" spans="1:34" ht="15.6" customHeight="1" x14ac:dyDescent="0.2">
      <c r="A50" s="175">
        <v>7</v>
      </c>
      <c r="B50" s="82" t="s">
        <v>89</v>
      </c>
      <c r="C50" s="83" t="s">
        <v>100</v>
      </c>
      <c r="D50" s="82"/>
      <c r="E50" s="80"/>
      <c r="F50" s="81"/>
      <c r="G50" s="82"/>
      <c r="H50" s="82"/>
      <c r="I50" s="81"/>
      <c r="J50" s="82"/>
      <c r="K50" s="118"/>
      <c r="L50" s="118"/>
      <c r="M50" s="10">
        <f>N50+O50</f>
        <v>13804.96</v>
      </c>
      <c r="N50" s="11">
        <v>6903.03</v>
      </c>
      <c r="O50" s="11">
        <v>6901.93</v>
      </c>
      <c r="P50" s="124" t="s">
        <v>43</v>
      </c>
      <c r="Q50" s="15" t="s">
        <v>4</v>
      </c>
      <c r="R50" s="23">
        <f>S50+T50</f>
        <v>44751.72</v>
      </c>
      <c r="S50" s="23">
        <v>22375.919999999998</v>
      </c>
      <c r="T50" s="23">
        <v>22375.8</v>
      </c>
      <c r="U50" s="23">
        <f>V50+W50</f>
        <v>45703.58</v>
      </c>
      <c r="V50" s="10">
        <v>22851.75</v>
      </c>
      <c r="W50" s="10">
        <v>22851.83</v>
      </c>
      <c r="X50" s="10">
        <f>M50+R50-U50</f>
        <v>12853.099999999999</v>
      </c>
      <c r="Y50" s="10">
        <f>N50+S50-V50</f>
        <v>6427.1999999999971</v>
      </c>
      <c r="Z50" s="10">
        <f>O50+T50-W50</f>
        <v>6425.8999999999978</v>
      </c>
      <c r="AA50" s="108"/>
      <c r="AB50" s="143"/>
      <c r="AC50" s="134"/>
      <c r="AD50" s="5"/>
      <c r="AE50" s="5"/>
      <c r="AF50" s="5"/>
      <c r="AG50" s="5"/>
      <c r="AH50" s="5"/>
    </row>
    <row r="51" spans="1:34" ht="15.6" customHeight="1" x14ac:dyDescent="0.2">
      <c r="A51" s="110"/>
      <c r="B51" s="82"/>
      <c r="C51" s="84"/>
      <c r="D51" s="82"/>
      <c r="E51" s="80"/>
      <c r="F51" s="81"/>
      <c r="G51" s="82"/>
      <c r="H51" s="82"/>
      <c r="I51" s="81"/>
      <c r="J51" s="82"/>
      <c r="K51" s="118"/>
      <c r="L51" s="82"/>
      <c r="M51" s="10">
        <f t="shared" ref="M51:M53" si="65">X50</f>
        <v>12853.099999999999</v>
      </c>
      <c r="N51" s="11">
        <v>6903.03</v>
      </c>
      <c r="O51" s="11">
        <v>6901.93</v>
      </c>
      <c r="P51" s="124"/>
      <c r="Q51" s="15" t="s">
        <v>5</v>
      </c>
      <c r="R51" s="23">
        <f t="shared" ref="R51:R53" si="66">S51+T51</f>
        <v>34425.61</v>
      </c>
      <c r="S51" s="23">
        <v>17212.36</v>
      </c>
      <c r="T51" s="23">
        <v>17213.25</v>
      </c>
      <c r="U51" s="23">
        <f t="shared" ref="U51:U53" si="67">V51+W51</f>
        <v>38377.06</v>
      </c>
      <c r="V51" s="10">
        <v>19189.18</v>
      </c>
      <c r="W51" s="10">
        <v>19187.88</v>
      </c>
      <c r="X51" s="10">
        <f t="shared" ref="X51:X53" si="68">M51+R51-U51</f>
        <v>8901.6500000000015</v>
      </c>
      <c r="Y51" s="10">
        <f t="shared" ref="Y51:Y53" si="69">N51+S51-V51</f>
        <v>4926.2099999999991</v>
      </c>
      <c r="Z51" s="10">
        <f t="shared" ref="Z51:Z53" si="70">O51+T51-W51</f>
        <v>4927.2999999999993</v>
      </c>
      <c r="AA51" s="108"/>
      <c r="AB51" s="143"/>
      <c r="AC51" s="134"/>
      <c r="AD51" s="5"/>
      <c r="AE51" s="5"/>
      <c r="AF51" s="5"/>
      <c r="AG51" s="5"/>
      <c r="AH51" s="5"/>
    </row>
    <row r="52" spans="1:34" ht="12" customHeight="1" x14ac:dyDescent="0.2">
      <c r="A52" s="110"/>
      <c r="B52" s="82"/>
      <c r="C52" s="84"/>
      <c r="D52" s="82"/>
      <c r="E52" s="80"/>
      <c r="F52" s="81"/>
      <c r="G52" s="82"/>
      <c r="H52" s="82"/>
      <c r="I52" s="81"/>
      <c r="J52" s="82"/>
      <c r="K52" s="118"/>
      <c r="L52" s="82"/>
      <c r="M52" s="10">
        <f t="shared" si="65"/>
        <v>8901.6500000000015</v>
      </c>
      <c r="N52" s="11">
        <v>6903.03</v>
      </c>
      <c r="O52" s="11">
        <v>6901.93</v>
      </c>
      <c r="P52" s="124"/>
      <c r="Q52" s="15" t="s">
        <v>6</v>
      </c>
      <c r="R52" s="23">
        <f t="shared" si="66"/>
        <v>16013.1</v>
      </c>
      <c r="S52" s="23">
        <v>8293.52</v>
      </c>
      <c r="T52" s="23">
        <v>7719.58</v>
      </c>
      <c r="U52" s="23">
        <f t="shared" si="67"/>
        <v>19780.59</v>
      </c>
      <c r="V52" s="10">
        <v>9890.19</v>
      </c>
      <c r="W52" s="10">
        <v>9890.4</v>
      </c>
      <c r="X52" s="10">
        <f t="shared" si="68"/>
        <v>5134.16</v>
      </c>
      <c r="Y52" s="10">
        <f t="shared" si="69"/>
        <v>5306.3599999999988</v>
      </c>
      <c r="Z52" s="10">
        <f t="shared" si="70"/>
        <v>4731.1100000000006</v>
      </c>
      <c r="AA52" s="108"/>
      <c r="AB52" s="143"/>
      <c r="AC52" s="134"/>
      <c r="AD52" s="5"/>
      <c r="AE52" s="5"/>
      <c r="AF52" s="5"/>
      <c r="AG52" s="5"/>
      <c r="AH52" s="5"/>
    </row>
    <row r="53" spans="1:34" ht="13.5" customHeight="1" x14ac:dyDescent="0.2">
      <c r="A53" s="110"/>
      <c r="B53" s="82"/>
      <c r="C53" s="84"/>
      <c r="D53" s="82"/>
      <c r="E53" s="80"/>
      <c r="F53" s="81"/>
      <c r="G53" s="82"/>
      <c r="H53" s="82"/>
      <c r="I53" s="81"/>
      <c r="J53" s="82"/>
      <c r="K53" s="118"/>
      <c r="L53" s="82"/>
      <c r="M53" s="10">
        <f t="shared" si="65"/>
        <v>5134.16</v>
      </c>
      <c r="N53" s="11">
        <v>6903.03</v>
      </c>
      <c r="O53" s="11">
        <v>6901.93</v>
      </c>
      <c r="P53" s="124"/>
      <c r="Q53" s="15" t="s">
        <v>7</v>
      </c>
      <c r="R53" s="23">
        <f t="shared" si="66"/>
        <v>42787.14</v>
      </c>
      <c r="S53" s="23">
        <v>21643.89</v>
      </c>
      <c r="T53" s="23">
        <v>21143.25</v>
      </c>
      <c r="U53" s="23">
        <f t="shared" si="67"/>
        <v>35565.25</v>
      </c>
      <c r="V53" s="10">
        <v>17850.21</v>
      </c>
      <c r="W53" s="10">
        <v>17715.04</v>
      </c>
      <c r="X53" s="10">
        <f t="shared" si="68"/>
        <v>12356.050000000003</v>
      </c>
      <c r="Y53" s="10">
        <f t="shared" si="69"/>
        <v>10696.71</v>
      </c>
      <c r="Z53" s="10">
        <f t="shared" si="70"/>
        <v>10330.14</v>
      </c>
      <c r="AA53" s="108"/>
      <c r="AB53" s="143"/>
      <c r="AC53" s="134"/>
      <c r="AD53" s="5"/>
      <c r="AE53" s="5"/>
      <c r="AF53" s="5"/>
      <c r="AG53" s="5"/>
      <c r="AH53" s="5"/>
    </row>
    <row r="54" spans="1:34" ht="18" customHeight="1" thickBot="1" x14ac:dyDescent="0.25">
      <c r="A54" s="110"/>
      <c r="B54" s="83"/>
      <c r="C54" s="84"/>
      <c r="D54" s="83"/>
      <c r="E54" s="102"/>
      <c r="F54" s="98"/>
      <c r="G54" s="83"/>
      <c r="H54" s="83"/>
      <c r="I54" s="98"/>
      <c r="J54" s="83"/>
      <c r="K54" s="153"/>
      <c r="L54" s="83"/>
      <c r="M54" s="136"/>
      <c r="N54" s="136"/>
      <c r="O54" s="136"/>
      <c r="P54" s="112"/>
      <c r="Q54" s="64" t="s">
        <v>3</v>
      </c>
      <c r="R54" s="38">
        <f>SUM(R50:R53)</f>
        <v>137977.57</v>
      </c>
      <c r="S54" s="38">
        <f t="shared" ref="S54:W54" si="71">SUM(S50:S53)</f>
        <v>69525.69</v>
      </c>
      <c r="T54" s="38">
        <f t="shared" si="71"/>
        <v>68451.88</v>
      </c>
      <c r="U54" s="38">
        <f t="shared" si="71"/>
        <v>139426.47999999998</v>
      </c>
      <c r="V54" s="60">
        <f t="shared" si="71"/>
        <v>69781.33</v>
      </c>
      <c r="W54" s="60">
        <f t="shared" si="71"/>
        <v>69645.150000000009</v>
      </c>
      <c r="X54" s="136"/>
      <c r="Y54" s="136"/>
      <c r="Z54" s="136"/>
      <c r="AA54" s="95"/>
      <c r="AB54" s="92"/>
      <c r="AC54" s="151"/>
      <c r="AD54" s="5"/>
      <c r="AE54" s="5"/>
      <c r="AF54" s="5"/>
      <c r="AG54" s="5"/>
      <c r="AH54" s="5"/>
    </row>
    <row r="55" spans="1:34" ht="21" customHeight="1" thickBot="1" x14ac:dyDescent="0.25">
      <c r="A55" s="223" t="s">
        <v>86</v>
      </c>
      <c r="B55" s="220" t="s">
        <v>50</v>
      </c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51">
        <f>N55+O55</f>
        <v>7840.12</v>
      </c>
      <c r="N55" s="48">
        <f>N60+N65</f>
        <v>3920.06</v>
      </c>
      <c r="O55" s="48">
        <f>O60+O65</f>
        <v>3920.06</v>
      </c>
      <c r="P55" s="226"/>
      <c r="Q55" s="49" t="s">
        <v>4</v>
      </c>
      <c r="R55" s="48">
        <f>S55+T55</f>
        <v>2683.02</v>
      </c>
      <c r="S55" s="51">
        <f>S60+S65</f>
        <v>1341.51</v>
      </c>
      <c r="T55" s="51">
        <f t="shared" ref="S55:T57" si="72">T60+T65</f>
        <v>1341.51</v>
      </c>
      <c r="U55" s="48">
        <f>V55+W55</f>
        <v>2089.6799999999998</v>
      </c>
      <c r="V55" s="63">
        <f>V60+V65</f>
        <v>1044.8399999999999</v>
      </c>
      <c r="W55" s="63">
        <f>W60+W65</f>
        <v>1044.8399999999999</v>
      </c>
      <c r="X55" s="48">
        <f>X60+X65</f>
        <v>8433.4599999999991</v>
      </c>
      <c r="Y55" s="48">
        <f t="shared" ref="Y55:Z55" si="73">Y60+Y65</f>
        <v>4216.7299999999996</v>
      </c>
      <c r="Z55" s="48">
        <f t="shared" si="73"/>
        <v>4216.7299999999996</v>
      </c>
      <c r="AA55" s="156"/>
      <c r="AB55" s="156"/>
      <c r="AC55" s="140"/>
      <c r="AD55" s="5"/>
      <c r="AE55" s="5"/>
      <c r="AF55" s="5"/>
      <c r="AG55" s="5"/>
      <c r="AH55" s="5"/>
    </row>
    <row r="56" spans="1:34" ht="16.5" customHeight="1" thickBot="1" x14ac:dyDescent="0.25">
      <c r="A56" s="224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51">
        <f t="shared" ref="M56:M58" si="74">N56+O56</f>
        <v>7840.12</v>
      </c>
      <c r="N56" s="23">
        <f t="shared" ref="N56:O56" si="75">N61+N66</f>
        <v>3920.06</v>
      </c>
      <c r="O56" s="23">
        <f t="shared" si="75"/>
        <v>3920.06</v>
      </c>
      <c r="P56" s="227"/>
      <c r="Q56" s="14" t="s">
        <v>5</v>
      </c>
      <c r="R56" s="23">
        <f>S56+T56</f>
        <v>2393.9</v>
      </c>
      <c r="S56" s="10">
        <f t="shared" si="72"/>
        <v>1196.95</v>
      </c>
      <c r="T56" s="10">
        <f t="shared" si="72"/>
        <v>1196.95</v>
      </c>
      <c r="U56" s="23">
        <f>V56+W56</f>
        <v>2089.6799999999998</v>
      </c>
      <c r="V56" s="10">
        <f t="shared" ref="V56:W58" si="76">V61+V66</f>
        <v>1044.8399999999999</v>
      </c>
      <c r="W56" s="10">
        <f t="shared" si="76"/>
        <v>1044.8399999999999</v>
      </c>
      <c r="X56" s="23">
        <f t="shared" ref="X56:Z56" si="77">X61+X66</f>
        <v>8737.6799999999985</v>
      </c>
      <c r="Y56" s="23">
        <f t="shared" si="77"/>
        <v>4072.17</v>
      </c>
      <c r="Z56" s="23">
        <f t="shared" si="77"/>
        <v>4072.17</v>
      </c>
      <c r="AA56" s="197"/>
      <c r="AB56" s="197"/>
      <c r="AC56" s="141"/>
      <c r="AD56" s="5"/>
      <c r="AE56" s="5"/>
      <c r="AF56" s="5"/>
      <c r="AG56" s="5"/>
      <c r="AH56" s="5"/>
    </row>
    <row r="57" spans="1:34" ht="17.25" customHeight="1" thickBot="1" x14ac:dyDescent="0.25">
      <c r="A57" s="224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51">
        <f t="shared" si="74"/>
        <v>7840.12</v>
      </c>
      <c r="N57" s="23">
        <f t="shared" ref="N57:O57" si="78">N62+N67</f>
        <v>3920.06</v>
      </c>
      <c r="O57" s="23">
        <f t="shared" si="78"/>
        <v>3920.06</v>
      </c>
      <c r="P57" s="227"/>
      <c r="Q57" s="14" t="s">
        <v>6</v>
      </c>
      <c r="R57" s="23">
        <f>S57+T57</f>
        <v>2249.34</v>
      </c>
      <c r="S57" s="10">
        <f t="shared" si="72"/>
        <v>1124.67</v>
      </c>
      <c r="T57" s="10">
        <f t="shared" si="72"/>
        <v>1124.67</v>
      </c>
      <c r="U57" s="23">
        <f>V57+W57</f>
        <v>1511.44</v>
      </c>
      <c r="V57" s="10">
        <f t="shared" si="76"/>
        <v>755.72</v>
      </c>
      <c r="W57" s="10">
        <f t="shared" si="76"/>
        <v>755.72</v>
      </c>
      <c r="X57" s="23">
        <f t="shared" ref="X57:Z57" si="79">X62+X67</f>
        <v>9475.5799999999981</v>
      </c>
      <c r="Y57" s="23">
        <f t="shared" si="79"/>
        <v>4289.01</v>
      </c>
      <c r="Z57" s="23">
        <f t="shared" si="79"/>
        <v>4289.01</v>
      </c>
      <c r="AA57" s="197"/>
      <c r="AB57" s="197"/>
      <c r="AC57" s="141"/>
      <c r="AD57" s="5"/>
      <c r="AE57" s="5"/>
      <c r="AF57" s="5"/>
      <c r="AG57" s="5"/>
      <c r="AH57" s="5"/>
    </row>
    <row r="58" spans="1:34" ht="16.5" customHeight="1" x14ac:dyDescent="0.2">
      <c r="A58" s="224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51">
        <f t="shared" si="74"/>
        <v>8136.7899999999991</v>
      </c>
      <c r="N58" s="23">
        <f t="shared" ref="N58:O58" si="80">N63+N68</f>
        <v>3920.06</v>
      </c>
      <c r="O58" s="23">
        <f t="shared" si="80"/>
        <v>4216.7299999999996</v>
      </c>
      <c r="P58" s="227"/>
      <c r="Q58" s="14" t="s">
        <v>7</v>
      </c>
      <c r="R58" s="23">
        <f t="shared" ref="R58" si="81">S58+T58</f>
        <v>2249.34</v>
      </c>
      <c r="S58" s="10">
        <f t="shared" ref="S58:T58" si="82">S63+S68</f>
        <v>1124.67</v>
      </c>
      <c r="T58" s="10">
        <f t="shared" si="82"/>
        <v>1124.67</v>
      </c>
      <c r="U58" s="23">
        <f t="shared" ref="U58" si="83">V58+W58</f>
        <v>1656</v>
      </c>
      <c r="V58" s="25">
        <f t="shared" si="76"/>
        <v>828</v>
      </c>
      <c r="W58" s="25">
        <f t="shared" si="76"/>
        <v>828</v>
      </c>
      <c r="X58" s="23">
        <f t="shared" ref="X58:Z58" si="84">X63+X68</f>
        <v>10068.919999999998</v>
      </c>
      <c r="Y58" s="23">
        <f t="shared" si="84"/>
        <v>4216.7299999999996</v>
      </c>
      <c r="Z58" s="23">
        <f t="shared" si="84"/>
        <v>4513.3999999999996</v>
      </c>
      <c r="AA58" s="197"/>
      <c r="AB58" s="197"/>
      <c r="AC58" s="141"/>
      <c r="AD58" s="5"/>
      <c r="AE58" s="5"/>
      <c r="AF58" s="5"/>
      <c r="AG58" s="5"/>
      <c r="AH58" s="5"/>
    </row>
    <row r="59" spans="1:34" ht="15" customHeight="1" thickBot="1" x14ac:dyDescent="0.25">
      <c r="A59" s="225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04"/>
      <c r="N59" s="204"/>
      <c r="O59" s="204"/>
      <c r="P59" s="228"/>
      <c r="Q59" s="52" t="s">
        <v>3</v>
      </c>
      <c r="R59" s="53">
        <f>SUM(R55:R58)</f>
        <v>9575.6</v>
      </c>
      <c r="S59" s="58">
        <f t="shared" ref="S59:W59" si="85">SUM(S55:S58)</f>
        <v>4787.8</v>
      </c>
      <c r="T59" s="58">
        <f t="shared" si="85"/>
        <v>4787.8</v>
      </c>
      <c r="U59" s="53">
        <f>SUM(U55:U58)</f>
        <v>7346.7999999999993</v>
      </c>
      <c r="V59" s="58">
        <f t="shared" si="85"/>
        <v>3673.3999999999996</v>
      </c>
      <c r="W59" s="58">
        <f t="shared" si="85"/>
        <v>3673.3999999999996</v>
      </c>
      <c r="X59" s="159"/>
      <c r="Y59" s="159"/>
      <c r="Z59" s="159"/>
      <c r="AA59" s="198"/>
      <c r="AB59" s="198"/>
      <c r="AC59" s="142"/>
      <c r="AD59" s="5"/>
      <c r="AE59" s="5"/>
      <c r="AF59" s="5"/>
      <c r="AG59" s="5"/>
      <c r="AH59" s="5"/>
    </row>
    <row r="60" spans="1:34" ht="19.899999999999999" customHeight="1" x14ac:dyDescent="0.2">
      <c r="A60" s="229">
        <v>1</v>
      </c>
      <c r="B60" s="185" t="s">
        <v>109</v>
      </c>
      <c r="C60" s="185" t="s">
        <v>51</v>
      </c>
      <c r="D60" s="185" t="s">
        <v>101</v>
      </c>
      <c r="E60" s="104" t="s">
        <v>64</v>
      </c>
      <c r="F60" s="185"/>
      <c r="G60" s="185" t="s">
        <v>53</v>
      </c>
      <c r="H60" s="185" t="s">
        <v>52</v>
      </c>
      <c r="I60" s="185">
        <v>2</v>
      </c>
      <c r="J60" s="185">
        <v>99.22</v>
      </c>
      <c r="K60" s="199">
        <v>44504</v>
      </c>
      <c r="L60" s="199">
        <v>46298</v>
      </c>
      <c r="M60" s="25">
        <f>N60+O60</f>
        <v>3362.26</v>
      </c>
      <c r="N60" s="26">
        <v>1681.13</v>
      </c>
      <c r="O60" s="26">
        <v>1681.13</v>
      </c>
      <c r="P60" s="123" t="s">
        <v>43</v>
      </c>
      <c r="Q60" s="39" t="s">
        <v>4</v>
      </c>
      <c r="R60" s="36">
        <f>S60+T60</f>
        <v>593.34</v>
      </c>
      <c r="S60" s="25">
        <v>296.67</v>
      </c>
      <c r="T60" s="25">
        <v>296.67</v>
      </c>
      <c r="U60" s="36">
        <f>V60+W60</f>
        <v>0</v>
      </c>
      <c r="V60" s="25">
        <v>0</v>
      </c>
      <c r="W60" s="25">
        <v>0</v>
      </c>
      <c r="X60" s="25">
        <f>M60+R60-U60</f>
        <v>3955.6000000000004</v>
      </c>
      <c r="Y60" s="25">
        <f>N60+S60-V60</f>
        <v>1977.8000000000002</v>
      </c>
      <c r="Z60" s="25">
        <f>O60+T60-W60</f>
        <v>1977.8000000000002</v>
      </c>
      <c r="AA60" s="97"/>
      <c r="AB60" s="94"/>
      <c r="AC60" s="208" t="s">
        <v>111</v>
      </c>
      <c r="AD60" s="5"/>
      <c r="AE60" s="5"/>
      <c r="AF60" s="5"/>
      <c r="AG60" s="5"/>
      <c r="AH60" s="5"/>
    </row>
    <row r="61" spans="1:34" ht="15.75" customHeight="1" x14ac:dyDescent="0.2">
      <c r="A61" s="110"/>
      <c r="B61" s="82"/>
      <c r="C61" s="82"/>
      <c r="D61" s="82"/>
      <c r="E61" s="80"/>
      <c r="F61" s="82"/>
      <c r="G61" s="82"/>
      <c r="H61" s="82"/>
      <c r="I61" s="82"/>
      <c r="J61" s="82"/>
      <c r="K61" s="82"/>
      <c r="L61" s="82"/>
      <c r="M61" s="10">
        <f t="shared" ref="M61:O63" si="86">X60</f>
        <v>3955.6000000000004</v>
      </c>
      <c r="N61" s="26">
        <v>1681.13</v>
      </c>
      <c r="O61" s="26">
        <v>1681.13</v>
      </c>
      <c r="P61" s="124"/>
      <c r="Q61" s="19" t="s">
        <v>5</v>
      </c>
      <c r="R61" s="23">
        <f t="shared" ref="R61:R63" si="87">S61+T61</f>
        <v>593.34</v>
      </c>
      <c r="S61" s="25">
        <v>296.67</v>
      </c>
      <c r="T61" s="25">
        <v>296.67</v>
      </c>
      <c r="U61" s="23">
        <f t="shared" ref="U61:U63" si="88">V61+W61</f>
        <v>0</v>
      </c>
      <c r="V61" s="25">
        <v>0</v>
      </c>
      <c r="W61" s="25">
        <v>0</v>
      </c>
      <c r="X61" s="10">
        <f t="shared" ref="X61:X63" si="89">M61+R61-U61</f>
        <v>4548.9400000000005</v>
      </c>
      <c r="Y61" s="10">
        <f t="shared" ref="Y61:Y63" si="90">N61+S61-V61</f>
        <v>1977.8000000000002</v>
      </c>
      <c r="Z61" s="10">
        <f t="shared" ref="Z61:Z63" si="91">O61+T61-W61</f>
        <v>1977.8000000000002</v>
      </c>
      <c r="AA61" s="108"/>
      <c r="AB61" s="143"/>
      <c r="AC61" s="134"/>
      <c r="AD61" s="5"/>
      <c r="AE61" s="5"/>
      <c r="AF61" s="5"/>
      <c r="AG61" s="5"/>
      <c r="AH61" s="5"/>
    </row>
    <row r="62" spans="1:34" ht="19.899999999999999" customHeight="1" x14ac:dyDescent="0.2">
      <c r="A62" s="110"/>
      <c r="B62" s="82"/>
      <c r="C62" s="82"/>
      <c r="D62" s="82"/>
      <c r="E62" s="80"/>
      <c r="F62" s="82"/>
      <c r="G62" s="82"/>
      <c r="H62" s="82"/>
      <c r="I62" s="82"/>
      <c r="J62" s="82"/>
      <c r="K62" s="82"/>
      <c r="L62" s="82"/>
      <c r="M62" s="10">
        <f t="shared" si="86"/>
        <v>4548.9400000000005</v>
      </c>
      <c r="N62" s="26">
        <v>1681.13</v>
      </c>
      <c r="O62" s="26">
        <v>1681.13</v>
      </c>
      <c r="P62" s="124"/>
      <c r="Q62" s="19" t="s">
        <v>6</v>
      </c>
      <c r="R62" s="23">
        <f t="shared" si="87"/>
        <v>593.34</v>
      </c>
      <c r="S62" s="25">
        <v>296.67</v>
      </c>
      <c r="T62" s="25">
        <v>296.67</v>
      </c>
      <c r="U62" s="23">
        <f t="shared" si="88"/>
        <v>0</v>
      </c>
      <c r="V62" s="10">
        <v>0</v>
      </c>
      <c r="W62" s="10">
        <v>0</v>
      </c>
      <c r="X62" s="10">
        <f t="shared" si="89"/>
        <v>5142.2800000000007</v>
      </c>
      <c r="Y62" s="10">
        <f t="shared" si="90"/>
        <v>1977.8000000000002</v>
      </c>
      <c r="Z62" s="10">
        <f t="shared" si="91"/>
        <v>1977.8000000000002</v>
      </c>
      <c r="AA62" s="108"/>
      <c r="AB62" s="143"/>
      <c r="AC62" s="134"/>
      <c r="AD62" s="5"/>
      <c r="AE62" s="5"/>
      <c r="AF62" s="5"/>
      <c r="AG62" s="5"/>
      <c r="AH62" s="5"/>
    </row>
    <row r="63" spans="1:34" ht="12.75" customHeight="1" x14ac:dyDescent="0.2">
      <c r="A63" s="110"/>
      <c r="B63" s="82"/>
      <c r="C63" s="82"/>
      <c r="D63" s="82"/>
      <c r="E63" s="80"/>
      <c r="F63" s="82"/>
      <c r="G63" s="82"/>
      <c r="H63" s="82"/>
      <c r="I63" s="82"/>
      <c r="J63" s="82"/>
      <c r="K63" s="82"/>
      <c r="L63" s="82"/>
      <c r="M63" s="10">
        <f t="shared" si="86"/>
        <v>5142.2800000000007</v>
      </c>
      <c r="N63" s="26">
        <v>1681.13</v>
      </c>
      <c r="O63" s="11">
        <f t="shared" si="86"/>
        <v>1977.8000000000002</v>
      </c>
      <c r="P63" s="124"/>
      <c r="Q63" s="19" t="s">
        <v>7</v>
      </c>
      <c r="R63" s="23">
        <f t="shared" si="87"/>
        <v>593.34</v>
      </c>
      <c r="S63" s="25">
        <v>296.67</v>
      </c>
      <c r="T63" s="25">
        <v>296.67</v>
      </c>
      <c r="U63" s="23">
        <f t="shared" si="88"/>
        <v>0</v>
      </c>
      <c r="V63" s="10">
        <v>0</v>
      </c>
      <c r="W63" s="10">
        <v>0</v>
      </c>
      <c r="X63" s="10">
        <f t="shared" si="89"/>
        <v>5735.6200000000008</v>
      </c>
      <c r="Y63" s="10">
        <f t="shared" si="90"/>
        <v>1977.8000000000002</v>
      </c>
      <c r="Z63" s="10">
        <f t="shared" si="91"/>
        <v>2274.4700000000003</v>
      </c>
      <c r="AA63" s="108"/>
      <c r="AB63" s="143"/>
      <c r="AC63" s="134"/>
      <c r="AD63" s="5"/>
      <c r="AE63" s="5"/>
      <c r="AF63" s="5"/>
      <c r="AG63" s="5"/>
      <c r="AH63" s="5"/>
    </row>
    <row r="64" spans="1:34" ht="18.75" customHeight="1" x14ac:dyDescent="0.2">
      <c r="A64" s="110"/>
      <c r="B64" s="82"/>
      <c r="C64" s="82"/>
      <c r="D64" s="82"/>
      <c r="E64" s="80"/>
      <c r="F64" s="82"/>
      <c r="G64" s="82"/>
      <c r="H64" s="82"/>
      <c r="I64" s="82"/>
      <c r="J64" s="82"/>
      <c r="K64" s="82"/>
      <c r="L64" s="82"/>
      <c r="M64" s="111"/>
      <c r="N64" s="111"/>
      <c r="O64" s="111"/>
      <c r="P64" s="124"/>
      <c r="Q64" s="16" t="s">
        <v>3</v>
      </c>
      <c r="R64" s="37">
        <f>SUM(R60:R63)</f>
        <v>2373.36</v>
      </c>
      <c r="S64" s="12">
        <f t="shared" ref="S64" si="92">SUM(S60:S63)</f>
        <v>1186.68</v>
      </c>
      <c r="T64" s="12">
        <f t="shared" ref="T64" si="93">SUM(T60:T63)</f>
        <v>1186.68</v>
      </c>
      <c r="U64" s="37">
        <f t="shared" ref="U64" si="94">SUM(U60:U63)</f>
        <v>0</v>
      </c>
      <c r="V64" s="12">
        <f t="shared" ref="V64" si="95">SUM(V60:V63)</f>
        <v>0</v>
      </c>
      <c r="W64" s="12">
        <f t="shared" ref="W64" si="96">SUM(W60:W63)</f>
        <v>0</v>
      </c>
      <c r="X64" s="111"/>
      <c r="Y64" s="111"/>
      <c r="Z64" s="111"/>
      <c r="AA64" s="108"/>
      <c r="AB64" s="143"/>
      <c r="AC64" s="134"/>
      <c r="AD64" s="5"/>
      <c r="AE64" s="5"/>
      <c r="AF64" s="5"/>
      <c r="AG64" s="5"/>
      <c r="AH64" s="5"/>
    </row>
    <row r="65" spans="1:34" ht="15.6" customHeight="1" x14ac:dyDescent="0.2">
      <c r="A65" s="206">
        <f>A60+1</f>
        <v>2</v>
      </c>
      <c r="B65" s="185" t="s">
        <v>109</v>
      </c>
      <c r="C65" s="135" t="s">
        <v>80</v>
      </c>
      <c r="D65" s="135" t="s">
        <v>127</v>
      </c>
      <c r="E65" s="80" t="s">
        <v>81</v>
      </c>
      <c r="F65" s="135"/>
      <c r="G65" s="135" t="s">
        <v>82</v>
      </c>
      <c r="H65" s="135" t="s">
        <v>110</v>
      </c>
      <c r="I65" s="135">
        <v>30.3</v>
      </c>
      <c r="J65" s="135">
        <v>22.988700000000001</v>
      </c>
      <c r="K65" s="200" t="s">
        <v>128</v>
      </c>
      <c r="L65" s="200" t="s">
        <v>137</v>
      </c>
      <c r="M65" s="10">
        <f>N65+O65</f>
        <v>4477.8599999999997</v>
      </c>
      <c r="N65" s="11">
        <v>2238.9299999999998</v>
      </c>
      <c r="O65" s="11">
        <v>2238.9299999999998</v>
      </c>
      <c r="P65" s="124" t="s">
        <v>43</v>
      </c>
      <c r="Q65" s="19" t="s">
        <v>4</v>
      </c>
      <c r="R65" s="23">
        <f>S65+T65</f>
        <v>2089.6799999999998</v>
      </c>
      <c r="S65" s="10">
        <v>1044.8399999999999</v>
      </c>
      <c r="T65" s="10">
        <v>1044.8399999999999</v>
      </c>
      <c r="U65" s="23">
        <f>V65+W65</f>
        <v>2089.6799999999998</v>
      </c>
      <c r="V65" s="10">
        <v>1044.8399999999999</v>
      </c>
      <c r="W65" s="10">
        <v>1044.8399999999999</v>
      </c>
      <c r="X65" s="10">
        <f>M65+R65-U65</f>
        <v>4477.8599999999988</v>
      </c>
      <c r="Y65" s="10">
        <f>N65+S65-V65</f>
        <v>2238.9299999999994</v>
      </c>
      <c r="Z65" s="10">
        <f>O65+T65-W65</f>
        <v>2238.9299999999994</v>
      </c>
      <c r="AA65" s="108"/>
      <c r="AB65" s="143"/>
      <c r="AC65" s="212"/>
      <c r="AD65" s="5"/>
      <c r="AE65" s="5"/>
      <c r="AF65" s="5"/>
      <c r="AG65" s="5"/>
      <c r="AH65" s="5"/>
    </row>
    <row r="66" spans="1:34" ht="15.6" customHeight="1" x14ac:dyDescent="0.2">
      <c r="A66" s="110"/>
      <c r="B66" s="82"/>
      <c r="C66" s="82"/>
      <c r="D66" s="82"/>
      <c r="E66" s="80"/>
      <c r="F66" s="82"/>
      <c r="G66" s="82"/>
      <c r="H66" s="82"/>
      <c r="I66" s="82"/>
      <c r="J66" s="82"/>
      <c r="K66" s="82"/>
      <c r="L66" s="82"/>
      <c r="M66" s="10">
        <f>X65</f>
        <v>4477.8599999999988</v>
      </c>
      <c r="N66" s="11">
        <v>2238.9299999999998</v>
      </c>
      <c r="O66" s="11">
        <v>2238.9299999999998</v>
      </c>
      <c r="P66" s="124"/>
      <c r="Q66" s="19" t="s">
        <v>5</v>
      </c>
      <c r="R66" s="23">
        <f t="shared" ref="R66:R68" si="97">S66+T66</f>
        <v>1800.56</v>
      </c>
      <c r="S66" s="10">
        <v>900.28</v>
      </c>
      <c r="T66" s="10">
        <v>900.28</v>
      </c>
      <c r="U66" s="23">
        <f t="shared" ref="U66" si="98">V66+W66</f>
        <v>2089.6799999999998</v>
      </c>
      <c r="V66" s="10">
        <v>1044.8399999999999</v>
      </c>
      <c r="W66" s="10">
        <v>1044.8399999999999</v>
      </c>
      <c r="X66" s="10">
        <f t="shared" ref="X66:X68" si="99">M66+R66-U66</f>
        <v>4188.739999999998</v>
      </c>
      <c r="Y66" s="10">
        <f t="shared" ref="Y66:Y68" si="100">N66+S66-V66</f>
        <v>2094.37</v>
      </c>
      <c r="Z66" s="10">
        <f t="shared" ref="Z66:Z68" si="101">O66+T66-W66</f>
        <v>2094.37</v>
      </c>
      <c r="AA66" s="108"/>
      <c r="AB66" s="143"/>
      <c r="AC66" s="212"/>
      <c r="AD66" s="5"/>
      <c r="AE66" s="5"/>
      <c r="AF66" s="5"/>
      <c r="AG66" s="5"/>
      <c r="AH66" s="5"/>
    </row>
    <row r="67" spans="1:34" ht="15.6" customHeight="1" x14ac:dyDescent="0.2">
      <c r="A67" s="110"/>
      <c r="B67" s="82"/>
      <c r="C67" s="82"/>
      <c r="D67" s="82"/>
      <c r="E67" s="80"/>
      <c r="F67" s="82"/>
      <c r="G67" s="82"/>
      <c r="H67" s="82"/>
      <c r="I67" s="82"/>
      <c r="J67" s="82"/>
      <c r="K67" s="82"/>
      <c r="L67" s="82"/>
      <c r="M67" s="10">
        <f t="shared" ref="M67" si="102">X66</f>
        <v>4188.739999999998</v>
      </c>
      <c r="N67" s="11">
        <v>2238.9299999999998</v>
      </c>
      <c r="O67" s="11">
        <v>2238.9299999999998</v>
      </c>
      <c r="P67" s="124"/>
      <c r="Q67" s="19" t="s">
        <v>6</v>
      </c>
      <c r="R67" s="23">
        <f t="shared" si="97"/>
        <v>1656</v>
      </c>
      <c r="S67" s="10">
        <v>828</v>
      </c>
      <c r="T67" s="10">
        <v>828</v>
      </c>
      <c r="U67" s="23">
        <f>V67+W67</f>
        <v>1511.44</v>
      </c>
      <c r="V67" s="10">
        <v>755.72</v>
      </c>
      <c r="W67" s="10">
        <v>755.72</v>
      </c>
      <c r="X67" s="10">
        <f t="shared" si="99"/>
        <v>4333.2999999999975</v>
      </c>
      <c r="Y67" s="10">
        <f t="shared" si="100"/>
        <v>2311.21</v>
      </c>
      <c r="Z67" s="10">
        <f t="shared" si="101"/>
        <v>2311.21</v>
      </c>
      <c r="AA67" s="108"/>
      <c r="AB67" s="143"/>
      <c r="AC67" s="212"/>
      <c r="AD67" s="5"/>
      <c r="AE67" s="5"/>
      <c r="AF67" s="5"/>
      <c r="AG67" s="5"/>
      <c r="AH67" s="5"/>
    </row>
    <row r="68" spans="1:34" ht="15.6" customHeight="1" x14ac:dyDescent="0.2">
      <c r="A68" s="110"/>
      <c r="B68" s="82"/>
      <c r="C68" s="82"/>
      <c r="D68" s="82"/>
      <c r="E68" s="80"/>
      <c r="F68" s="82"/>
      <c r="G68" s="82"/>
      <c r="H68" s="82"/>
      <c r="I68" s="82"/>
      <c r="J68" s="82"/>
      <c r="K68" s="82"/>
      <c r="L68" s="82"/>
      <c r="M68" s="10">
        <f>X67</f>
        <v>4333.2999999999975</v>
      </c>
      <c r="N68" s="11">
        <v>2238.9299999999998</v>
      </c>
      <c r="O68" s="11">
        <v>2238.9299999999998</v>
      </c>
      <c r="P68" s="124"/>
      <c r="Q68" s="19" t="s">
        <v>7</v>
      </c>
      <c r="R68" s="44">
        <f t="shared" si="97"/>
        <v>1656</v>
      </c>
      <c r="S68" s="10">
        <v>828</v>
      </c>
      <c r="T68" s="10">
        <v>828</v>
      </c>
      <c r="U68" s="44">
        <f>V68+W68</f>
        <v>1656</v>
      </c>
      <c r="V68" s="10">
        <v>828</v>
      </c>
      <c r="W68" s="10">
        <v>828</v>
      </c>
      <c r="X68" s="59">
        <f t="shared" si="99"/>
        <v>4333.2999999999975</v>
      </c>
      <c r="Y68" s="59">
        <f t="shared" si="100"/>
        <v>2238.9299999999998</v>
      </c>
      <c r="Z68" s="59">
        <f t="shared" si="101"/>
        <v>2238.9299999999998</v>
      </c>
      <c r="AA68" s="108"/>
      <c r="AB68" s="143"/>
      <c r="AC68" s="212"/>
      <c r="AD68" s="5"/>
      <c r="AE68" s="5"/>
      <c r="AF68" s="5"/>
      <c r="AG68" s="5"/>
      <c r="AH68" s="5"/>
    </row>
    <row r="69" spans="1:34" ht="15.6" customHeight="1" thickBot="1" x14ac:dyDescent="0.25">
      <c r="A69" s="207"/>
      <c r="B69" s="83"/>
      <c r="C69" s="83"/>
      <c r="D69" s="83"/>
      <c r="E69" s="102"/>
      <c r="F69" s="83"/>
      <c r="G69" s="83"/>
      <c r="H69" s="83"/>
      <c r="I69" s="83"/>
      <c r="J69" s="83"/>
      <c r="K69" s="83"/>
      <c r="L69" s="83"/>
      <c r="M69" s="136"/>
      <c r="N69" s="136"/>
      <c r="O69" s="136"/>
      <c r="P69" s="112"/>
      <c r="Q69" s="43" t="s">
        <v>3</v>
      </c>
      <c r="R69" s="37">
        <f>SUM(R65:R68)</f>
        <v>7202.24</v>
      </c>
      <c r="S69" s="12">
        <f t="shared" ref="S69:W69" si="103">SUM(S65:S68)</f>
        <v>3601.12</v>
      </c>
      <c r="T69" s="12">
        <f t="shared" si="103"/>
        <v>3601.12</v>
      </c>
      <c r="U69" s="37">
        <f t="shared" si="103"/>
        <v>7346.7999999999993</v>
      </c>
      <c r="V69" s="12">
        <f t="shared" si="103"/>
        <v>3673.3999999999996</v>
      </c>
      <c r="W69" s="12">
        <f t="shared" si="103"/>
        <v>3673.3999999999996</v>
      </c>
      <c r="X69" s="111"/>
      <c r="Y69" s="111"/>
      <c r="Z69" s="111"/>
      <c r="AA69" s="95"/>
      <c r="AB69" s="92"/>
      <c r="AC69" s="213"/>
      <c r="AD69" s="5"/>
      <c r="AE69" s="5"/>
      <c r="AF69" s="5"/>
      <c r="AG69" s="5"/>
      <c r="AH69" s="5"/>
    </row>
    <row r="70" spans="1:34" ht="16.149999999999999" customHeight="1" thickBot="1" x14ac:dyDescent="0.25">
      <c r="A70" s="188" t="s">
        <v>93</v>
      </c>
      <c r="B70" s="220" t="s">
        <v>118</v>
      </c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51">
        <f>N70+O70</f>
        <v>0</v>
      </c>
      <c r="N70" s="48">
        <f>N75+N80+N85+N90</f>
        <v>0</v>
      </c>
      <c r="O70" s="48">
        <f>O75+O80+O85+O90</f>
        <v>0</v>
      </c>
      <c r="P70" s="201"/>
      <c r="Q70" s="55" t="s">
        <v>4</v>
      </c>
      <c r="R70" s="36">
        <f>S70+T70</f>
        <v>4691.2400000000007</v>
      </c>
      <c r="S70" s="25">
        <f>S75+S85+S80+S90</f>
        <v>3662.8700000000003</v>
      </c>
      <c r="T70" s="25">
        <f>T75+T85+T80+T90</f>
        <v>1028.3700000000001</v>
      </c>
      <c r="U70" s="36">
        <f>V70+W70</f>
        <v>4691.0150000000003</v>
      </c>
      <c r="V70" s="25">
        <f>V75+V85+V80+V90</f>
        <v>3662.7700000000004</v>
      </c>
      <c r="W70" s="25">
        <f>W75+W85+W80+W90</f>
        <v>1028.2450000000001</v>
      </c>
      <c r="X70" s="25">
        <f>X75+X85+X80</f>
        <v>0.22500000000002274</v>
      </c>
      <c r="Y70" s="25">
        <f>Y75+Y85+Y80</f>
        <v>136.07000000000002</v>
      </c>
      <c r="Z70" s="25">
        <f>Z75+Z85+Z80</f>
        <v>136.095</v>
      </c>
      <c r="AA70" s="156"/>
      <c r="AB70" s="156"/>
      <c r="AC70" s="217"/>
      <c r="AD70" s="5"/>
      <c r="AE70" s="5"/>
      <c r="AF70" s="5"/>
      <c r="AG70" s="5"/>
      <c r="AH70" s="5"/>
    </row>
    <row r="71" spans="1:34" ht="16.149999999999999" customHeight="1" thickBot="1" x14ac:dyDescent="0.25">
      <c r="A71" s="189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51">
        <f t="shared" ref="M71:M73" si="104">N71+O71</f>
        <v>0</v>
      </c>
      <c r="N71" s="48">
        <f t="shared" ref="N71:O73" si="105">N76+N81+N86+N91</f>
        <v>0</v>
      </c>
      <c r="O71" s="48">
        <f t="shared" si="105"/>
        <v>0</v>
      </c>
      <c r="P71" s="202"/>
      <c r="Q71" s="40" t="s">
        <v>5</v>
      </c>
      <c r="R71" s="23">
        <f t="shared" ref="R71:R73" si="106">S71+T71</f>
        <v>4917.2800000000007</v>
      </c>
      <c r="S71" s="25">
        <f t="shared" ref="S71:S73" si="107">S76+S86+S81+S91</f>
        <v>3774.0400000000004</v>
      </c>
      <c r="T71" s="25">
        <f t="shared" ref="T71:T73" si="108">T76+T86+T81+T91</f>
        <v>1143.24</v>
      </c>
      <c r="U71" s="36">
        <f t="shared" ref="U71:U73" si="109">V71+W71</f>
        <v>4813.6400000000003</v>
      </c>
      <c r="V71" s="25">
        <f t="shared" ref="V71:V73" si="110">V76+V86+V81+V91</f>
        <v>3773.9000000000005</v>
      </c>
      <c r="W71" s="25">
        <f t="shared" ref="W71:W73" si="111">W76+W86+W81+W91</f>
        <v>1039.74</v>
      </c>
      <c r="X71" s="25">
        <f t="shared" ref="X71:X73" si="112">X76+X86+X81</f>
        <v>103.625</v>
      </c>
      <c r="Y71" s="25">
        <f t="shared" ref="Y71:Z73" si="113">Y76+Y86+Y81</f>
        <v>136.10999999999999</v>
      </c>
      <c r="Z71" s="25">
        <f t="shared" si="113"/>
        <v>239.47</v>
      </c>
      <c r="AA71" s="197"/>
      <c r="AB71" s="197"/>
      <c r="AC71" s="218"/>
      <c r="AD71" s="5"/>
      <c r="AE71" s="5"/>
      <c r="AF71" s="5"/>
      <c r="AG71" s="5"/>
      <c r="AH71" s="5"/>
    </row>
    <row r="72" spans="1:34" ht="16.149999999999999" customHeight="1" thickBot="1" x14ac:dyDescent="0.25">
      <c r="A72" s="189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51">
        <f t="shared" si="104"/>
        <v>0</v>
      </c>
      <c r="N72" s="48">
        <f t="shared" si="105"/>
        <v>0</v>
      </c>
      <c r="O72" s="48">
        <f t="shared" si="105"/>
        <v>0</v>
      </c>
      <c r="P72" s="202"/>
      <c r="Q72" s="40" t="s">
        <v>6</v>
      </c>
      <c r="R72" s="23">
        <f t="shared" si="106"/>
        <v>5406.04</v>
      </c>
      <c r="S72" s="25">
        <f t="shared" si="107"/>
        <v>4033.12</v>
      </c>
      <c r="T72" s="25">
        <f t="shared" si="108"/>
        <v>1372.92</v>
      </c>
      <c r="U72" s="36">
        <f t="shared" si="109"/>
        <v>4697.28</v>
      </c>
      <c r="V72" s="25">
        <f t="shared" si="110"/>
        <v>3678.74</v>
      </c>
      <c r="W72" s="25">
        <f t="shared" si="111"/>
        <v>1018.54</v>
      </c>
      <c r="X72" s="25">
        <f t="shared" si="112"/>
        <v>582.46500000000003</v>
      </c>
      <c r="Y72" s="25">
        <f t="shared" si="113"/>
        <v>136.10999999999999</v>
      </c>
      <c r="Z72" s="25">
        <f t="shared" si="113"/>
        <v>136.10999999999999</v>
      </c>
      <c r="AA72" s="197"/>
      <c r="AB72" s="197"/>
      <c r="AC72" s="218"/>
      <c r="AD72" s="5"/>
      <c r="AE72" s="5"/>
      <c r="AF72" s="5"/>
      <c r="AG72" s="5"/>
      <c r="AH72" s="5"/>
    </row>
    <row r="73" spans="1:34" ht="16.149999999999999" customHeight="1" x14ac:dyDescent="0.2">
      <c r="A73" s="189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51">
        <f t="shared" si="104"/>
        <v>229.67999999999995</v>
      </c>
      <c r="N73" s="48">
        <f t="shared" si="105"/>
        <v>114.83999999999997</v>
      </c>
      <c r="O73" s="48">
        <f t="shared" si="105"/>
        <v>114.83999999999997</v>
      </c>
      <c r="P73" s="202"/>
      <c r="Q73" s="40" t="s">
        <v>7</v>
      </c>
      <c r="R73" s="23">
        <f t="shared" si="106"/>
        <v>5311.2000000000007</v>
      </c>
      <c r="S73" s="25">
        <f t="shared" si="107"/>
        <v>3927.7500000000005</v>
      </c>
      <c r="T73" s="25">
        <f t="shared" si="108"/>
        <v>1383.45</v>
      </c>
      <c r="U73" s="36">
        <f t="shared" si="109"/>
        <v>5417.4</v>
      </c>
      <c r="V73" s="25">
        <f t="shared" si="110"/>
        <v>3929.1600000000003</v>
      </c>
      <c r="W73" s="25">
        <f t="shared" si="111"/>
        <v>1488.2399999999998</v>
      </c>
      <c r="X73" s="25">
        <f t="shared" si="112"/>
        <v>226.90500000000009</v>
      </c>
      <c r="Y73" s="25">
        <f t="shared" si="113"/>
        <v>136.07000000000002</v>
      </c>
      <c r="Z73" s="25">
        <f t="shared" si="113"/>
        <v>32.690000000000026</v>
      </c>
      <c r="AA73" s="197"/>
      <c r="AB73" s="197"/>
      <c r="AC73" s="218"/>
      <c r="AD73" s="5"/>
      <c r="AE73" s="5"/>
      <c r="AF73" s="5"/>
      <c r="AG73" s="5"/>
      <c r="AH73" s="5"/>
    </row>
    <row r="74" spans="1:34" ht="27.75" customHeight="1" thickBot="1" x14ac:dyDescent="0.25">
      <c r="A74" s="190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04"/>
      <c r="N74" s="204"/>
      <c r="O74" s="205"/>
      <c r="P74" s="203"/>
      <c r="Q74" s="52" t="s">
        <v>3</v>
      </c>
      <c r="R74" s="53">
        <f t="shared" ref="R74:W74" si="114">SUM(R70:R73)</f>
        <v>20325.760000000002</v>
      </c>
      <c r="S74" s="58">
        <f t="shared" si="114"/>
        <v>15397.78</v>
      </c>
      <c r="T74" s="58">
        <f t="shared" si="114"/>
        <v>4927.9800000000005</v>
      </c>
      <c r="U74" s="53">
        <f t="shared" si="114"/>
        <v>19619.334999999999</v>
      </c>
      <c r="V74" s="58">
        <f t="shared" si="114"/>
        <v>15044.57</v>
      </c>
      <c r="W74" s="58">
        <f t="shared" si="114"/>
        <v>4574.7649999999994</v>
      </c>
      <c r="X74" s="159"/>
      <c r="Y74" s="159"/>
      <c r="Z74" s="159"/>
      <c r="AA74" s="198"/>
      <c r="AB74" s="198"/>
      <c r="AC74" s="219"/>
      <c r="AD74" s="5"/>
      <c r="AE74" s="5"/>
      <c r="AF74" s="5"/>
      <c r="AG74" s="5"/>
      <c r="AH74" s="5"/>
    </row>
    <row r="75" spans="1:34" ht="12.75" customHeight="1" x14ac:dyDescent="0.2">
      <c r="A75" s="175">
        <v>1</v>
      </c>
      <c r="B75" s="119" t="s">
        <v>54</v>
      </c>
      <c r="C75" s="119" t="s">
        <v>55</v>
      </c>
      <c r="D75" s="119" t="s">
        <v>59</v>
      </c>
      <c r="E75" s="119"/>
      <c r="F75" s="191"/>
      <c r="G75" s="119" t="s">
        <v>104</v>
      </c>
      <c r="H75" s="119" t="s">
        <v>56</v>
      </c>
      <c r="I75" s="119">
        <v>966.7</v>
      </c>
      <c r="J75" s="119"/>
      <c r="K75" s="115">
        <v>43101</v>
      </c>
      <c r="L75" s="115">
        <v>46752</v>
      </c>
      <c r="M75" s="36">
        <f>N75+O75</f>
        <v>0</v>
      </c>
      <c r="N75" s="36">
        <v>0</v>
      </c>
      <c r="O75" s="71">
        <v>0</v>
      </c>
      <c r="P75" s="123" t="s">
        <v>43</v>
      </c>
      <c r="Q75" s="27" t="s">
        <v>4</v>
      </c>
      <c r="R75" s="42">
        <f>S75+T75</f>
        <v>2634.5</v>
      </c>
      <c r="S75" s="25">
        <v>2634.5</v>
      </c>
      <c r="T75" s="25">
        <v>0</v>
      </c>
      <c r="U75" s="36">
        <f>V75+W75</f>
        <v>2634.5</v>
      </c>
      <c r="V75" s="25">
        <v>2634.5</v>
      </c>
      <c r="W75" s="25">
        <v>0</v>
      </c>
      <c r="X75" s="25">
        <f>M75+R75-U75</f>
        <v>0</v>
      </c>
      <c r="Y75" s="25">
        <f>N75+S75-V75</f>
        <v>0</v>
      </c>
      <c r="Z75" s="25">
        <f>O75+T75-W75</f>
        <v>0</v>
      </c>
      <c r="AA75" s="97"/>
      <c r="AB75" s="94"/>
      <c r="AC75" s="209"/>
      <c r="AD75" s="5"/>
      <c r="AE75" s="5"/>
      <c r="AF75" s="5"/>
      <c r="AG75" s="5"/>
      <c r="AH75" s="5"/>
    </row>
    <row r="76" spans="1:34" ht="12.75" customHeight="1" x14ac:dyDescent="0.2">
      <c r="A76" s="110"/>
      <c r="B76" s="116"/>
      <c r="C76" s="116"/>
      <c r="D76" s="116"/>
      <c r="E76" s="116"/>
      <c r="F76" s="192"/>
      <c r="G76" s="116"/>
      <c r="H76" s="116"/>
      <c r="I76" s="116"/>
      <c r="J76" s="116"/>
      <c r="K76" s="116"/>
      <c r="L76" s="116"/>
      <c r="M76" s="23">
        <f t="shared" ref="M76:M78" si="115">X75</f>
        <v>0</v>
      </c>
      <c r="N76" s="23">
        <f t="shared" ref="N76:N78" si="116">Y75</f>
        <v>0</v>
      </c>
      <c r="O76" s="23">
        <f t="shared" ref="O76:O78" si="117">Z75</f>
        <v>0</v>
      </c>
      <c r="P76" s="124"/>
      <c r="Q76" s="15" t="s">
        <v>5</v>
      </c>
      <c r="R76" s="23">
        <f t="shared" ref="R76:R78" si="118">S76+T76</f>
        <v>2630.8</v>
      </c>
      <c r="S76" s="25">
        <v>2630.8</v>
      </c>
      <c r="T76" s="25">
        <v>0</v>
      </c>
      <c r="U76" s="23">
        <f t="shared" ref="U76:U78" si="119">V76+W76</f>
        <v>2630.8</v>
      </c>
      <c r="V76" s="10">
        <v>2630.8</v>
      </c>
      <c r="W76" s="25">
        <v>0</v>
      </c>
      <c r="X76" s="10">
        <f t="shared" ref="X76:X78" si="120">M76+R76-U76</f>
        <v>0</v>
      </c>
      <c r="Y76" s="10">
        <f t="shared" ref="Y76:Y78" si="121">N76+S76-V76</f>
        <v>0</v>
      </c>
      <c r="Z76" s="10">
        <f t="shared" ref="Z76:Z78" si="122">O76+T76-W76</f>
        <v>0</v>
      </c>
      <c r="AA76" s="108"/>
      <c r="AB76" s="143"/>
      <c r="AC76" s="210"/>
      <c r="AD76" s="5"/>
      <c r="AE76" s="5"/>
      <c r="AF76" s="5"/>
      <c r="AG76" s="5"/>
      <c r="AH76" s="5"/>
    </row>
    <row r="77" spans="1:34" ht="12.75" customHeight="1" x14ac:dyDescent="0.2">
      <c r="A77" s="110"/>
      <c r="B77" s="116"/>
      <c r="C77" s="116"/>
      <c r="D77" s="116"/>
      <c r="E77" s="116"/>
      <c r="F77" s="192"/>
      <c r="G77" s="116"/>
      <c r="H77" s="116"/>
      <c r="I77" s="116"/>
      <c r="J77" s="116"/>
      <c r="K77" s="116"/>
      <c r="L77" s="116"/>
      <c r="M77" s="10">
        <f t="shared" si="115"/>
        <v>0</v>
      </c>
      <c r="N77" s="11">
        <f t="shared" si="116"/>
        <v>0</v>
      </c>
      <c r="O77" s="11">
        <f t="shared" si="117"/>
        <v>0</v>
      </c>
      <c r="P77" s="124"/>
      <c r="Q77" s="15" t="s">
        <v>6</v>
      </c>
      <c r="R77" s="23">
        <f t="shared" si="118"/>
        <v>2660.2</v>
      </c>
      <c r="S77" s="25">
        <v>2660.2</v>
      </c>
      <c r="T77" s="10">
        <v>0</v>
      </c>
      <c r="U77" s="23">
        <f t="shared" si="119"/>
        <v>2660.2</v>
      </c>
      <c r="V77" s="10">
        <v>2660.2</v>
      </c>
      <c r="W77" s="10">
        <v>0</v>
      </c>
      <c r="X77" s="10">
        <f t="shared" si="120"/>
        <v>0</v>
      </c>
      <c r="Y77" s="10">
        <f t="shared" si="121"/>
        <v>0</v>
      </c>
      <c r="Z77" s="10">
        <f t="shared" si="122"/>
        <v>0</v>
      </c>
      <c r="AA77" s="108"/>
      <c r="AB77" s="143"/>
      <c r="AC77" s="210"/>
      <c r="AD77" s="5"/>
      <c r="AE77" s="5"/>
      <c r="AF77" s="5"/>
      <c r="AG77" s="5"/>
      <c r="AH77" s="5"/>
    </row>
    <row r="78" spans="1:34" ht="12.75" customHeight="1" x14ac:dyDescent="0.2">
      <c r="A78" s="110"/>
      <c r="B78" s="116"/>
      <c r="C78" s="116"/>
      <c r="D78" s="116"/>
      <c r="E78" s="116"/>
      <c r="F78" s="192"/>
      <c r="G78" s="116"/>
      <c r="H78" s="116"/>
      <c r="I78" s="116"/>
      <c r="J78" s="116"/>
      <c r="K78" s="116"/>
      <c r="L78" s="116"/>
      <c r="M78" s="10">
        <f t="shared" si="115"/>
        <v>0</v>
      </c>
      <c r="N78" s="11">
        <f t="shared" si="116"/>
        <v>0</v>
      </c>
      <c r="O78" s="11">
        <f t="shared" si="117"/>
        <v>0</v>
      </c>
      <c r="P78" s="124"/>
      <c r="Q78" s="15" t="s">
        <v>7</v>
      </c>
      <c r="R78" s="23">
        <f t="shared" si="118"/>
        <v>2544.3000000000002</v>
      </c>
      <c r="S78" s="25">
        <v>2544.3000000000002</v>
      </c>
      <c r="T78" s="10">
        <v>0</v>
      </c>
      <c r="U78" s="23">
        <f t="shared" si="119"/>
        <v>2544.3000000000002</v>
      </c>
      <c r="V78" s="10">
        <v>2544.3000000000002</v>
      </c>
      <c r="W78" s="10">
        <v>0</v>
      </c>
      <c r="X78" s="10">
        <f t="shared" si="120"/>
        <v>0</v>
      </c>
      <c r="Y78" s="10">
        <f t="shared" si="121"/>
        <v>0</v>
      </c>
      <c r="Z78" s="10">
        <f t="shared" si="122"/>
        <v>0</v>
      </c>
      <c r="AA78" s="108"/>
      <c r="AB78" s="143"/>
      <c r="AC78" s="210"/>
      <c r="AD78" s="5"/>
      <c r="AE78" s="5"/>
      <c r="AF78" s="5"/>
      <c r="AG78" s="5"/>
      <c r="AH78" s="5"/>
    </row>
    <row r="79" spans="1:34" ht="17.25" customHeight="1" x14ac:dyDescent="0.2">
      <c r="A79" s="110"/>
      <c r="B79" s="116"/>
      <c r="C79" s="116"/>
      <c r="D79" s="116"/>
      <c r="E79" s="116"/>
      <c r="F79" s="192"/>
      <c r="G79" s="116"/>
      <c r="H79" s="116"/>
      <c r="I79" s="116"/>
      <c r="J79" s="116"/>
      <c r="K79" s="116"/>
      <c r="L79" s="116"/>
      <c r="M79" s="24"/>
      <c r="N79" s="24"/>
      <c r="O79" s="24"/>
      <c r="P79" s="124"/>
      <c r="Q79" s="34" t="s">
        <v>3</v>
      </c>
      <c r="R79" s="37">
        <f>SUM(R75:R78)</f>
        <v>10469.799999999999</v>
      </c>
      <c r="S79" s="12">
        <f t="shared" ref="S79" si="123">SUM(S75:S78)</f>
        <v>10469.799999999999</v>
      </c>
      <c r="T79" s="12">
        <f t="shared" ref="T79" si="124">SUM(T75:T78)</f>
        <v>0</v>
      </c>
      <c r="U79" s="37">
        <f t="shared" ref="U79" si="125">SUM(U75:U78)</f>
        <v>10469.799999999999</v>
      </c>
      <c r="V79" s="12">
        <f t="shared" ref="V79" si="126">SUM(V75:V78)</f>
        <v>10469.799999999999</v>
      </c>
      <c r="W79" s="12">
        <f t="shared" ref="W79" si="127">SUM(W75:W78)</f>
        <v>0</v>
      </c>
      <c r="X79" s="111"/>
      <c r="Y79" s="111"/>
      <c r="Z79" s="111"/>
      <c r="AA79" s="108"/>
      <c r="AB79" s="143"/>
      <c r="AC79" s="211"/>
      <c r="AD79" s="5"/>
      <c r="AE79" s="5"/>
      <c r="AF79" s="5"/>
      <c r="AG79" s="5"/>
      <c r="AH79" s="5"/>
    </row>
    <row r="80" spans="1:34" ht="13.5" customHeight="1" x14ac:dyDescent="0.2">
      <c r="A80" s="175">
        <v>2</v>
      </c>
      <c r="B80" s="125" t="s">
        <v>54</v>
      </c>
      <c r="C80" s="125" t="s">
        <v>102</v>
      </c>
      <c r="D80" s="125" t="s">
        <v>129</v>
      </c>
      <c r="E80" s="102" t="s">
        <v>81</v>
      </c>
      <c r="F80" s="129"/>
      <c r="G80" s="83" t="s">
        <v>126</v>
      </c>
      <c r="H80" s="83" t="s">
        <v>103</v>
      </c>
      <c r="I80" s="125">
        <v>106.7</v>
      </c>
      <c r="J80" s="125">
        <v>478.88</v>
      </c>
      <c r="K80" s="153">
        <v>45292</v>
      </c>
      <c r="L80" s="153">
        <v>45626</v>
      </c>
      <c r="M80" s="23">
        <f>N80+O80</f>
        <v>0</v>
      </c>
      <c r="N80" s="23">
        <v>0</v>
      </c>
      <c r="O80" s="23">
        <v>0</v>
      </c>
      <c r="P80" s="112" t="s">
        <v>43</v>
      </c>
      <c r="Q80" s="15" t="s">
        <v>4</v>
      </c>
      <c r="R80" s="23">
        <f>S80+T80</f>
        <v>1436.64</v>
      </c>
      <c r="S80" s="23">
        <v>718.32</v>
      </c>
      <c r="T80" s="23">
        <v>718.32</v>
      </c>
      <c r="U80" s="36">
        <f>V80+W80</f>
        <v>1436.4</v>
      </c>
      <c r="V80" s="23">
        <v>718.2</v>
      </c>
      <c r="W80" s="23">
        <v>718.2</v>
      </c>
      <c r="X80" s="10">
        <f>M80+R80-U80</f>
        <v>0.24000000000000909</v>
      </c>
      <c r="Y80" s="10">
        <v>136.09</v>
      </c>
      <c r="Z80" s="10">
        <v>136.09</v>
      </c>
      <c r="AA80" s="95"/>
      <c r="AB80" s="95"/>
      <c r="AC80" s="214"/>
      <c r="AD80" s="6"/>
      <c r="AE80" s="6"/>
      <c r="AF80" s="6"/>
      <c r="AG80" s="6"/>
      <c r="AH80" s="6"/>
    </row>
    <row r="81" spans="1:34" ht="12.75" customHeight="1" x14ac:dyDescent="0.2">
      <c r="A81" s="110"/>
      <c r="B81" s="126"/>
      <c r="C81" s="126"/>
      <c r="D81" s="126"/>
      <c r="E81" s="103"/>
      <c r="F81" s="130"/>
      <c r="G81" s="84"/>
      <c r="H81" s="84"/>
      <c r="I81" s="126"/>
      <c r="J81" s="126"/>
      <c r="K81" s="154"/>
      <c r="L81" s="154"/>
      <c r="M81" s="10">
        <f t="shared" ref="M81:M83" si="128">N81+O81</f>
        <v>0</v>
      </c>
      <c r="N81" s="23">
        <v>0</v>
      </c>
      <c r="O81" s="23">
        <v>0</v>
      </c>
      <c r="P81" s="113"/>
      <c r="Q81" s="15" t="s">
        <v>5</v>
      </c>
      <c r="R81" s="23">
        <f t="shared" ref="R81:R83" si="129">S81+T81</f>
        <v>1436.64</v>
      </c>
      <c r="S81" s="23">
        <v>718.32</v>
      </c>
      <c r="T81" s="23">
        <v>718.32</v>
      </c>
      <c r="U81" s="23">
        <f t="shared" ref="U81:U83" si="130">V81+W81</f>
        <v>1436.4</v>
      </c>
      <c r="V81" s="23">
        <v>718.2</v>
      </c>
      <c r="W81" s="23">
        <v>718.2</v>
      </c>
      <c r="X81" s="10">
        <f t="shared" ref="X81:X83" si="131">M81+R81-U81</f>
        <v>0.24000000000000909</v>
      </c>
      <c r="Y81" s="10">
        <v>136.09</v>
      </c>
      <c r="Z81" s="10">
        <v>136.09</v>
      </c>
      <c r="AA81" s="96"/>
      <c r="AB81" s="96"/>
      <c r="AC81" s="215"/>
      <c r="AD81" s="6"/>
      <c r="AE81" s="6"/>
      <c r="AF81" s="6"/>
      <c r="AG81" s="6"/>
      <c r="AH81" s="6"/>
    </row>
    <row r="82" spans="1:34" ht="12.75" customHeight="1" x14ac:dyDescent="0.2">
      <c r="A82" s="110"/>
      <c r="B82" s="126"/>
      <c r="C82" s="126"/>
      <c r="D82" s="126"/>
      <c r="E82" s="103"/>
      <c r="F82" s="130"/>
      <c r="G82" s="84"/>
      <c r="H82" s="84"/>
      <c r="I82" s="126"/>
      <c r="J82" s="126"/>
      <c r="K82" s="154"/>
      <c r="L82" s="154"/>
      <c r="M82" s="10">
        <f t="shared" si="128"/>
        <v>0</v>
      </c>
      <c r="N82" s="23">
        <v>0</v>
      </c>
      <c r="O82" s="23">
        <v>0</v>
      </c>
      <c r="P82" s="113"/>
      <c r="Q82" s="15" t="s">
        <v>6</v>
      </c>
      <c r="R82" s="23">
        <f t="shared" si="129"/>
        <v>1436.64</v>
      </c>
      <c r="S82" s="23">
        <v>718.32</v>
      </c>
      <c r="T82" s="23">
        <v>718.32</v>
      </c>
      <c r="U82" s="23">
        <f t="shared" si="130"/>
        <v>957.6</v>
      </c>
      <c r="V82" s="23">
        <v>478.8</v>
      </c>
      <c r="W82" s="23">
        <v>478.8</v>
      </c>
      <c r="X82" s="10">
        <f t="shared" si="131"/>
        <v>479.04000000000008</v>
      </c>
      <c r="Y82" s="10">
        <v>136.09</v>
      </c>
      <c r="Z82" s="10">
        <v>136.09</v>
      </c>
      <c r="AA82" s="96"/>
      <c r="AB82" s="96"/>
      <c r="AC82" s="215"/>
      <c r="AD82" s="6"/>
      <c r="AE82" s="6"/>
      <c r="AF82" s="6"/>
      <c r="AG82" s="6"/>
      <c r="AH82" s="6"/>
    </row>
    <row r="83" spans="1:34" ht="12.75" customHeight="1" x14ac:dyDescent="0.2">
      <c r="A83" s="110"/>
      <c r="B83" s="126"/>
      <c r="C83" s="126"/>
      <c r="D83" s="126"/>
      <c r="E83" s="103"/>
      <c r="F83" s="130"/>
      <c r="G83" s="84"/>
      <c r="H83" s="84"/>
      <c r="I83" s="126"/>
      <c r="J83" s="126"/>
      <c r="K83" s="154"/>
      <c r="L83" s="154"/>
      <c r="M83" s="10">
        <f t="shared" si="128"/>
        <v>0</v>
      </c>
      <c r="N83" s="23">
        <v>0</v>
      </c>
      <c r="O83" s="23">
        <v>0</v>
      </c>
      <c r="P83" s="113"/>
      <c r="Q83" s="15" t="s">
        <v>7</v>
      </c>
      <c r="R83" s="23">
        <f t="shared" si="129"/>
        <v>1457.76</v>
      </c>
      <c r="S83" s="23">
        <v>728.88</v>
      </c>
      <c r="T83" s="23">
        <v>728.88</v>
      </c>
      <c r="U83" s="23">
        <f t="shared" si="130"/>
        <v>1230.8599999999999</v>
      </c>
      <c r="V83" s="23">
        <v>615.42999999999995</v>
      </c>
      <c r="W83" s="23">
        <v>615.42999999999995</v>
      </c>
      <c r="X83" s="10">
        <f t="shared" si="131"/>
        <v>226.90000000000009</v>
      </c>
      <c r="Y83" s="10">
        <v>136.09</v>
      </c>
      <c r="Z83" s="10">
        <v>136.09</v>
      </c>
      <c r="AA83" s="96"/>
      <c r="AB83" s="96"/>
      <c r="AC83" s="215"/>
      <c r="AD83" s="6"/>
      <c r="AE83" s="6"/>
      <c r="AF83" s="6"/>
      <c r="AG83" s="6"/>
      <c r="AH83" s="6"/>
    </row>
    <row r="84" spans="1:34" ht="18" customHeight="1" thickBot="1" x14ac:dyDescent="0.25">
      <c r="A84" s="110"/>
      <c r="B84" s="127"/>
      <c r="C84" s="127"/>
      <c r="D84" s="127"/>
      <c r="E84" s="128"/>
      <c r="F84" s="131"/>
      <c r="G84" s="132"/>
      <c r="H84" s="132"/>
      <c r="I84" s="127"/>
      <c r="J84" s="127"/>
      <c r="K84" s="117"/>
      <c r="L84" s="117"/>
      <c r="M84" s="120"/>
      <c r="N84" s="121"/>
      <c r="O84" s="122"/>
      <c r="P84" s="114"/>
      <c r="Q84" s="35" t="s">
        <v>3</v>
      </c>
      <c r="R84" s="38">
        <f>SUM(R80:R83)</f>
        <v>5767.68</v>
      </c>
      <c r="S84" s="60">
        <f t="shared" ref="S84:W84" si="132">SUM(S80:S83)</f>
        <v>2883.84</v>
      </c>
      <c r="T84" s="61">
        <f t="shared" si="132"/>
        <v>2883.84</v>
      </c>
      <c r="U84" s="37">
        <f t="shared" si="132"/>
        <v>5061.26</v>
      </c>
      <c r="V84" s="62">
        <f t="shared" si="132"/>
        <v>2530.63</v>
      </c>
      <c r="W84" s="60">
        <f t="shared" si="132"/>
        <v>2530.63</v>
      </c>
      <c r="X84" s="120"/>
      <c r="Y84" s="121"/>
      <c r="Z84" s="122"/>
      <c r="AA84" s="193"/>
      <c r="AB84" s="193"/>
      <c r="AC84" s="216"/>
      <c r="AD84" s="6"/>
      <c r="AE84" s="6"/>
      <c r="AF84" s="6"/>
      <c r="AG84" s="6"/>
      <c r="AH84" s="6"/>
    </row>
    <row r="85" spans="1:34" ht="13.5" customHeight="1" x14ac:dyDescent="0.2">
      <c r="A85" s="175">
        <v>3</v>
      </c>
      <c r="B85" s="125" t="s">
        <v>54</v>
      </c>
      <c r="C85" s="125" t="s">
        <v>115</v>
      </c>
      <c r="D85" s="125" t="s">
        <v>116</v>
      </c>
      <c r="E85" s="102" t="s">
        <v>81</v>
      </c>
      <c r="F85" s="129"/>
      <c r="G85" s="83" t="s">
        <v>117</v>
      </c>
      <c r="H85" s="83" t="s">
        <v>57</v>
      </c>
      <c r="I85" s="125">
        <v>0.9</v>
      </c>
      <c r="J85" s="125">
        <v>206.71</v>
      </c>
      <c r="K85" s="137" t="s">
        <v>138</v>
      </c>
      <c r="L85" s="137" t="s">
        <v>139</v>
      </c>
      <c r="M85" s="23">
        <f>N85+O85</f>
        <v>0</v>
      </c>
      <c r="N85" s="23">
        <v>0</v>
      </c>
      <c r="O85" s="72">
        <v>0</v>
      </c>
      <c r="P85" s="112" t="s">
        <v>43</v>
      </c>
      <c r="Q85" s="15" t="s">
        <v>4</v>
      </c>
      <c r="R85" s="23">
        <f>S85+T85</f>
        <v>620.1</v>
      </c>
      <c r="S85" s="10">
        <v>310.05</v>
      </c>
      <c r="T85" s="10">
        <v>310.05</v>
      </c>
      <c r="U85" s="23">
        <f>V85+W85</f>
        <v>620.11500000000001</v>
      </c>
      <c r="V85" s="10">
        <v>310.07</v>
      </c>
      <c r="W85" s="10">
        <v>310.04500000000002</v>
      </c>
      <c r="X85" s="10">
        <f>M85+R85-U85</f>
        <v>-1.4999999999986358E-2</v>
      </c>
      <c r="Y85" s="10">
        <f>N85+S85-V85</f>
        <v>-1.999999999998181E-2</v>
      </c>
      <c r="Z85" s="10">
        <f>O85+T85-W85</f>
        <v>4.9999999999954525E-3</v>
      </c>
      <c r="AA85" s="95"/>
      <c r="AB85" s="95"/>
      <c r="AC85" s="214"/>
    </row>
    <row r="86" spans="1:34" ht="13.5" customHeight="1" x14ac:dyDescent="0.2">
      <c r="A86" s="110"/>
      <c r="B86" s="126"/>
      <c r="C86" s="126"/>
      <c r="D86" s="126"/>
      <c r="E86" s="103"/>
      <c r="F86" s="130"/>
      <c r="G86" s="84"/>
      <c r="H86" s="84"/>
      <c r="I86" s="126"/>
      <c r="J86" s="126"/>
      <c r="K86" s="138"/>
      <c r="L86" s="138"/>
      <c r="M86" s="10">
        <f t="shared" ref="M86:M88" si="133">X85</f>
        <v>-1.4999999999986358E-2</v>
      </c>
      <c r="N86" s="23">
        <v>0</v>
      </c>
      <c r="O86" s="72">
        <v>0</v>
      </c>
      <c r="P86" s="113"/>
      <c r="Q86" s="15" t="s">
        <v>5</v>
      </c>
      <c r="R86" s="23">
        <f t="shared" ref="R86:R88" si="134">S86+T86</f>
        <v>620.16</v>
      </c>
      <c r="S86" s="10">
        <v>310.08</v>
      </c>
      <c r="T86" s="10">
        <v>310.08</v>
      </c>
      <c r="U86" s="23">
        <f t="shared" ref="U86:U88" si="135">V86+W86</f>
        <v>516.76</v>
      </c>
      <c r="V86" s="10">
        <v>310.06</v>
      </c>
      <c r="W86" s="10">
        <v>206.7</v>
      </c>
      <c r="X86" s="10">
        <f t="shared" ref="X86:X88" si="136">M86+R86-U86</f>
        <v>103.38499999999999</v>
      </c>
      <c r="Y86" s="10">
        <f t="shared" ref="Y86:Y88" si="137">N86+S86-V86</f>
        <v>1.999999999998181E-2</v>
      </c>
      <c r="Z86" s="10">
        <f t="shared" ref="Z86:Z88" si="138">O86+T86-W86</f>
        <v>103.38</v>
      </c>
      <c r="AA86" s="96"/>
      <c r="AB86" s="96"/>
      <c r="AC86" s="215"/>
    </row>
    <row r="87" spans="1:34" ht="13.5" customHeight="1" x14ac:dyDescent="0.2">
      <c r="A87" s="110"/>
      <c r="B87" s="126"/>
      <c r="C87" s="126"/>
      <c r="D87" s="126"/>
      <c r="E87" s="103"/>
      <c r="F87" s="130"/>
      <c r="G87" s="84"/>
      <c r="H87" s="84"/>
      <c r="I87" s="126"/>
      <c r="J87" s="126"/>
      <c r="K87" s="138"/>
      <c r="L87" s="138"/>
      <c r="M87" s="10">
        <f t="shared" si="133"/>
        <v>103.38499999999999</v>
      </c>
      <c r="N87" s="23">
        <v>0</v>
      </c>
      <c r="O87" s="72">
        <v>0</v>
      </c>
      <c r="P87" s="113"/>
      <c r="Q87" s="15" t="s">
        <v>6</v>
      </c>
      <c r="R87" s="23">
        <f t="shared" si="134"/>
        <v>620.16</v>
      </c>
      <c r="S87" s="10">
        <v>310.08</v>
      </c>
      <c r="T87" s="10">
        <v>310.08</v>
      </c>
      <c r="U87" s="23">
        <f t="shared" si="135"/>
        <v>620.12</v>
      </c>
      <c r="V87" s="10">
        <v>310.06</v>
      </c>
      <c r="W87" s="10">
        <v>310.06</v>
      </c>
      <c r="X87" s="10">
        <f t="shared" si="136"/>
        <v>103.42499999999995</v>
      </c>
      <c r="Y87" s="10">
        <f t="shared" si="137"/>
        <v>1.999999999998181E-2</v>
      </c>
      <c r="Z87" s="10">
        <f t="shared" si="138"/>
        <v>1.999999999998181E-2</v>
      </c>
      <c r="AA87" s="96"/>
      <c r="AB87" s="96"/>
      <c r="AC87" s="215"/>
    </row>
    <row r="88" spans="1:34" ht="12.75" customHeight="1" x14ac:dyDescent="0.2">
      <c r="A88" s="110"/>
      <c r="B88" s="126"/>
      <c r="C88" s="126"/>
      <c r="D88" s="126"/>
      <c r="E88" s="103"/>
      <c r="F88" s="130"/>
      <c r="G88" s="84"/>
      <c r="H88" s="84"/>
      <c r="I88" s="126"/>
      <c r="J88" s="126"/>
      <c r="K88" s="138"/>
      <c r="L88" s="138"/>
      <c r="M88" s="10">
        <f t="shared" si="133"/>
        <v>103.42499999999995</v>
      </c>
      <c r="N88" s="23">
        <v>0</v>
      </c>
      <c r="O88" s="72">
        <v>0</v>
      </c>
      <c r="P88" s="113"/>
      <c r="Q88" s="15" t="s">
        <v>7</v>
      </c>
      <c r="R88" s="23">
        <f t="shared" si="134"/>
        <v>620.1</v>
      </c>
      <c r="S88" s="10">
        <v>310.05</v>
      </c>
      <c r="T88" s="10">
        <v>310.05</v>
      </c>
      <c r="U88" s="44">
        <f t="shared" si="135"/>
        <v>723.52</v>
      </c>
      <c r="V88" s="10">
        <v>310.07</v>
      </c>
      <c r="W88" s="10">
        <v>413.45</v>
      </c>
      <c r="X88" s="10">
        <f t="shared" si="136"/>
        <v>4.9999999999954525E-3</v>
      </c>
      <c r="Y88" s="10">
        <f t="shared" si="137"/>
        <v>-1.999999999998181E-2</v>
      </c>
      <c r="Z88" s="10">
        <f t="shared" si="138"/>
        <v>-103.39999999999998</v>
      </c>
      <c r="AA88" s="96"/>
      <c r="AB88" s="96"/>
      <c r="AC88" s="215"/>
    </row>
    <row r="89" spans="1:34" ht="26.25" customHeight="1" thickBot="1" x14ac:dyDescent="0.25">
      <c r="A89" s="110"/>
      <c r="B89" s="127"/>
      <c r="C89" s="127"/>
      <c r="D89" s="127"/>
      <c r="E89" s="128"/>
      <c r="F89" s="131"/>
      <c r="G89" s="132"/>
      <c r="H89" s="132"/>
      <c r="I89" s="127"/>
      <c r="J89" s="127"/>
      <c r="K89" s="139"/>
      <c r="L89" s="139"/>
      <c r="M89" s="120"/>
      <c r="N89" s="121"/>
      <c r="O89" s="122"/>
      <c r="P89" s="114"/>
      <c r="Q89" s="35" t="s">
        <v>3</v>
      </c>
      <c r="R89" s="38">
        <f>SUM(R85:R88)</f>
        <v>2480.52</v>
      </c>
      <c r="S89" s="60">
        <f t="shared" ref="S89:W89" si="139">SUM(S85:S88)</f>
        <v>1240.26</v>
      </c>
      <c r="T89" s="61">
        <f t="shared" si="139"/>
        <v>1240.26</v>
      </c>
      <c r="U89" s="38">
        <f t="shared" si="139"/>
        <v>2480.5149999999999</v>
      </c>
      <c r="V89" s="62">
        <f t="shared" si="139"/>
        <v>1240.26</v>
      </c>
      <c r="W89" s="60">
        <f t="shared" si="139"/>
        <v>1240.2550000000001</v>
      </c>
      <c r="X89" s="120"/>
      <c r="Y89" s="121"/>
      <c r="Z89" s="122"/>
      <c r="AA89" s="193"/>
      <c r="AB89" s="193"/>
      <c r="AC89" s="216"/>
    </row>
    <row r="90" spans="1:34" ht="12.75" customHeight="1" x14ac:dyDescent="0.2">
      <c r="A90" s="175">
        <v>4</v>
      </c>
      <c r="B90" s="125" t="s">
        <v>54</v>
      </c>
      <c r="C90" s="125" t="s">
        <v>130</v>
      </c>
      <c r="D90" s="125" t="s">
        <v>131</v>
      </c>
      <c r="E90" s="102" t="s">
        <v>81</v>
      </c>
      <c r="F90" s="129"/>
      <c r="G90" s="83" t="s">
        <v>132</v>
      </c>
      <c r="H90" s="83" t="s">
        <v>133</v>
      </c>
      <c r="I90" s="125">
        <v>1</v>
      </c>
      <c r="J90" s="125">
        <v>229.68</v>
      </c>
      <c r="K90" s="137">
        <v>45444</v>
      </c>
      <c r="L90" s="137">
        <v>45777</v>
      </c>
      <c r="M90" s="23">
        <f>N90+O90</f>
        <v>0</v>
      </c>
      <c r="N90" s="23">
        <v>0</v>
      </c>
      <c r="O90" s="72">
        <v>0</v>
      </c>
      <c r="P90" s="112" t="s">
        <v>43</v>
      </c>
      <c r="Q90" s="15" t="s">
        <v>4</v>
      </c>
      <c r="R90" s="23">
        <f>S90+T90</f>
        <v>0</v>
      </c>
      <c r="S90" s="10">
        <v>0</v>
      </c>
      <c r="T90" s="10">
        <v>0</v>
      </c>
      <c r="U90" s="23">
        <f>V90+W90</f>
        <v>0</v>
      </c>
      <c r="V90" s="10">
        <v>0</v>
      </c>
      <c r="W90" s="10">
        <v>0</v>
      </c>
      <c r="X90" s="10">
        <f>M90+R90-U90</f>
        <v>0</v>
      </c>
      <c r="Y90" s="10">
        <f>N90+S90-V90</f>
        <v>0</v>
      </c>
      <c r="Z90" s="10">
        <f>O90+T90-W90</f>
        <v>0</v>
      </c>
      <c r="AA90" s="95"/>
      <c r="AB90" s="95"/>
      <c r="AC90" s="214"/>
    </row>
    <row r="91" spans="1:34" ht="12.75" x14ac:dyDescent="0.2">
      <c r="A91" s="110"/>
      <c r="B91" s="126"/>
      <c r="C91" s="126"/>
      <c r="D91" s="126"/>
      <c r="E91" s="103"/>
      <c r="F91" s="130"/>
      <c r="G91" s="84"/>
      <c r="H91" s="84"/>
      <c r="I91" s="126"/>
      <c r="J91" s="126"/>
      <c r="K91" s="138"/>
      <c r="L91" s="138"/>
      <c r="M91" s="10">
        <f t="shared" ref="M91:M93" si="140">X90</f>
        <v>0</v>
      </c>
      <c r="N91" s="11">
        <f t="shared" ref="N91:N93" si="141">Y90</f>
        <v>0</v>
      </c>
      <c r="O91" s="11">
        <f t="shared" ref="O91:O93" si="142">Z90</f>
        <v>0</v>
      </c>
      <c r="P91" s="113"/>
      <c r="Q91" s="15" t="s">
        <v>5</v>
      </c>
      <c r="R91" s="23">
        <f t="shared" ref="R91:R93" si="143">S91+T91</f>
        <v>229.68</v>
      </c>
      <c r="S91" s="10">
        <v>114.84</v>
      </c>
      <c r="T91" s="10">
        <v>114.84</v>
      </c>
      <c r="U91" s="23">
        <f t="shared" ref="U91:U93" si="144">V91+W91</f>
        <v>229.68</v>
      </c>
      <c r="V91" s="10">
        <v>114.84</v>
      </c>
      <c r="W91" s="10">
        <v>114.84</v>
      </c>
      <c r="X91" s="10">
        <f t="shared" ref="X91:X93" si="145">M91+R91-U91</f>
        <v>0</v>
      </c>
      <c r="Y91" s="10">
        <f t="shared" ref="Y91:Y93" si="146">N91+S91-V91</f>
        <v>0</v>
      </c>
      <c r="Z91" s="10">
        <f t="shared" ref="Z91:Z93" si="147">O91+T91-W91</f>
        <v>0</v>
      </c>
      <c r="AA91" s="96"/>
      <c r="AB91" s="96"/>
      <c r="AC91" s="215"/>
    </row>
    <row r="92" spans="1:34" ht="12.75" x14ac:dyDescent="0.2">
      <c r="A92" s="110"/>
      <c r="B92" s="126"/>
      <c r="C92" s="126"/>
      <c r="D92" s="126"/>
      <c r="E92" s="103"/>
      <c r="F92" s="130"/>
      <c r="G92" s="84"/>
      <c r="H92" s="84"/>
      <c r="I92" s="126"/>
      <c r="J92" s="126"/>
      <c r="K92" s="138"/>
      <c r="L92" s="138"/>
      <c r="M92" s="10">
        <f t="shared" si="140"/>
        <v>0</v>
      </c>
      <c r="N92" s="11">
        <f t="shared" si="141"/>
        <v>0</v>
      </c>
      <c r="O92" s="11">
        <f t="shared" si="142"/>
        <v>0</v>
      </c>
      <c r="P92" s="113"/>
      <c r="Q92" s="15" t="s">
        <v>6</v>
      </c>
      <c r="R92" s="23">
        <f t="shared" si="143"/>
        <v>689.04</v>
      </c>
      <c r="S92" s="10">
        <v>344.52</v>
      </c>
      <c r="T92" s="10">
        <v>344.52</v>
      </c>
      <c r="U92" s="23">
        <f t="shared" si="144"/>
        <v>459.36</v>
      </c>
      <c r="V92" s="10">
        <v>229.68</v>
      </c>
      <c r="W92" s="10">
        <v>229.68</v>
      </c>
      <c r="X92" s="10">
        <f t="shared" si="145"/>
        <v>229.67999999999995</v>
      </c>
      <c r="Y92" s="10">
        <f t="shared" si="146"/>
        <v>114.83999999999997</v>
      </c>
      <c r="Z92" s="10">
        <f t="shared" si="147"/>
        <v>114.83999999999997</v>
      </c>
      <c r="AA92" s="96"/>
      <c r="AB92" s="96"/>
      <c r="AC92" s="215"/>
    </row>
    <row r="93" spans="1:34" ht="12.75" x14ac:dyDescent="0.2">
      <c r="A93" s="110"/>
      <c r="B93" s="126"/>
      <c r="C93" s="126"/>
      <c r="D93" s="126"/>
      <c r="E93" s="103"/>
      <c r="F93" s="130"/>
      <c r="G93" s="84"/>
      <c r="H93" s="84"/>
      <c r="I93" s="126"/>
      <c r="J93" s="126"/>
      <c r="K93" s="138"/>
      <c r="L93" s="138"/>
      <c r="M93" s="10">
        <f t="shared" si="140"/>
        <v>229.67999999999995</v>
      </c>
      <c r="N93" s="11">
        <f t="shared" si="141"/>
        <v>114.83999999999997</v>
      </c>
      <c r="O93" s="11">
        <f t="shared" si="142"/>
        <v>114.83999999999997</v>
      </c>
      <c r="P93" s="113"/>
      <c r="Q93" s="15" t="s">
        <v>7</v>
      </c>
      <c r="R93" s="23">
        <f t="shared" si="143"/>
        <v>689.04</v>
      </c>
      <c r="S93" s="10">
        <v>344.52</v>
      </c>
      <c r="T93" s="10">
        <v>344.52</v>
      </c>
      <c r="U93" s="44">
        <f t="shared" si="144"/>
        <v>918.72</v>
      </c>
      <c r="V93" s="10">
        <v>459.36</v>
      </c>
      <c r="W93" s="10">
        <v>459.36</v>
      </c>
      <c r="X93" s="10">
        <f t="shared" si="145"/>
        <v>0</v>
      </c>
      <c r="Y93" s="10">
        <f t="shared" si="146"/>
        <v>0</v>
      </c>
      <c r="Z93" s="10">
        <f t="shared" si="147"/>
        <v>0</v>
      </c>
      <c r="AA93" s="96"/>
      <c r="AB93" s="96"/>
      <c r="AC93" s="215"/>
    </row>
    <row r="94" spans="1:34" ht="13.5" thickBot="1" x14ac:dyDescent="0.25">
      <c r="A94" s="110"/>
      <c r="B94" s="127"/>
      <c r="C94" s="127"/>
      <c r="D94" s="127"/>
      <c r="E94" s="128"/>
      <c r="F94" s="131"/>
      <c r="G94" s="132"/>
      <c r="H94" s="132"/>
      <c r="I94" s="127"/>
      <c r="J94" s="127"/>
      <c r="K94" s="139"/>
      <c r="L94" s="139"/>
      <c r="M94" s="120"/>
      <c r="N94" s="121"/>
      <c r="O94" s="122"/>
      <c r="P94" s="114"/>
      <c r="Q94" s="35" t="s">
        <v>3</v>
      </c>
      <c r="R94" s="38">
        <f>SUM(R90:R93)</f>
        <v>1607.76</v>
      </c>
      <c r="S94" s="60">
        <f t="shared" ref="S94:W94" si="148">SUM(S90:S93)</f>
        <v>803.88</v>
      </c>
      <c r="T94" s="61">
        <f t="shared" si="148"/>
        <v>803.88</v>
      </c>
      <c r="U94" s="38">
        <f t="shared" si="148"/>
        <v>1607.76</v>
      </c>
      <c r="V94" s="62">
        <f t="shared" si="148"/>
        <v>803.88</v>
      </c>
      <c r="W94" s="60">
        <f t="shared" si="148"/>
        <v>803.88</v>
      </c>
      <c r="X94" s="120"/>
      <c r="Y94" s="121"/>
      <c r="Z94" s="122"/>
      <c r="AA94" s="193"/>
      <c r="AB94" s="193"/>
      <c r="AC94" s="216"/>
    </row>
    <row r="95" spans="1:34" ht="13.5" thickBot="1" x14ac:dyDescent="0.25">
      <c r="A95" s="263">
        <v>4</v>
      </c>
      <c r="B95" s="176" t="s">
        <v>60</v>
      </c>
      <c r="C95" s="177"/>
      <c r="D95" s="177"/>
      <c r="E95" s="177"/>
      <c r="F95" s="177"/>
      <c r="G95" s="177"/>
      <c r="H95" s="177"/>
      <c r="I95" s="177"/>
      <c r="J95" s="177"/>
      <c r="K95" s="177"/>
      <c r="L95" s="178"/>
      <c r="M95" s="51">
        <f>N95+O95</f>
        <v>39912.479999999996</v>
      </c>
      <c r="N95" s="48">
        <f>N100+N105+N110+N115+N120+N130+N125</f>
        <v>39912.479999999996</v>
      </c>
      <c r="O95" s="48">
        <f>O100+O105+O110+O115+O120+O130+O125</f>
        <v>0</v>
      </c>
      <c r="P95" s="240"/>
      <c r="Q95" s="49" t="s">
        <v>4</v>
      </c>
      <c r="R95" s="48">
        <f>S95+T95</f>
        <v>89430.12</v>
      </c>
      <c r="S95" s="51">
        <f>S100+S105+S110+S115+S120+S125+S130+S130</f>
        <v>89430.12</v>
      </c>
      <c r="T95" s="51">
        <f>T100+T105+T110+T115+T120+T125+T130+T130</f>
        <v>0</v>
      </c>
      <c r="U95" s="48">
        <f>V95+W95</f>
        <v>91989.119999999995</v>
      </c>
      <c r="V95" s="63">
        <f>V100+V105+V110+V115+V120+V125+V130</f>
        <v>91989.119999999995</v>
      </c>
      <c r="W95" s="63">
        <f>W100+W105+W110+W115+W120+W125+W130</f>
        <v>0</v>
      </c>
      <c r="X95" s="51">
        <f>M95+R95-U95</f>
        <v>37353.479999999996</v>
      </c>
      <c r="Y95" s="51">
        <f>N95+S95-V95</f>
        <v>37353.479999999996</v>
      </c>
      <c r="Z95" s="51">
        <f>O95+T95-W95</f>
        <v>0</v>
      </c>
      <c r="AA95" s="243"/>
      <c r="AB95" s="243"/>
      <c r="AC95" s="246"/>
    </row>
    <row r="96" spans="1:34" ht="13.5" thickBot="1" x14ac:dyDescent="0.25">
      <c r="A96" s="264"/>
      <c r="B96" s="179"/>
      <c r="C96" s="180"/>
      <c r="D96" s="180"/>
      <c r="E96" s="180"/>
      <c r="F96" s="180"/>
      <c r="G96" s="180"/>
      <c r="H96" s="180"/>
      <c r="I96" s="180"/>
      <c r="J96" s="180"/>
      <c r="K96" s="180"/>
      <c r="L96" s="181"/>
      <c r="M96" s="51">
        <f t="shared" ref="M96:M98" si="149">N96+O96</f>
        <v>39912.479999999996</v>
      </c>
      <c r="N96" s="48">
        <f t="shared" ref="N96:N98" si="150">N101+N106+N111+N116+N121+N131+N126</f>
        <v>39912.479999999996</v>
      </c>
      <c r="O96" s="48">
        <f t="shared" ref="O96:O98" si="151">O101+O106+O111+O116+O121+O131+O126</f>
        <v>0</v>
      </c>
      <c r="P96" s="241"/>
      <c r="Q96" s="14" t="s">
        <v>5</v>
      </c>
      <c r="R96" s="23">
        <f t="shared" ref="R96:R98" si="152">S96+T96</f>
        <v>89430.12</v>
      </c>
      <c r="S96" s="51">
        <f t="shared" ref="S96:T98" si="153">S101+S106+S111+S116+S121+S126+S131+S131</f>
        <v>89430.12</v>
      </c>
      <c r="T96" s="51">
        <f t="shared" si="153"/>
        <v>0</v>
      </c>
      <c r="U96" s="48">
        <f t="shared" ref="U96:U98" si="154">V96+W96</f>
        <v>91989.119999999995</v>
      </c>
      <c r="V96" s="63">
        <f t="shared" ref="V96:V98" si="155">V101+V106+V111+V116+V121+V126+V131</f>
        <v>91989.119999999995</v>
      </c>
      <c r="W96" s="63">
        <f t="shared" ref="W96:W98" si="156">W101+W106+W111+W116+W121+W126+W131</f>
        <v>0</v>
      </c>
      <c r="X96" s="10">
        <f t="shared" ref="X96:X98" si="157">M96+R96-U96</f>
        <v>37353.479999999996</v>
      </c>
      <c r="Y96" s="10">
        <f t="shared" ref="Y96:Y98" si="158">N96+S96-V96</f>
        <v>37353.479999999996</v>
      </c>
      <c r="Z96" s="10">
        <f t="shared" ref="Z96:Z98" si="159">O96+T96-W96</f>
        <v>0</v>
      </c>
      <c r="AA96" s="244"/>
      <c r="AB96" s="244"/>
      <c r="AC96" s="247"/>
    </row>
    <row r="97" spans="1:29" ht="13.5" thickBot="1" x14ac:dyDescent="0.25">
      <c r="A97" s="264"/>
      <c r="B97" s="179"/>
      <c r="C97" s="180"/>
      <c r="D97" s="180"/>
      <c r="E97" s="180"/>
      <c r="F97" s="180"/>
      <c r="G97" s="180"/>
      <c r="H97" s="180"/>
      <c r="I97" s="180"/>
      <c r="J97" s="180"/>
      <c r="K97" s="180"/>
      <c r="L97" s="181"/>
      <c r="M97" s="51">
        <f t="shared" si="149"/>
        <v>39912.479999999996</v>
      </c>
      <c r="N97" s="48">
        <f t="shared" si="150"/>
        <v>39912.479999999996</v>
      </c>
      <c r="O97" s="48">
        <f t="shared" si="151"/>
        <v>0</v>
      </c>
      <c r="P97" s="241"/>
      <c r="Q97" s="14" t="s">
        <v>6</v>
      </c>
      <c r="R97" s="23">
        <f t="shared" si="152"/>
        <v>89430.12</v>
      </c>
      <c r="S97" s="51">
        <f t="shared" si="153"/>
        <v>89430.12</v>
      </c>
      <c r="T97" s="51">
        <f t="shared" si="153"/>
        <v>0</v>
      </c>
      <c r="U97" s="48">
        <f t="shared" si="154"/>
        <v>89431.26</v>
      </c>
      <c r="V97" s="63">
        <f t="shared" si="155"/>
        <v>89431.26</v>
      </c>
      <c r="W97" s="63">
        <f t="shared" si="156"/>
        <v>0</v>
      </c>
      <c r="X97" s="10">
        <f t="shared" si="157"/>
        <v>39911.339999999997</v>
      </c>
      <c r="Y97" s="10">
        <f t="shared" si="158"/>
        <v>39911.339999999997</v>
      </c>
      <c r="Z97" s="10">
        <f t="shared" si="159"/>
        <v>0</v>
      </c>
      <c r="AA97" s="244"/>
      <c r="AB97" s="244"/>
      <c r="AC97" s="247"/>
    </row>
    <row r="98" spans="1:29" ht="12.75" x14ac:dyDescent="0.2">
      <c r="A98" s="264"/>
      <c r="B98" s="179"/>
      <c r="C98" s="180"/>
      <c r="D98" s="180"/>
      <c r="E98" s="180"/>
      <c r="F98" s="180"/>
      <c r="G98" s="180"/>
      <c r="H98" s="180"/>
      <c r="I98" s="180"/>
      <c r="J98" s="180"/>
      <c r="K98" s="180"/>
      <c r="L98" s="181"/>
      <c r="M98" s="48">
        <f t="shared" si="149"/>
        <v>42470.34</v>
      </c>
      <c r="N98" s="48">
        <f t="shared" si="150"/>
        <v>42470.34</v>
      </c>
      <c r="O98" s="48">
        <f t="shared" si="151"/>
        <v>0</v>
      </c>
      <c r="P98" s="241"/>
      <c r="Q98" s="14" t="s">
        <v>7</v>
      </c>
      <c r="R98" s="23">
        <f t="shared" si="152"/>
        <v>89430.12</v>
      </c>
      <c r="S98" s="51">
        <f t="shared" si="153"/>
        <v>89430.12</v>
      </c>
      <c r="T98" s="51">
        <f t="shared" si="153"/>
        <v>0</v>
      </c>
      <c r="U98" s="48">
        <f t="shared" si="154"/>
        <v>91867.28</v>
      </c>
      <c r="V98" s="63">
        <f t="shared" si="155"/>
        <v>91867.28</v>
      </c>
      <c r="W98" s="63">
        <f t="shared" si="156"/>
        <v>0</v>
      </c>
      <c r="X98" s="10">
        <f t="shared" si="157"/>
        <v>40033.179999999993</v>
      </c>
      <c r="Y98" s="10">
        <f t="shared" si="158"/>
        <v>40033.179999999993</v>
      </c>
      <c r="Z98" s="10">
        <f t="shared" si="159"/>
        <v>0</v>
      </c>
      <c r="AA98" s="244"/>
      <c r="AB98" s="244"/>
      <c r="AC98" s="247"/>
    </row>
    <row r="99" spans="1:29" ht="25.5" customHeight="1" thickBot="1" x14ac:dyDescent="0.25">
      <c r="A99" s="265"/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4"/>
      <c r="M99" s="194"/>
      <c r="N99" s="195"/>
      <c r="O99" s="196"/>
      <c r="P99" s="242"/>
      <c r="Q99" s="52" t="s">
        <v>3</v>
      </c>
      <c r="R99" s="53">
        <f>SUM(R95:R98)</f>
        <v>357720.48</v>
      </c>
      <c r="S99" s="58">
        <f>SUM(S95:S98)</f>
        <v>357720.48</v>
      </c>
      <c r="T99" s="58">
        <f t="shared" ref="T99:W99" si="160">SUM(T95:T98)</f>
        <v>0</v>
      </c>
      <c r="U99" s="53">
        <f>SUM(U95:U98)</f>
        <v>365276.78</v>
      </c>
      <c r="V99" s="58">
        <f>SUM(V95:V98)</f>
        <v>365276.78</v>
      </c>
      <c r="W99" s="58">
        <f t="shared" si="160"/>
        <v>0</v>
      </c>
      <c r="X99" s="258"/>
      <c r="Y99" s="259"/>
      <c r="Z99" s="260"/>
      <c r="AA99" s="245"/>
      <c r="AB99" s="245"/>
      <c r="AC99" s="248"/>
    </row>
    <row r="100" spans="1:29" ht="12.75" x14ac:dyDescent="0.2">
      <c r="A100" s="175">
        <v>1</v>
      </c>
      <c r="B100" s="85" t="s">
        <v>61</v>
      </c>
      <c r="C100" s="85" t="s">
        <v>62</v>
      </c>
      <c r="D100" s="85" t="s">
        <v>120</v>
      </c>
      <c r="E100" s="104" t="s">
        <v>81</v>
      </c>
      <c r="F100" s="100"/>
      <c r="G100" s="85" t="s">
        <v>65</v>
      </c>
      <c r="H100" s="104" t="s">
        <v>63</v>
      </c>
      <c r="I100" s="100">
        <v>471</v>
      </c>
      <c r="J100" s="85">
        <v>48.55</v>
      </c>
      <c r="K100" s="117">
        <v>45293</v>
      </c>
      <c r="L100" s="117">
        <v>45627</v>
      </c>
      <c r="M100" s="25">
        <f>N100+O100</f>
        <v>22865.17</v>
      </c>
      <c r="N100" s="26">
        <v>22865.17</v>
      </c>
      <c r="O100" s="26">
        <v>0</v>
      </c>
      <c r="P100" s="123" t="s">
        <v>43</v>
      </c>
      <c r="Q100" s="27" t="s">
        <v>4</v>
      </c>
      <c r="R100" s="36">
        <f>S100+T100</f>
        <v>68595.509999999995</v>
      </c>
      <c r="S100" s="25">
        <v>68595.509999999995</v>
      </c>
      <c r="T100" s="25">
        <v>0</v>
      </c>
      <c r="U100" s="36">
        <f>V100+W100</f>
        <v>68595.509999999995</v>
      </c>
      <c r="V100" s="25">
        <v>68595.509999999995</v>
      </c>
      <c r="W100" s="25">
        <v>0</v>
      </c>
      <c r="X100" s="25">
        <f>M100+R100-U100</f>
        <v>22865.17</v>
      </c>
      <c r="Y100" s="25">
        <f>N100+S100-V100</f>
        <v>22865.17</v>
      </c>
      <c r="Z100" s="25">
        <f>O100+T100-W100</f>
        <v>0</v>
      </c>
      <c r="AA100" s="97"/>
      <c r="AB100" s="94"/>
      <c r="AC100" s="144" t="s">
        <v>119</v>
      </c>
    </row>
    <row r="101" spans="1:29" ht="12.75" x14ac:dyDescent="0.2">
      <c r="A101" s="110"/>
      <c r="B101" s="82"/>
      <c r="C101" s="82"/>
      <c r="D101" s="82"/>
      <c r="E101" s="80"/>
      <c r="F101" s="81"/>
      <c r="G101" s="82"/>
      <c r="H101" s="80"/>
      <c r="I101" s="81"/>
      <c r="J101" s="82"/>
      <c r="K101" s="82"/>
      <c r="L101" s="82"/>
      <c r="M101" s="10">
        <f t="shared" ref="M101:O103" si="161">X100</f>
        <v>22865.17</v>
      </c>
      <c r="N101" s="11">
        <f t="shared" si="161"/>
        <v>22865.17</v>
      </c>
      <c r="O101" s="11">
        <f t="shared" si="161"/>
        <v>0</v>
      </c>
      <c r="P101" s="124"/>
      <c r="Q101" s="15" t="s">
        <v>5</v>
      </c>
      <c r="R101" s="36">
        <f>S101+T101</f>
        <v>68595.509999999995</v>
      </c>
      <c r="S101" s="25">
        <v>68595.509999999995</v>
      </c>
      <c r="T101" s="25">
        <v>0</v>
      </c>
      <c r="U101" s="23">
        <f t="shared" ref="U101:U103" si="162">V101</f>
        <v>68595.509999999995</v>
      </c>
      <c r="V101" s="25">
        <v>68595.509999999995</v>
      </c>
      <c r="W101" s="25">
        <v>0</v>
      </c>
      <c r="X101" s="10">
        <f t="shared" ref="X101:X103" si="163">M101+R101-U101</f>
        <v>22865.17</v>
      </c>
      <c r="Y101" s="10">
        <f t="shared" ref="Y101:Y103" si="164">N101+S101-V101</f>
        <v>22865.17</v>
      </c>
      <c r="Z101" s="10">
        <f t="shared" ref="Z101:Z103" si="165">O101+T101-W101</f>
        <v>0</v>
      </c>
      <c r="AA101" s="108"/>
      <c r="AB101" s="143"/>
      <c r="AC101" s="134"/>
    </row>
    <row r="102" spans="1:29" ht="12.75" x14ac:dyDescent="0.2">
      <c r="A102" s="110"/>
      <c r="B102" s="82"/>
      <c r="C102" s="82"/>
      <c r="D102" s="82"/>
      <c r="E102" s="80"/>
      <c r="F102" s="81"/>
      <c r="G102" s="82"/>
      <c r="H102" s="80"/>
      <c r="I102" s="81"/>
      <c r="J102" s="82"/>
      <c r="K102" s="82"/>
      <c r="L102" s="82"/>
      <c r="M102" s="10">
        <f t="shared" si="161"/>
        <v>22865.17</v>
      </c>
      <c r="N102" s="11">
        <f t="shared" si="161"/>
        <v>22865.17</v>
      </c>
      <c r="O102" s="11">
        <f t="shared" si="161"/>
        <v>0</v>
      </c>
      <c r="P102" s="124"/>
      <c r="Q102" s="15" t="s">
        <v>6</v>
      </c>
      <c r="R102" s="23">
        <f t="shared" ref="R102:R103" si="166">S102+T102</f>
        <v>68595.509999999995</v>
      </c>
      <c r="S102" s="25">
        <v>68595.509999999995</v>
      </c>
      <c r="T102" s="25">
        <v>0</v>
      </c>
      <c r="U102" s="23">
        <f t="shared" si="162"/>
        <v>68595.509999999995</v>
      </c>
      <c r="V102" s="25">
        <v>68595.509999999995</v>
      </c>
      <c r="W102" s="25">
        <v>0</v>
      </c>
      <c r="X102" s="10">
        <f t="shared" si="163"/>
        <v>22865.17</v>
      </c>
      <c r="Y102" s="10">
        <f t="shared" si="164"/>
        <v>22865.17</v>
      </c>
      <c r="Z102" s="10">
        <f t="shared" si="165"/>
        <v>0</v>
      </c>
      <c r="AA102" s="108"/>
      <c r="AB102" s="143"/>
      <c r="AC102" s="134"/>
    </row>
    <row r="103" spans="1:29" ht="12.75" x14ac:dyDescent="0.2">
      <c r="A103" s="110"/>
      <c r="B103" s="82"/>
      <c r="C103" s="82"/>
      <c r="D103" s="82"/>
      <c r="E103" s="80"/>
      <c r="F103" s="81"/>
      <c r="G103" s="82"/>
      <c r="H103" s="80"/>
      <c r="I103" s="81"/>
      <c r="J103" s="82"/>
      <c r="K103" s="82"/>
      <c r="L103" s="82"/>
      <c r="M103" s="10">
        <f t="shared" si="161"/>
        <v>22865.17</v>
      </c>
      <c r="N103" s="11">
        <f t="shared" si="161"/>
        <v>22865.17</v>
      </c>
      <c r="O103" s="11">
        <f t="shared" si="161"/>
        <v>0</v>
      </c>
      <c r="P103" s="124"/>
      <c r="Q103" s="15" t="s">
        <v>7</v>
      </c>
      <c r="R103" s="23">
        <f t="shared" si="166"/>
        <v>68595.509999999995</v>
      </c>
      <c r="S103" s="25">
        <v>68595.509999999995</v>
      </c>
      <c r="T103" s="25">
        <v>0</v>
      </c>
      <c r="U103" s="23">
        <f t="shared" si="162"/>
        <v>68595.509999999995</v>
      </c>
      <c r="V103" s="25">
        <v>68595.509999999995</v>
      </c>
      <c r="W103" s="25">
        <v>0</v>
      </c>
      <c r="X103" s="10">
        <f t="shared" si="163"/>
        <v>22865.17</v>
      </c>
      <c r="Y103" s="10">
        <f t="shared" si="164"/>
        <v>22865.17</v>
      </c>
      <c r="Z103" s="10">
        <f t="shared" si="165"/>
        <v>0</v>
      </c>
      <c r="AA103" s="108"/>
      <c r="AB103" s="143"/>
      <c r="AC103" s="134"/>
    </row>
    <row r="104" spans="1:29" ht="12.75" x14ac:dyDescent="0.2">
      <c r="A104" s="110"/>
      <c r="B104" s="82"/>
      <c r="C104" s="82"/>
      <c r="D104" s="82"/>
      <c r="E104" s="102"/>
      <c r="F104" s="81"/>
      <c r="G104" s="82"/>
      <c r="H104" s="80"/>
      <c r="I104" s="81"/>
      <c r="J104" s="82"/>
      <c r="K104" s="82"/>
      <c r="L104" s="82"/>
      <c r="M104" s="111"/>
      <c r="N104" s="111"/>
      <c r="O104" s="111"/>
      <c r="P104" s="124"/>
      <c r="Q104" s="16" t="s">
        <v>3</v>
      </c>
      <c r="R104" s="37">
        <f>SUM(R100:R103)</f>
        <v>274382.03999999998</v>
      </c>
      <c r="S104" s="12">
        <f>SUM(S100:S103)</f>
        <v>274382.03999999998</v>
      </c>
      <c r="T104" s="12">
        <f t="shared" ref="T104:W104" si="167">SUM(T100:T103)</f>
        <v>0</v>
      </c>
      <c r="U104" s="37">
        <f>SUM(U100:U103)</f>
        <v>274382.03999999998</v>
      </c>
      <c r="V104" s="12">
        <f>SUM(V100:V103)</f>
        <v>274382.03999999998</v>
      </c>
      <c r="W104" s="12">
        <f t="shared" si="167"/>
        <v>0</v>
      </c>
      <c r="X104" s="111"/>
      <c r="Y104" s="111"/>
      <c r="Z104" s="111"/>
      <c r="AA104" s="108"/>
      <c r="AB104" s="143"/>
      <c r="AC104" s="134"/>
    </row>
    <row r="105" spans="1:29" ht="12.75" customHeight="1" x14ac:dyDescent="0.2">
      <c r="A105" s="109">
        <f>1+A100</f>
        <v>2</v>
      </c>
      <c r="B105" s="82" t="s">
        <v>61</v>
      </c>
      <c r="C105" s="82" t="s">
        <v>66</v>
      </c>
      <c r="D105" s="82" t="s">
        <v>67</v>
      </c>
      <c r="E105" s="80" t="s">
        <v>64</v>
      </c>
      <c r="F105" s="81"/>
      <c r="G105" s="82" t="s">
        <v>68</v>
      </c>
      <c r="H105" s="80" t="s">
        <v>63</v>
      </c>
      <c r="I105" s="81">
        <v>86.1</v>
      </c>
      <c r="J105" s="80">
        <v>24.27</v>
      </c>
      <c r="K105" s="152">
        <v>44622</v>
      </c>
      <c r="L105" s="152">
        <v>46419</v>
      </c>
      <c r="M105" s="10">
        <f>N105+O105</f>
        <v>0</v>
      </c>
      <c r="N105" s="11">
        <v>0</v>
      </c>
      <c r="O105" s="11">
        <v>0</v>
      </c>
      <c r="P105" s="124" t="s">
        <v>43</v>
      </c>
      <c r="Q105" s="15" t="s">
        <v>4</v>
      </c>
      <c r="R105" s="23">
        <f>S105+T105</f>
        <v>6269.73</v>
      </c>
      <c r="S105" s="10">
        <v>6269.73</v>
      </c>
      <c r="T105" s="10">
        <v>0</v>
      </c>
      <c r="U105" s="23">
        <f>V105+W105</f>
        <v>6269.73</v>
      </c>
      <c r="V105" s="10">
        <v>6269.73</v>
      </c>
      <c r="W105" s="10">
        <v>0</v>
      </c>
      <c r="X105" s="10">
        <f>M105+R105-U105</f>
        <v>0</v>
      </c>
      <c r="Y105" s="10">
        <f>N105+S105-V105</f>
        <v>0</v>
      </c>
      <c r="Z105" s="10">
        <f>O105+T105-W105</f>
        <v>0</v>
      </c>
      <c r="AA105" s="108"/>
      <c r="AB105" s="143"/>
      <c r="AC105" s="239"/>
    </row>
    <row r="106" spans="1:29" ht="12.75" x14ac:dyDescent="0.2">
      <c r="A106" s="109"/>
      <c r="B106" s="82"/>
      <c r="C106" s="82"/>
      <c r="D106" s="82"/>
      <c r="E106" s="80"/>
      <c r="F106" s="81"/>
      <c r="G106" s="82"/>
      <c r="H106" s="80"/>
      <c r="I106" s="81"/>
      <c r="J106" s="80"/>
      <c r="K106" s="80"/>
      <c r="L106" s="80"/>
      <c r="M106" s="10">
        <f t="shared" ref="M106:M108" si="168">X105</f>
        <v>0</v>
      </c>
      <c r="N106" s="11">
        <f t="shared" ref="N106:N108" si="169">Y105</f>
        <v>0</v>
      </c>
      <c r="O106" s="11">
        <f t="shared" ref="O106:O108" si="170">Z105</f>
        <v>0</v>
      </c>
      <c r="P106" s="124"/>
      <c r="Q106" s="15" t="s">
        <v>5</v>
      </c>
      <c r="R106" s="23">
        <f t="shared" ref="R106:R108" si="171">S106+T106</f>
        <v>6269.73</v>
      </c>
      <c r="S106" s="10">
        <v>6269.73</v>
      </c>
      <c r="T106" s="10">
        <v>0</v>
      </c>
      <c r="U106" s="23">
        <f t="shared" ref="U106:U108" si="172">V106</f>
        <v>6269.73</v>
      </c>
      <c r="V106" s="10">
        <v>6269.73</v>
      </c>
      <c r="W106" s="10">
        <v>0</v>
      </c>
      <c r="X106" s="10">
        <f t="shared" ref="X106:X108" si="173">M106+R106-U106</f>
        <v>0</v>
      </c>
      <c r="Y106" s="10">
        <f t="shared" ref="Y106:Y108" si="174">N106+S106-V106</f>
        <v>0</v>
      </c>
      <c r="Z106" s="10">
        <f t="shared" ref="Z106:Z108" si="175">O106+T106-W106</f>
        <v>0</v>
      </c>
      <c r="AA106" s="108"/>
      <c r="AB106" s="143"/>
      <c r="AC106" s="239"/>
    </row>
    <row r="107" spans="1:29" ht="12.75" x14ac:dyDescent="0.2">
      <c r="A107" s="109"/>
      <c r="B107" s="82"/>
      <c r="C107" s="82"/>
      <c r="D107" s="82"/>
      <c r="E107" s="80"/>
      <c r="F107" s="81"/>
      <c r="G107" s="82"/>
      <c r="H107" s="80"/>
      <c r="I107" s="81"/>
      <c r="J107" s="80"/>
      <c r="K107" s="80"/>
      <c r="L107" s="80"/>
      <c r="M107" s="10">
        <f t="shared" si="168"/>
        <v>0</v>
      </c>
      <c r="N107" s="11">
        <f t="shared" si="169"/>
        <v>0</v>
      </c>
      <c r="O107" s="11">
        <f t="shared" si="170"/>
        <v>0</v>
      </c>
      <c r="P107" s="124"/>
      <c r="Q107" s="15" t="s">
        <v>6</v>
      </c>
      <c r="R107" s="23">
        <f t="shared" si="171"/>
        <v>6269.73</v>
      </c>
      <c r="S107" s="10">
        <v>6269.73</v>
      </c>
      <c r="T107" s="10">
        <v>0</v>
      </c>
      <c r="U107" s="23">
        <f t="shared" si="172"/>
        <v>6269.73</v>
      </c>
      <c r="V107" s="10">
        <v>6269.73</v>
      </c>
      <c r="W107" s="10">
        <v>0</v>
      </c>
      <c r="X107" s="10">
        <f t="shared" si="173"/>
        <v>0</v>
      </c>
      <c r="Y107" s="10">
        <f t="shared" si="174"/>
        <v>0</v>
      </c>
      <c r="Z107" s="10">
        <f t="shared" si="175"/>
        <v>0</v>
      </c>
      <c r="AA107" s="108"/>
      <c r="AB107" s="143"/>
      <c r="AC107" s="239"/>
    </row>
    <row r="108" spans="1:29" ht="12.75" x14ac:dyDescent="0.2">
      <c r="A108" s="109"/>
      <c r="B108" s="82"/>
      <c r="C108" s="82"/>
      <c r="D108" s="82"/>
      <c r="E108" s="80"/>
      <c r="F108" s="81"/>
      <c r="G108" s="82"/>
      <c r="H108" s="80"/>
      <c r="I108" s="81"/>
      <c r="J108" s="80"/>
      <c r="K108" s="80"/>
      <c r="L108" s="80"/>
      <c r="M108" s="10">
        <f t="shared" si="168"/>
        <v>0</v>
      </c>
      <c r="N108" s="11">
        <f t="shared" si="169"/>
        <v>0</v>
      </c>
      <c r="O108" s="11">
        <f t="shared" si="170"/>
        <v>0</v>
      </c>
      <c r="P108" s="124"/>
      <c r="Q108" s="15" t="s">
        <v>7</v>
      </c>
      <c r="R108" s="23">
        <f t="shared" si="171"/>
        <v>6269.73</v>
      </c>
      <c r="S108" s="10">
        <v>6269.73</v>
      </c>
      <c r="T108" s="10">
        <v>0</v>
      </c>
      <c r="U108" s="23">
        <f t="shared" si="172"/>
        <v>6269.73</v>
      </c>
      <c r="V108" s="10">
        <v>6269.73</v>
      </c>
      <c r="W108" s="10">
        <v>0</v>
      </c>
      <c r="X108" s="10">
        <f t="shared" si="173"/>
        <v>0</v>
      </c>
      <c r="Y108" s="10">
        <f t="shared" si="174"/>
        <v>0</v>
      </c>
      <c r="Z108" s="10">
        <f t="shared" si="175"/>
        <v>0</v>
      </c>
      <c r="AA108" s="108"/>
      <c r="AB108" s="143"/>
      <c r="AC108" s="239"/>
    </row>
    <row r="109" spans="1:29" ht="12.75" x14ac:dyDescent="0.2">
      <c r="A109" s="109"/>
      <c r="B109" s="82"/>
      <c r="C109" s="82"/>
      <c r="D109" s="82"/>
      <c r="E109" s="80"/>
      <c r="F109" s="81"/>
      <c r="G109" s="82"/>
      <c r="H109" s="80"/>
      <c r="I109" s="81"/>
      <c r="J109" s="80"/>
      <c r="K109" s="80"/>
      <c r="L109" s="80"/>
      <c r="M109" s="111"/>
      <c r="N109" s="111"/>
      <c r="O109" s="111"/>
      <c r="P109" s="124"/>
      <c r="Q109" s="16" t="s">
        <v>3</v>
      </c>
      <c r="R109" s="37">
        <f>SUM(R105:R108)</f>
        <v>25078.92</v>
      </c>
      <c r="S109" s="12">
        <f t="shared" ref="S109:W109" si="176">SUM(S105:S108)</f>
        <v>25078.92</v>
      </c>
      <c r="T109" s="12">
        <f t="shared" si="176"/>
        <v>0</v>
      </c>
      <c r="U109" s="37">
        <f t="shared" si="176"/>
        <v>25078.92</v>
      </c>
      <c r="V109" s="12">
        <f t="shared" si="176"/>
        <v>25078.92</v>
      </c>
      <c r="W109" s="12">
        <f t="shared" si="176"/>
        <v>0</v>
      </c>
      <c r="X109" s="111"/>
      <c r="Y109" s="111"/>
      <c r="Z109" s="111"/>
      <c r="AA109" s="108"/>
      <c r="AB109" s="143"/>
      <c r="AC109" s="239"/>
    </row>
    <row r="110" spans="1:29" ht="12.75" customHeight="1" x14ac:dyDescent="0.2">
      <c r="A110" s="109">
        <f t="shared" ref="A110" si="177">1+A105</f>
        <v>3</v>
      </c>
      <c r="B110" s="82" t="s">
        <v>61</v>
      </c>
      <c r="C110" s="82" t="s">
        <v>69</v>
      </c>
      <c r="D110" s="82" t="s">
        <v>70</v>
      </c>
      <c r="E110" s="80" t="s">
        <v>64</v>
      </c>
      <c r="F110" s="81"/>
      <c r="G110" s="82" t="s">
        <v>105</v>
      </c>
      <c r="H110" s="80" t="s">
        <v>63</v>
      </c>
      <c r="I110" s="81">
        <v>41.4</v>
      </c>
      <c r="J110" s="82">
        <v>64.73</v>
      </c>
      <c r="K110" s="118">
        <v>44504</v>
      </c>
      <c r="L110" s="118">
        <v>46298</v>
      </c>
      <c r="M110" s="10">
        <f>N110+O110</f>
        <v>0</v>
      </c>
      <c r="N110" s="11">
        <v>0</v>
      </c>
      <c r="O110" s="11">
        <v>0</v>
      </c>
      <c r="P110" s="124" t="s">
        <v>43</v>
      </c>
      <c r="Q110" s="15" t="s">
        <v>4</v>
      </c>
      <c r="R110" s="23">
        <f>S110+T110</f>
        <v>8039.22</v>
      </c>
      <c r="S110" s="10">
        <v>8039.22</v>
      </c>
      <c r="T110" s="10">
        <v>0</v>
      </c>
      <c r="U110" s="23">
        <f>V110+W110</f>
        <v>8039.22</v>
      </c>
      <c r="V110" s="10">
        <v>8039.22</v>
      </c>
      <c r="W110" s="10">
        <v>0</v>
      </c>
      <c r="X110" s="10">
        <f>M110+R110-U110</f>
        <v>0</v>
      </c>
      <c r="Y110" s="10">
        <f>N110+S110-V110</f>
        <v>0</v>
      </c>
      <c r="Z110" s="10">
        <f>O110+T110-W110</f>
        <v>0</v>
      </c>
      <c r="AA110" s="108"/>
      <c r="AB110" s="143"/>
      <c r="AC110" s="134" t="s">
        <v>119</v>
      </c>
    </row>
    <row r="111" spans="1:29" ht="12.75" customHeight="1" x14ac:dyDescent="0.2">
      <c r="A111" s="109"/>
      <c r="B111" s="82"/>
      <c r="C111" s="82"/>
      <c r="D111" s="82"/>
      <c r="E111" s="80"/>
      <c r="F111" s="81"/>
      <c r="G111" s="82"/>
      <c r="H111" s="80"/>
      <c r="I111" s="81"/>
      <c r="J111" s="82"/>
      <c r="K111" s="118"/>
      <c r="L111" s="118"/>
      <c r="M111" s="10">
        <f t="shared" ref="M111:M113" si="178">X110</f>
        <v>0</v>
      </c>
      <c r="N111" s="11">
        <f t="shared" ref="N111:N113" si="179">Y110</f>
        <v>0</v>
      </c>
      <c r="O111" s="11">
        <f t="shared" ref="O111:O113" si="180">Z110</f>
        <v>0</v>
      </c>
      <c r="P111" s="124"/>
      <c r="Q111" s="15" t="s">
        <v>5</v>
      </c>
      <c r="R111" s="23">
        <f t="shared" ref="R111:R113" si="181">S111+T111</f>
        <v>8039.22</v>
      </c>
      <c r="S111" s="10">
        <v>8039.22</v>
      </c>
      <c r="T111" s="10">
        <v>0</v>
      </c>
      <c r="U111" s="23">
        <f t="shared" ref="U111:U113" si="182">V111</f>
        <v>8039.22</v>
      </c>
      <c r="V111" s="10">
        <v>8039.22</v>
      </c>
      <c r="W111" s="10">
        <v>0</v>
      </c>
      <c r="X111" s="10">
        <f t="shared" ref="X111:X113" si="183">M111+R111-U111</f>
        <v>0</v>
      </c>
      <c r="Y111" s="10">
        <f t="shared" ref="Y111:Y113" si="184">N111+S111-V111</f>
        <v>0</v>
      </c>
      <c r="Z111" s="10">
        <f t="shared" ref="Z111:Z113" si="185">O111+T111-W111</f>
        <v>0</v>
      </c>
      <c r="AA111" s="108"/>
      <c r="AB111" s="143"/>
      <c r="AC111" s="134"/>
    </row>
    <row r="112" spans="1:29" ht="12.75" customHeight="1" x14ac:dyDescent="0.2">
      <c r="A112" s="109"/>
      <c r="B112" s="82"/>
      <c r="C112" s="82"/>
      <c r="D112" s="82"/>
      <c r="E112" s="80"/>
      <c r="F112" s="81"/>
      <c r="G112" s="82"/>
      <c r="H112" s="80"/>
      <c r="I112" s="81"/>
      <c r="J112" s="82"/>
      <c r="K112" s="118"/>
      <c r="L112" s="118"/>
      <c r="M112" s="10">
        <f t="shared" si="178"/>
        <v>0</v>
      </c>
      <c r="N112" s="11">
        <f t="shared" si="179"/>
        <v>0</v>
      </c>
      <c r="O112" s="11">
        <f t="shared" si="180"/>
        <v>0</v>
      </c>
      <c r="P112" s="124"/>
      <c r="Q112" s="15" t="s">
        <v>6</v>
      </c>
      <c r="R112" s="23">
        <f t="shared" si="181"/>
        <v>8039.22</v>
      </c>
      <c r="S112" s="10">
        <v>8039.22</v>
      </c>
      <c r="T112" s="10">
        <v>0</v>
      </c>
      <c r="U112" s="23">
        <f t="shared" si="182"/>
        <v>5359.48</v>
      </c>
      <c r="V112" s="10">
        <v>5359.48</v>
      </c>
      <c r="W112" s="10">
        <v>0</v>
      </c>
      <c r="X112" s="10">
        <f t="shared" si="183"/>
        <v>2679.7400000000007</v>
      </c>
      <c r="Y112" s="10">
        <f t="shared" si="184"/>
        <v>2679.7400000000007</v>
      </c>
      <c r="Z112" s="10">
        <f t="shared" si="185"/>
        <v>0</v>
      </c>
      <c r="AA112" s="108"/>
      <c r="AB112" s="143"/>
      <c r="AC112" s="134"/>
    </row>
    <row r="113" spans="1:29" ht="12.75" customHeight="1" x14ac:dyDescent="0.2">
      <c r="A113" s="109"/>
      <c r="B113" s="82"/>
      <c r="C113" s="82"/>
      <c r="D113" s="82"/>
      <c r="E113" s="80"/>
      <c r="F113" s="81"/>
      <c r="G113" s="82"/>
      <c r="H113" s="80"/>
      <c r="I113" s="81"/>
      <c r="J113" s="82"/>
      <c r="K113" s="118"/>
      <c r="L113" s="118"/>
      <c r="M113" s="10">
        <f t="shared" si="178"/>
        <v>2679.7400000000007</v>
      </c>
      <c r="N113" s="11">
        <f t="shared" si="179"/>
        <v>2679.7400000000007</v>
      </c>
      <c r="O113" s="11">
        <f t="shared" si="180"/>
        <v>0</v>
      </c>
      <c r="P113" s="124"/>
      <c r="Q113" s="15" t="s">
        <v>7</v>
      </c>
      <c r="R113" s="23">
        <f t="shared" si="181"/>
        <v>8039.22</v>
      </c>
      <c r="S113" s="10">
        <v>8039.22</v>
      </c>
      <c r="T113" s="10">
        <v>0</v>
      </c>
      <c r="U113" s="23">
        <f t="shared" si="182"/>
        <v>8039.22</v>
      </c>
      <c r="V113" s="10">
        <v>8039.22</v>
      </c>
      <c r="W113" s="10">
        <v>0</v>
      </c>
      <c r="X113" s="10">
        <f t="shared" si="183"/>
        <v>2679.7400000000007</v>
      </c>
      <c r="Y113" s="10">
        <f t="shared" si="184"/>
        <v>2679.7400000000007</v>
      </c>
      <c r="Z113" s="10">
        <f t="shared" si="185"/>
        <v>0</v>
      </c>
      <c r="AA113" s="108"/>
      <c r="AB113" s="143"/>
      <c r="AC113" s="134"/>
    </row>
    <row r="114" spans="1:29" ht="12.75" customHeight="1" x14ac:dyDescent="0.2">
      <c r="A114" s="110"/>
      <c r="B114" s="82"/>
      <c r="C114" s="82"/>
      <c r="D114" s="82"/>
      <c r="E114" s="80"/>
      <c r="F114" s="82"/>
      <c r="G114" s="82"/>
      <c r="H114" s="80"/>
      <c r="I114" s="82"/>
      <c r="J114" s="82"/>
      <c r="K114" s="82"/>
      <c r="L114" s="82"/>
      <c r="M114" s="111"/>
      <c r="N114" s="111"/>
      <c r="O114" s="111"/>
      <c r="P114" s="261"/>
      <c r="Q114" s="16" t="s">
        <v>3</v>
      </c>
      <c r="R114" s="37">
        <f>SUM(R110:R113)</f>
        <v>32156.880000000001</v>
      </c>
      <c r="S114" s="12">
        <f t="shared" ref="S114:W114" si="186">SUM(S110:S113)</f>
        <v>32156.880000000001</v>
      </c>
      <c r="T114" s="12">
        <f t="shared" si="186"/>
        <v>0</v>
      </c>
      <c r="U114" s="37">
        <f t="shared" si="186"/>
        <v>29477.14</v>
      </c>
      <c r="V114" s="12">
        <f t="shared" si="186"/>
        <v>29477.14</v>
      </c>
      <c r="W114" s="12">
        <f t="shared" si="186"/>
        <v>0</v>
      </c>
      <c r="X114" s="111"/>
      <c r="Y114" s="111"/>
      <c r="Z114" s="111"/>
      <c r="AA114" s="108"/>
      <c r="AB114" s="143"/>
      <c r="AC114" s="134"/>
    </row>
    <row r="115" spans="1:29" ht="12.75" x14ac:dyDescent="0.2">
      <c r="A115" s="109">
        <f t="shared" ref="A115" si="187">1+A110</f>
        <v>4</v>
      </c>
      <c r="B115" s="82" t="s">
        <v>61</v>
      </c>
      <c r="C115" s="82" t="s">
        <v>71</v>
      </c>
      <c r="D115" s="82" t="s">
        <v>72</v>
      </c>
      <c r="E115" s="80" t="s">
        <v>64</v>
      </c>
      <c r="F115" s="81"/>
      <c r="G115" s="82" t="s">
        <v>73</v>
      </c>
      <c r="H115" s="80" t="s">
        <v>74</v>
      </c>
      <c r="I115" s="81">
        <v>31.3</v>
      </c>
      <c r="J115" s="101">
        <v>29</v>
      </c>
      <c r="K115" s="118">
        <v>44504</v>
      </c>
      <c r="L115" s="118">
        <v>46298</v>
      </c>
      <c r="M115" s="10">
        <f>N115+O115</f>
        <v>907.7</v>
      </c>
      <c r="N115" s="11">
        <v>907.7</v>
      </c>
      <c r="O115" s="11">
        <v>0</v>
      </c>
      <c r="P115" s="124" t="s">
        <v>43</v>
      </c>
      <c r="Q115" s="15" t="s">
        <v>4</v>
      </c>
      <c r="R115" s="23">
        <f>S115+T115</f>
        <v>2723.1</v>
      </c>
      <c r="S115" s="10">
        <v>2723.1</v>
      </c>
      <c r="T115" s="10">
        <v>0</v>
      </c>
      <c r="U115" s="23">
        <f>V115+W115</f>
        <v>2723.1</v>
      </c>
      <c r="V115" s="10">
        <v>2723.1</v>
      </c>
      <c r="W115" s="10">
        <v>0</v>
      </c>
      <c r="X115" s="10">
        <f>M115+R115-U115</f>
        <v>907.70000000000027</v>
      </c>
      <c r="Y115" s="10">
        <f>N115+S115-V115</f>
        <v>907.70000000000027</v>
      </c>
      <c r="Z115" s="10">
        <f>O115+T115-W115</f>
        <v>0</v>
      </c>
      <c r="AA115" s="108"/>
      <c r="AB115" s="143"/>
      <c r="AC115" s="134" t="s">
        <v>119</v>
      </c>
    </row>
    <row r="116" spans="1:29" ht="12.75" x14ac:dyDescent="0.2">
      <c r="A116" s="109"/>
      <c r="B116" s="82"/>
      <c r="C116" s="82"/>
      <c r="D116" s="82"/>
      <c r="E116" s="80"/>
      <c r="F116" s="81"/>
      <c r="G116" s="82"/>
      <c r="H116" s="80"/>
      <c r="I116" s="81"/>
      <c r="J116" s="101"/>
      <c r="K116" s="118"/>
      <c r="L116" s="82"/>
      <c r="M116" s="10">
        <f t="shared" ref="M116:M118" si="188">X115</f>
        <v>907.70000000000027</v>
      </c>
      <c r="N116" s="11">
        <f t="shared" ref="N116:N118" si="189">Y115</f>
        <v>907.70000000000027</v>
      </c>
      <c r="O116" s="11">
        <f t="shared" ref="O116:O118" si="190">Z115</f>
        <v>0</v>
      </c>
      <c r="P116" s="124"/>
      <c r="Q116" s="15" t="s">
        <v>5</v>
      </c>
      <c r="R116" s="23">
        <f t="shared" ref="R116:R118" si="191">S116+T116</f>
        <v>2723.1</v>
      </c>
      <c r="S116" s="10">
        <v>2723.1</v>
      </c>
      <c r="T116" s="10">
        <v>0</v>
      </c>
      <c r="U116" s="23">
        <f t="shared" ref="U116:U118" si="192">V116</f>
        <v>2723.1</v>
      </c>
      <c r="V116" s="10">
        <v>2723.1</v>
      </c>
      <c r="W116" s="10">
        <v>0</v>
      </c>
      <c r="X116" s="10">
        <f t="shared" ref="X116:X118" si="193">M116+R116-U116</f>
        <v>907.70000000000027</v>
      </c>
      <c r="Y116" s="10">
        <f t="shared" ref="Y116:Y118" si="194">N116+S116-V116</f>
        <v>907.70000000000027</v>
      </c>
      <c r="Z116" s="10">
        <f t="shared" ref="Z116:Z118" si="195">O116+T116-W116</f>
        <v>0</v>
      </c>
      <c r="AA116" s="108"/>
      <c r="AB116" s="143"/>
      <c r="AC116" s="134"/>
    </row>
    <row r="117" spans="1:29" ht="12.75" x14ac:dyDescent="0.2">
      <c r="A117" s="109"/>
      <c r="B117" s="82"/>
      <c r="C117" s="82"/>
      <c r="D117" s="82"/>
      <c r="E117" s="80"/>
      <c r="F117" s="81"/>
      <c r="G117" s="82"/>
      <c r="H117" s="80"/>
      <c r="I117" s="81"/>
      <c r="J117" s="101"/>
      <c r="K117" s="118"/>
      <c r="L117" s="82"/>
      <c r="M117" s="10">
        <f t="shared" si="188"/>
        <v>907.70000000000027</v>
      </c>
      <c r="N117" s="11">
        <f t="shared" si="189"/>
        <v>907.70000000000027</v>
      </c>
      <c r="O117" s="11">
        <f t="shared" si="190"/>
        <v>0</v>
      </c>
      <c r="P117" s="124"/>
      <c r="Q117" s="15" t="s">
        <v>6</v>
      </c>
      <c r="R117" s="23">
        <f t="shared" si="191"/>
        <v>2723.1</v>
      </c>
      <c r="S117" s="10">
        <v>2723.1</v>
      </c>
      <c r="T117" s="10">
        <v>0</v>
      </c>
      <c r="U117" s="23">
        <f t="shared" si="192"/>
        <v>2723.1</v>
      </c>
      <c r="V117" s="10">
        <v>2723.1</v>
      </c>
      <c r="W117" s="10">
        <v>0</v>
      </c>
      <c r="X117" s="10">
        <f t="shared" si="193"/>
        <v>907.70000000000027</v>
      </c>
      <c r="Y117" s="10">
        <f t="shared" si="194"/>
        <v>907.70000000000027</v>
      </c>
      <c r="Z117" s="10">
        <f t="shared" si="195"/>
        <v>0</v>
      </c>
      <c r="AA117" s="108"/>
      <c r="AB117" s="143"/>
      <c r="AC117" s="134"/>
    </row>
    <row r="118" spans="1:29" ht="12.75" x14ac:dyDescent="0.2">
      <c r="A118" s="109"/>
      <c r="B118" s="82"/>
      <c r="C118" s="82"/>
      <c r="D118" s="82"/>
      <c r="E118" s="80"/>
      <c r="F118" s="81"/>
      <c r="G118" s="82"/>
      <c r="H118" s="80"/>
      <c r="I118" s="81"/>
      <c r="J118" s="101"/>
      <c r="K118" s="118"/>
      <c r="L118" s="82"/>
      <c r="M118" s="10">
        <f t="shared" si="188"/>
        <v>907.70000000000027</v>
      </c>
      <c r="N118" s="11">
        <f t="shared" si="189"/>
        <v>907.70000000000027</v>
      </c>
      <c r="O118" s="11">
        <f t="shared" si="190"/>
        <v>0</v>
      </c>
      <c r="P118" s="124"/>
      <c r="Q118" s="15" t="s">
        <v>7</v>
      </c>
      <c r="R118" s="23">
        <f t="shared" si="191"/>
        <v>2723.1</v>
      </c>
      <c r="S118" s="10">
        <v>2723.1</v>
      </c>
      <c r="T118" s="10">
        <v>0</v>
      </c>
      <c r="U118" s="23">
        <f t="shared" si="192"/>
        <v>2723.1</v>
      </c>
      <c r="V118" s="10">
        <v>2723.1</v>
      </c>
      <c r="W118" s="10">
        <v>0</v>
      </c>
      <c r="X118" s="10">
        <f t="shared" si="193"/>
        <v>907.70000000000027</v>
      </c>
      <c r="Y118" s="10">
        <f t="shared" si="194"/>
        <v>907.70000000000027</v>
      </c>
      <c r="Z118" s="10">
        <f t="shared" si="195"/>
        <v>0</v>
      </c>
      <c r="AA118" s="108"/>
      <c r="AB118" s="143"/>
      <c r="AC118" s="134"/>
    </row>
    <row r="119" spans="1:29" ht="31.5" customHeight="1" x14ac:dyDescent="0.2">
      <c r="A119" s="110"/>
      <c r="B119" s="82"/>
      <c r="C119" s="82"/>
      <c r="D119" s="82"/>
      <c r="E119" s="80"/>
      <c r="F119" s="81"/>
      <c r="G119" s="82"/>
      <c r="H119" s="80"/>
      <c r="I119" s="81"/>
      <c r="J119" s="101"/>
      <c r="K119" s="118"/>
      <c r="L119" s="82"/>
      <c r="M119" s="111"/>
      <c r="N119" s="111"/>
      <c r="O119" s="111"/>
      <c r="P119" s="124"/>
      <c r="Q119" s="16" t="s">
        <v>3</v>
      </c>
      <c r="R119" s="37">
        <f>SUM(R115:R118)</f>
        <v>10892.4</v>
      </c>
      <c r="S119" s="12">
        <f t="shared" ref="S119:W119" si="196">SUM(S115:S118)</f>
        <v>10892.4</v>
      </c>
      <c r="T119" s="12">
        <f t="shared" si="196"/>
        <v>0</v>
      </c>
      <c r="U119" s="37">
        <f t="shared" si="196"/>
        <v>10892.4</v>
      </c>
      <c r="V119" s="12">
        <f t="shared" si="196"/>
        <v>10892.4</v>
      </c>
      <c r="W119" s="12">
        <f t="shared" si="196"/>
        <v>0</v>
      </c>
      <c r="X119" s="111"/>
      <c r="Y119" s="111"/>
      <c r="Z119" s="111"/>
      <c r="AA119" s="108"/>
      <c r="AB119" s="143"/>
      <c r="AC119" s="134"/>
    </row>
    <row r="120" spans="1:29" ht="12.75" x14ac:dyDescent="0.2">
      <c r="A120" s="109">
        <f t="shared" ref="A120:A125" si="197">1+A115</f>
        <v>5</v>
      </c>
      <c r="B120" s="82" t="s">
        <v>61</v>
      </c>
      <c r="C120" s="82" t="s">
        <v>75</v>
      </c>
      <c r="D120" s="82" t="s">
        <v>113</v>
      </c>
      <c r="E120" s="80" t="s">
        <v>81</v>
      </c>
      <c r="F120" s="81"/>
      <c r="G120" s="82" t="s">
        <v>106</v>
      </c>
      <c r="H120" s="101" t="s">
        <v>76</v>
      </c>
      <c r="I120" s="81">
        <v>19.899999999999999</v>
      </c>
      <c r="J120" s="82">
        <v>56.38</v>
      </c>
      <c r="K120" s="118">
        <v>45111</v>
      </c>
      <c r="L120" s="118" t="s">
        <v>141</v>
      </c>
      <c r="M120" s="10">
        <f>N120+O120</f>
        <v>0</v>
      </c>
      <c r="N120" s="11">
        <v>0</v>
      </c>
      <c r="O120" s="11">
        <v>0</v>
      </c>
      <c r="P120" s="124" t="s">
        <v>43</v>
      </c>
      <c r="Q120" s="15" t="s">
        <v>4</v>
      </c>
      <c r="R120" s="23">
        <f>S120+T120</f>
        <v>3365.64</v>
      </c>
      <c r="S120" s="10">
        <v>3365.64</v>
      </c>
      <c r="T120" s="10">
        <v>0</v>
      </c>
      <c r="U120" s="23">
        <f>V120+W120</f>
        <v>3365.64</v>
      </c>
      <c r="V120" s="10">
        <v>3365.64</v>
      </c>
      <c r="W120" s="10">
        <v>0</v>
      </c>
      <c r="X120" s="10">
        <f>M120+R120-U120</f>
        <v>0</v>
      </c>
      <c r="Y120" s="10">
        <f>N120+S120-V120</f>
        <v>0</v>
      </c>
      <c r="Z120" s="10">
        <f>O120+T120-W120</f>
        <v>0</v>
      </c>
      <c r="AA120" s="108"/>
      <c r="AB120" s="143"/>
      <c r="AC120" s="239"/>
    </row>
    <row r="121" spans="1:29" ht="12.75" x14ac:dyDescent="0.2">
      <c r="A121" s="109"/>
      <c r="B121" s="82"/>
      <c r="C121" s="82"/>
      <c r="D121" s="82"/>
      <c r="E121" s="80"/>
      <c r="F121" s="81"/>
      <c r="G121" s="82"/>
      <c r="H121" s="101"/>
      <c r="I121" s="81"/>
      <c r="J121" s="82"/>
      <c r="K121" s="118"/>
      <c r="L121" s="82"/>
      <c r="M121" s="10">
        <f t="shared" ref="M121:M123" si="198">X120</f>
        <v>0</v>
      </c>
      <c r="N121" s="11">
        <f t="shared" ref="N121:N123" si="199">Y120</f>
        <v>0</v>
      </c>
      <c r="O121" s="11">
        <f t="shared" ref="O121:O123" si="200">Z120</f>
        <v>0</v>
      </c>
      <c r="P121" s="124"/>
      <c r="Q121" s="15" t="s">
        <v>5</v>
      </c>
      <c r="R121" s="23">
        <f t="shared" ref="R121:R123" si="201">S121+T121</f>
        <v>3365.64</v>
      </c>
      <c r="S121" s="10">
        <v>3365.64</v>
      </c>
      <c r="T121" s="10">
        <v>0</v>
      </c>
      <c r="U121" s="23">
        <f t="shared" ref="U121:U123" si="202">V121</f>
        <v>3365.64</v>
      </c>
      <c r="V121" s="10">
        <v>3365.64</v>
      </c>
      <c r="W121" s="10">
        <v>0</v>
      </c>
      <c r="X121" s="10">
        <f t="shared" ref="X121:X123" si="203">M121+R121-U121</f>
        <v>0</v>
      </c>
      <c r="Y121" s="10">
        <f t="shared" ref="Y121:Y123" si="204">N121+S121-V121</f>
        <v>0</v>
      </c>
      <c r="Z121" s="10">
        <f t="shared" ref="Z121:Z123" si="205">O121+T121-W121</f>
        <v>0</v>
      </c>
      <c r="AA121" s="108"/>
      <c r="AB121" s="143"/>
      <c r="AC121" s="239"/>
    </row>
    <row r="122" spans="1:29" ht="12.75" x14ac:dyDescent="0.2">
      <c r="A122" s="109"/>
      <c r="B122" s="82"/>
      <c r="C122" s="82"/>
      <c r="D122" s="82"/>
      <c r="E122" s="80"/>
      <c r="F122" s="81"/>
      <c r="G122" s="82"/>
      <c r="H122" s="101"/>
      <c r="I122" s="81"/>
      <c r="J122" s="82"/>
      <c r="K122" s="118"/>
      <c r="L122" s="82"/>
      <c r="M122" s="10">
        <f t="shared" si="198"/>
        <v>0</v>
      </c>
      <c r="N122" s="11">
        <f t="shared" si="199"/>
        <v>0</v>
      </c>
      <c r="O122" s="11">
        <f t="shared" si="200"/>
        <v>0</v>
      </c>
      <c r="P122" s="124"/>
      <c r="Q122" s="15" t="s">
        <v>6</v>
      </c>
      <c r="R122" s="23">
        <f t="shared" si="201"/>
        <v>3365.64</v>
      </c>
      <c r="S122" s="10">
        <v>3365.64</v>
      </c>
      <c r="T122" s="10">
        <v>0</v>
      </c>
      <c r="U122" s="23">
        <f t="shared" si="202"/>
        <v>3487.52</v>
      </c>
      <c r="V122" s="10">
        <v>3487.52</v>
      </c>
      <c r="W122" s="10">
        <v>0</v>
      </c>
      <c r="X122" s="10">
        <f t="shared" si="203"/>
        <v>-121.88000000000011</v>
      </c>
      <c r="Y122" s="10">
        <f t="shared" si="204"/>
        <v>-121.88000000000011</v>
      </c>
      <c r="Z122" s="10">
        <f t="shared" si="205"/>
        <v>0</v>
      </c>
      <c r="AA122" s="108"/>
      <c r="AB122" s="143"/>
      <c r="AC122" s="239"/>
    </row>
    <row r="123" spans="1:29" ht="12.75" x14ac:dyDescent="0.2">
      <c r="A123" s="109"/>
      <c r="B123" s="82"/>
      <c r="C123" s="82"/>
      <c r="D123" s="82"/>
      <c r="E123" s="80"/>
      <c r="F123" s="81"/>
      <c r="G123" s="82"/>
      <c r="H123" s="101"/>
      <c r="I123" s="81"/>
      <c r="J123" s="82"/>
      <c r="K123" s="118"/>
      <c r="L123" s="82"/>
      <c r="M123" s="10">
        <f t="shared" si="198"/>
        <v>-121.88000000000011</v>
      </c>
      <c r="N123" s="11">
        <f t="shared" si="199"/>
        <v>-121.88000000000011</v>
      </c>
      <c r="O123" s="11">
        <f t="shared" si="200"/>
        <v>0</v>
      </c>
      <c r="P123" s="124"/>
      <c r="Q123" s="15" t="s">
        <v>7</v>
      </c>
      <c r="R123" s="23">
        <f t="shared" si="201"/>
        <v>3365.64</v>
      </c>
      <c r="S123" s="10">
        <v>3365.64</v>
      </c>
      <c r="T123" s="10">
        <v>0</v>
      </c>
      <c r="U123" s="23">
        <f t="shared" si="202"/>
        <v>3243.8</v>
      </c>
      <c r="V123" s="10">
        <v>3243.8</v>
      </c>
      <c r="W123" s="10">
        <v>0</v>
      </c>
      <c r="X123" s="10">
        <f t="shared" si="203"/>
        <v>-4.0000000000418368E-2</v>
      </c>
      <c r="Y123" s="10">
        <f t="shared" si="204"/>
        <v>-4.0000000000418368E-2</v>
      </c>
      <c r="Z123" s="10">
        <f t="shared" si="205"/>
        <v>0</v>
      </c>
      <c r="AA123" s="108"/>
      <c r="AB123" s="143"/>
      <c r="AC123" s="239"/>
    </row>
    <row r="124" spans="1:29" ht="12.75" x14ac:dyDescent="0.2">
      <c r="A124" s="110"/>
      <c r="B124" s="82"/>
      <c r="C124" s="82"/>
      <c r="D124" s="82"/>
      <c r="E124" s="102"/>
      <c r="F124" s="81"/>
      <c r="G124" s="82"/>
      <c r="H124" s="101"/>
      <c r="I124" s="81"/>
      <c r="J124" s="82"/>
      <c r="K124" s="118"/>
      <c r="L124" s="82"/>
      <c r="M124" s="111"/>
      <c r="N124" s="111"/>
      <c r="O124" s="111"/>
      <c r="P124" s="124"/>
      <c r="Q124" s="16" t="s">
        <v>3</v>
      </c>
      <c r="R124" s="37">
        <f>SUM(R120:R123)</f>
        <v>13462.56</v>
      </c>
      <c r="S124" s="12">
        <f t="shared" ref="S124:W124" si="206">SUM(S120:S123)</f>
        <v>13462.56</v>
      </c>
      <c r="T124" s="12">
        <f t="shared" si="206"/>
        <v>0</v>
      </c>
      <c r="U124" s="37">
        <f t="shared" si="206"/>
        <v>13462.599999999999</v>
      </c>
      <c r="V124" s="12">
        <f t="shared" si="206"/>
        <v>13462.599999999999</v>
      </c>
      <c r="W124" s="12">
        <f t="shared" si="206"/>
        <v>0</v>
      </c>
      <c r="X124" s="111"/>
      <c r="Y124" s="111"/>
      <c r="Z124" s="111"/>
      <c r="AA124" s="108"/>
      <c r="AB124" s="143"/>
      <c r="AC124" s="239"/>
    </row>
    <row r="125" spans="1:29" ht="12.75" x14ac:dyDescent="0.2">
      <c r="A125" s="86">
        <f t="shared" si="197"/>
        <v>6</v>
      </c>
      <c r="B125" s="83" t="s">
        <v>61</v>
      </c>
      <c r="C125" s="77" t="s">
        <v>66</v>
      </c>
      <c r="D125" s="83" t="s">
        <v>77</v>
      </c>
      <c r="E125" s="102" t="s">
        <v>64</v>
      </c>
      <c r="F125" s="98"/>
      <c r="G125" s="77" t="s">
        <v>107</v>
      </c>
      <c r="H125" s="101" t="s">
        <v>78</v>
      </c>
      <c r="I125" s="98">
        <v>3</v>
      </c>
      <c r="J125" s="83" t="s">
        <v>108</v>
      </c>
      <c r="K125" s="153">
        <v>45292</v>
      </c>
      <c r="L125" s="153">
        <v>45626</v>
      </c>
      <c r="M125" s="10">
        <f>N125+O125</f>
        <v>0</v>
      </c>
      <c r="N125" s="11">
        <v>0</v>
      </c>
      <c r="O125" s="11">
        <v>0</v>
      </c>
      <c r="P125" s="112" t="s">
        <v>43</v>
      </c>
      <c r="Q125" s="15" t="s">
        <v>4</v>
      </c>
      <c r="R125" s="23">
        <f>S125+T125</f>
        <v>436.92</v>
      </c>
      <c r="S125" s="10">
        <v>436.92</v>
      </c>
      <c r="T125" s="10">
        <v>0</v>
      </c>
      <c r="U125" s="23">
        <f>V125+W125</f>
        <v>436.92</v>
      </c>
      <c r="V125" s="10">
        <v>436.92</v>
      </c>
      <c r="W125" s="10">
        <v>0</v>
      </c>
      <c r="X125" s="10">
        <f>M125+R125-U125</f>
        <v>0</v>
      </c>
      <c r="Y125" s="10">
        <f>N125+S125-V125</f>
        <v>0</v>
      </c>
      <c r="Z125" s="10">
        <f>O125+T125-W125</f>
        <v>0</v>
      </c>
      <c r="AA125" s="95"/>
      <c r="AB125" s="92"/>
      <c r="AC125" s="89"/>
    </row>
    <row r="126" spans="1:29" ht="12.75" x14ac:dyDescent="0.2">
      <c r="A126" s="87"/>
      <c r="B126" s="84"/>
      <c r="C126" s="78"/>
      <c r="D126" s="84"/>
      <c r="E126" s="103"/>
      <c r="F126" s="99"/>
      <c r="G126" s="78"/>
      <c r="H126" s="101"/>
      <c r="I126" s="99"/>
      <c r="J126" s="84"/>
      <c r="K126" s="154"/>
      <c r="L126" s="154"/>
      <c r="M126" s="10">
        <f t="shared" ref="M126:M128" si="207">X125</f>
        <v>0</v>
      </c>
      <c r="N126" s="11">
        <f t="shared" ref="N126:N128" si="208">Y125</f>
        <v>0</v>
      </c>
      <c r="O126" s="11">
        <f t="shared" ref="O126:O128" si="209">Z125</f>
        <v>0</v>
      </c>
      <c r="P126" s="113"/>
      <c r="Q126" s="15" t="s">
        <v>5</v>
      </c>
      <c r="R126" s="23">
        <f t="shared" ref="R126:R128" si="210">S126+T126</f>
        <v>436.92</v>
      </c>
      <c r="S126" s="10">
        <v>436.92</v>
      </c>
      <c r="T126" s="10">
        <v>0</v>
      </c>
      <c r="U126" s="23">
        <f t="shared" ref="U126:U128" si="211">V126</f>
        <v>436.92</v>
      </c>
      <c r="V126" s="10">
        <v>436.92</v>
      </c>
      <c r="W126" s="10">
        <v>0</v>
      </c>
      <c r="X126" s="10">
        <f t="shared" ref="X126:X128" si="212">M126+R126-U126</f>
        <v>0</v>
      </c>
      <c r="Y126" s="10">
        <f t="shared" ref="Y126:Y128" si="213">N126+S126-V126</f>
        <v>0</v>
      </c>
      <c r="Z126" s="10">
        <f t="shared" ref="Z126:Z128" si="214">O126+T126-W126</f>
        <v>0</v>
      </c>
      <c r="AA126" s="96"/>
      <c r="AB126" s="93"/>
      <c r="AC126" s="90"/>
    </row>
    <row r="127" spans="1:29" ht="12.75" x14ac:dyDescent="0.2">
      <c r="A127" s="87"/>
      <c r="B127" s="84"/>
      <c r="C127" s="78"/>
      <c r="D127" s="84"/>
      <c r="E127" s="103"/>
      <c r="F127" s="99"/>
      <c r="G127" s="78"/>
      <c r="H127" s="101"/>
      <c r="I127" s="99"/>
      <c r="J127" s="84"/>
      <c r="K127" s="154"/>
      <c r="L127" s="154"/>
      <c r="M127" s="10">
        <f t="shared" si="207"/>
        <v>0</v>
      </c>
      <c r="N127" s="11">
        <f t="shared" si="208"/>
        <v>0</v>
      </c>
      <c r="O127" s="11">
        <f t="shared" si="209"/>
        <v>0</v>
      </c>
      <c r="P127" s="113"/>
      <c r="Q127" s="15" t="s">
        <v>6</v>
      </c>
      <c r="R127" s="23">
        <f t="shared" si="210"/>
        <v>436.92</v>
      </c>
      <c r="S127" s="10">
        <v>436.92</v>
      </c>
      <c r="T127" s="10">
        <v>0</v>
      </c>
      <c r="U127" s="23">
        <f t="shared" si="211"/>
        <v>436.92</v>
      </c>
      <c r="V127" s="10">
        <v>436.92</v>
      </c>
      <c r="W127" s="10">
        <v>0</v>
      </c>
      <c r="X127" s="10">
        <f t="shared" si="212"/>
        <v>0</v>
      </c>
      <c r="Y127" s="10">
        <f t="shared" si="213"/>
        <v>0</v>
      </c>
      <c r="Z127" s="10">
        <f t="shared" si="214"/>
        <v>0</v>
      </c>
      <c r="AA127" s="96"/>
      <c r="AB127" s="93"/>
      <c r="AC127" s="90"/>
    </row>
    <row r="128" spans="1:29" ht="12.75" x14ac:dyDescent="0.2">
      <c r="A128" s="87"/>
      <c r="B128" s="84"/>
      <c r="C128" s="78"/>
      <c r="D128" s="84"/>
      <c r="E128" s="103"/>
      <c r="F128" s="99"/>
      <c r="G128" s="78"/>
      <c r="H128" s="101"/>
      <c r="I128" s="99"/>
      <c r="J128" s="84"/>
      <c r="K128" s="154"/>
      <c r="L128" s="154"/>
      <c r="M128" s="10">
        <f t="shared" si="207"/>
        <v>0</v>
      </c>
      <c r="N128" s="11">
        <f t="shared" si="208"/>
        <v>0</v>
      </c>
      <c r="O128" s="11">
        <f t="shared" si="209"/>
        <v>0</v>
      </c>
      <c r="P128" s="113"/>
      <c r="Q128" s="15" t="s">
        <v>7</v>
      </c>
      <c r="R128" s="23">
        <f t="shared" si="210"/>
        <v>436.92</v>
      </c>
      <c r="S128" s="10">
        <v>436.92</v>
      </c>
      <c r="T128" s="10">
        <v>0</v>
      </c>
      <c r="U128" s="23">
        <f t="shared" si="211"/>
        <v>436.92</v>
      </c>
      <c r="V128" s="10">
        <v>436.92</v>
      </c>
      <c r="W128" s="10">
        <v>0</v>
      </c>
      <c r="X128" s="10">
        <f t="shared" si="212"/>
        <v>0</v>
      </c>
      <c r="Y128" s="10">
        <f t="shared" si="213"/>
        <v>0</v>
      </c>
      <c r="Z128" s="10">
        <f t="shared" si="214"/>
        <v>0</v>
      </c>
      <c r="AA128" s="96"/>
      <c r="AB128" s="93"/>
      <c r="AC128" s="90"/>
    </row>
    <row r="129" spans="1:29" ht="12.75" x14ac:dyDescent="0.2">
      <c r="A129" s="88"/>
      <c r="B129" s="85"/>
      <c r="C129" s="79"/>
      <c r="D129" s="85"/>
      <c r="E129" s="104"/>
      <c r="F129" s="100"/>
      <c r="G129" s="79"/>
      <c r="H129" s="101"/>
      <c r="I129" s="100"/>
      <c r="J129" s="85"/>
      <c r="K129" s="117"/>
      <c r="L129" s="117"/>
      <c r="M129" s="105"/>
      <c r="N129" s="106"/>
      <c r="O129" s="107"/>
      <c r="P129" s="123"/>
      <c r="Q129" s="16" t="s">
        <v>3</v>
      </c>
      <c r="R129" s="37">
        <f>SUM(R125:R128)</f>
        <v>1747.68</v>
      </c>
      <c r="S129" s="12">
        <f t="shared" ref="S129:W129" si="215">SUM(S125:S128)</f>
        <v>1747.68</v>
      </c>
      <c r="T129" s="12">
        <f t="shared" si="215"/>
        <v>0</v>
      </c>
      <c r="U129" s="37">
        <f>SUM(U125:U128)</f>
        <v>1747.68</v>
      </c>
      <c r="V129" s="12">
        <f>SUM(V125:V128)</f>
        <v>1747.68</v>
      </c>
      <c r="W129" s="12">
        <f t="shared" si="215"/>
        <v>0</v>
      </c>
      <c r="X129" s="105"/>
      <c r="Y129" s="106"/>
      <c r="Z129" s="107"/>
      <c r="AA129" s="97"/>
      <c r="AB129" s="94"/>
      <c r="AC129" s="91"/>
    </row>
    <row r="130" spans="1:29" ht="12.75" x14ac:dyDescent="0.2">
      <c r="A130" s="86">
        <f t="shared" ref="A130" si="216">1+A125</f>
        <v>7</v>
      </c>
      <c r="B130" s="82" t="s">
        <v>61</v>
      </c>
      <c r="C130" s="82" t="s">
        <v>92</v>
      </c>
      <c r="D130" s="82"/>
      <c r="E130" s="80"/>
      <c r="F130" s="81"/>
      <c r="G130" s="101" t="s">
        <v>112</v>
      </c>
      <c r="H130" s="79"/>
      <c r="I130" s="81">
        <v>51</v>
      </c>
      <c r="J130" s="82"/>
      <c r="K130" s="118"/>
      <c r="L130" s="118"/>
      <c r="M130" s="10">
        <f>N130+O130</f>
        <v>16139.61</v>
      </c>
      <c r="N130" s="11">
        <v>16139.61</v>
      </c>
      <c r="O130" s="11">
        <v>0</v>
      </c>
      <c r="P130" s="124" t="s">
        <v>43</v>
      </c>
      <c r="Q130" s="15" t="s">
        <v>4</v>
      </c>
      <c r="R130" s="23">
        <f>S130+T130</f>
        <v>0</v>
      </c>
      <c r="S130" s="10">
        <v>0</v>
      </c>
      <c r="T130" s="10">
        <v>0</v>
      </c>
      <c r="U130" s="23">
        <f>V130+W130</f>
        <v>2559</v>
      </c>
      <c r="V130" s="10">
        <v>2559</v>
      </c>
      <c r="W130" s="10">
        <v>0</v>
      </c>
      <c r="X130" s="10">
        <f>M130+R130-U130</f>
        <v>13580.61</v>
      </c>
      <c r="Y130" s="10">
        <f>N130+S130-V130</f>
        <v>13580.61</v>
      </c>
      <c r="Z130" s="10">
        <f>O130+T130-W130</f>
        <v>0</v>
      </c>
      <c r="AA130" s="108"/>
      <c r="AB130" s="143"/>
      <c r="AC130" s="134" t="s">
        <v>121</v>
      </c>
    </row>
    <row r="131" spans="1:29" ht="12.75" x14ac:dyDescent="0.2">
      <c r="A131" s="87"/>
      <c r="B131" s="82"/>
      <c r="C131" s="82"/>
      <c r="D131" s="82"/>
      <c r="E131" s="80"/>
      <c r="F131" s="81"/>
      <c r="G131" s="101"/>
      <c r="H131" s="101"/>
      <c r="I131" s="81"/>
      <c r="J131" s="82"/>
      <c r="K131" s="118"/>
      <c r="L131" s="82"/>
      <c r="M131" s="10">
        <f t="shared" ref="M131:M133" si="217">N131+O131</f>
        <v>16139.61</v>
      </c>
      <c r="N131" s="11">
        <v>16139.61</v>
      </c>
      <c r="O131" s="11">
        <f t="shared" ref="O131:O133" si="218">Z130</f>
        <v>0</v>
      </c>
      <c r="P131" s="124"/>
      <c r="Q131" s="15" t="s">
        <v>5</v>
      </c>
      <c r="R131" s="23">
        <f t="shared" ref="R131:R133" si="219">S131+T131</f>
        <v>0</v>
      </c>
      <c r="S131" s="10">
        <v>0</v>
      </c>
      <c r="T131" s="10">
        <v>0</v>
      </c>
      <c r="U131" s="23">
        <f t="shared" ref="U131:U133" si="220">V131</f>
        <v>2559</v>
      </c>
      <c r="V131" s="10">
        <v>2559</v>
      </c>
      <c r="W131" s="10">
        <v>0</v>
      </c>
      <c r="X131" s="10">
        <f t="shared" ref="X131:X133" si="221">M131+R131-U131</f>
        <v>13580.61</v>
      </c>
      <c r="Y131" s="10">
        <f t="shared" ref="Y131:Y133" si="222">N131+S131-V131</f>
        <v>13580.61</v>
      </c>
      <c r="Z131" s="10">
        <f t="shared" ref="Z131:Z133" si="223">O131+T131-W131</f>
        <v>0</v>
      </c>
      <c r="AA131" s="108"/>
      <c r="AB131" s="143"/>
      <c r="AC131" s="134"/>
    </row>
    <row r="132" spans="1:29" ht="12.75" x14ac:dyDescent="0.2">
      <c r="A132" s="87"/>
      <c r="B132" s="82"/>
      <c r="C132" s="82"/>
      <c r="D132" s="82"/>
      <c r="E132" s="80"/>
      <c r="F132" s="81"/>
      <c r="G132" s="101"/>
      <c r="H132" s="101"/>
      <c r="I132" s="81"/>
      <c r="J132" s="82"/>
      <c r="K132" s="118"/>
      <c r="L132" s="82"/>
      <c r="M132" s="10">
        <f t="shared" si="217"/>
        <v>16139.61</v>
      </c>
      <c r="N132" s="11">
        <v>16139.61</v>
      </c>
      <c r="O132" s="11">
        <f t="shared" si="218"/>
        <v>0</v>
      </c>
      <c r="P132" s="124"/>
      <c r="Q132" s="15" t="s">
        <v>6</v>
      </c>
      <c r="R132" s="23">
        <f t="shared" si="219"/>
        <v>0</v>
      </c>
      <c r="S132" s="10">
        <v>0</v>
      </c>
      <c r="T132" s="10">
        <v>0</v>
      </c>
      <c r="U132" s="23">
        <f t="shared" si="220"/>
        <v>2559</v>
      </c>
      <c r="V132" s="10">
        <v>2559</v>
      </c>
      <c r="W132" s="10">
        <v>0</v>
      </c>
      <c r="X132" s="10">
        <f t="shared" si="221"/>
        <v>13580.61</v>
      </c>
      <c r="Y132" s="10">
        <f t="shared" si="222"/>
        <v>13580.61</v>
      </c>
      <c r="Z132" s="10">
        <f t="shared" si="223"/>
        <v>0</v>
      </c>
      <c r="AA132" s="108"/>
      <c r="AB132" s="143"/>
      <c r="AC132" s="134"/>
    </row>
    <row r="133" spans="1:29" ht="12.75" x14ac:dyDescent="0.2">
      <c r="A133" s="87"/>
      <c r="B133" s="82"/>
      <c r="C133" s="82"/>
      <c r="D133" s="82"/>
      <c r="E133" s="80"/>
      <c r="F133" s="81"/>
      <c r="G133" s="101"/>
      <c r="H133" s="101"/>
      <c r="I133" s="81"/>
      <c r="J133" s="82"/>
      <c r="K133" s="118"/>
      <c r="L133" s="82"/>
      <c r="M133" s="10">
        <f t="shared" si="217"/>
        <v>16139.61</v>
      </c>
      <c r="N133" s="11">
        <v>16139.61</v>
      </c>
      <c r="O133" s="11">
        <f t="shared" si="218"/>
        <v>0</v>
      </c>
      <c r="P133" s="124"/>
      <c r="Q133" s="15" t="s">
        <v>7</v>
      </c>
      <c r="R133" s="23">
        <f t="shared" si="219"/>
        <v>0</v>
      </c>
      <c r="S133" s="10">
        <v>0</v>
      </c>
      <c r="T133" s="10">
        <v>0</v>
      </c>
      <c r="U133" s="23">
        <f t="shared" si="220"/>
        <v>2559</v>
      </c>
      <c r="V133" s="10">
        <v>2559</v>
      </c>
      <c r="W133" s="10">
        <v>0</v>
      </c>
      <c r="X133" s="10">
        <f t="shared" si="221"/>
        <v>13580.61</v>
      </c>
      <c r="Y133" s="10">
        <f t="shared" si="222"/>
        <v>13580.61</v>
      </c>
      <c r="Z133" s="10">
        <f t="shared" si="223"/>
        <v>0</v>
      </c>
      <c r="AA133" s="108"/>
      <c r="AB133" s="143"/>
      <c r="AC133" s="134"/>
    </row>
    <row r="134" spans="1:29" ht="13.5" thickBot="1" x14ac:dyDescent="0.25">
      <c r="A134" s="88"/>
      <c r="B134" s="251"/>
      <c r="C134" s="251"/>
      <c r="D134" s="251"/>
      <c r="E134" s="252"/>
      <c r="F134" s="253"/>
      <c r="G134" s="254"/>
      <c r="H134" s="254"/>
      <c r="I134" s="253"/>
      <c r="J134" s="251"/>
      <c r="K134" s="262"/>
      <c r="L134" s="251"/>
      <c r="M134" s="250"/>
      <c r="N134" s="250"/>
      <c r="O134" s="250"/>
      <c r="P134" s="255"/>
      <c r="Q134" s="67" t="s">
        <v>3</v>
      </c>
      <c r="R134" s="53">
        <f>SUM(R130:R133)</f>
        <v>0</v>
      </c>
      <c r="S134" s="58">
        <f t="shared" ref="S134:W134" si="224">SUM(S130:S133)</f>
        <v>0</v>
      </c>
      <c r="T134" s="58">
        <f t="shared" si="224"/>
        <v>0</v>
      </c>
      <c r="U134" s="53">
        <f t="shared" si="224"/>
        <v>10236</v>
      </c>
      <c r="V134" s="58">
        <f t="shared" si="224"/>
        <v>10236</v>
      </c>
      <c r="W134" s="58">
        <f t="shared" si="224"/>
        <v>0</v>
      </c>
      <c r="X134" s="250"/>
      <c r="Y134" s="250"/>
      <c r="Z134" s="250"/>
      <c r="AA134" s="256"/>
      <c r="AB134" s="257"/>
      <c r="AC134" s="249"/>
    </row>
    <row r="135" spans="1:29" x14ac:dyDescent="0.25">
      <c r="A135" s="73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</row>
  </sheetData>
  <mergeCells count="428">
    <mergeCell ref="P45:P49"/>
    <mergeCell ref="AA45:AA49"/>
    <mergeCell ref="AB45:AB49"/>
    <mergeCell ref="AC45:AC49"/>
    <mergeCell ref="M49:O49"/>
    <mergeCell ref="X49:Z49"/>
    <mergeCell ref="A45:A49"/>
    <mergeCell ref="B45:B49"/>
    <mergeCell ref="C45:C49"/>
    <mergeCell ref="D45:D49"/>
    <mergeCell ref="E45:E49"/>
    <mergeCell ref="F45:F49"/>
    <mergeCell ref="G45:G49"/>
    <mergeCell ref="H45:H49"/>
    <mergeCell ref="I45:I49"/>
    <mergeCell ref="L45:L49"/>
    <mergeCell ref="A90:A94"/>
    <mergeCell ref="B90:B94"/>
    <mergeCell ref="C90:C94"/>
    <mergeCell ref="D90:D94"/>
    <mergeCell ref="E90:E94"/>
    <mergeCell ref="F90:F94"/>
    <mergeCell ref="J130:J134"/>
    <mergeCell ref="K130:K134"/>
    <mergeCell ref="L130:L134"/>
    <mergeCell ref="J125:J129"/>
    <mergeCell ref="K125:K129"/>
    <mergeCell ref="K120:K124"/>
    <mergeCell ref="I105:I109"/>
    <mergeCell ref="J120:J124"/>
    <mergeCell ref="A95:A99"/>
    <mergeCell ref="A105:A109"/>
    <mergeCell ref="B105:B109"/>
    <mergeCell ref="C105:C109"/>
    <mergeCell ref="D105:D109"/>
    <mergeCell ref="E105:E109"/>
    <mergeCell ref="F105:F109"/>
    <mergeCell ref="A100:A104"/>
    <mergeCell ref="B100:B104"/>
    <mergeCell ref="C100:C104"/>
    <mergeCell ref="AB130:AB134"/>
    <mergeCell ref="X99:Z99"/>
    <mergeCell ref="X119:Z119"/>
    <mergeCell ref="X124:Z124"/>
    <mergeCell ref="M119:O119"/>
    <mergeCell ref="M124:O124"/>
    <mergeCell ref="L120:L124"/>
    <mergeCell ref="P110:P114"/>
    <mergeCell ref="L125:L129"/>
    <mergeCell ref="P125:P129"/>
    <mergeCell ref="E80:E84"/>
    <mergeCell ref="F80:F84"/>
    <mergeCell ref="G80:G84"/>
    <mergeCell ref="H80:H84"/>
    <mergeCell ref="I80:I84"/>
    <mergeCell ref="P130:P134"/>
    <mergeCell ref="AA130:AA134"/>
    <mergeCell ref="P90:P94"/>
    <mergeCell ref="AA90:AA94"/>
    <mergeCell ref="M94:O94"/>
    <mergeCell ref="X94:Z94"/>
    <mergeCell ref="G90:G94"/>
    <mergeCell ref="H90:H94"/>
    <mergeCell ref="I90:I94"/>
    <mergeCell ref="J90:J94"/>
    <mergeCell ref="K90:K94"/>
    <mergeCell ref="L90:L94"/>
    <mergeCell ref="J80:J84"/>
    <mergeCell ref="K80:K84"/>
    <mergeCell ref="L80:L84"/>
    <mergeCell ref="L105:L109"/>
    <mergeCell ref="J105:J109"/>
    <mergeCell ref="F100:F104"/>
    <mergeCell ref="H105:H109"/>
    <mergeCell ref="A50:A54"/>
    <mergeCell ref="M39:O39"/>
    <mergeCell ref="M44:O44"/>
    <mergeCell ref="J30:J34"/>
    <mergeCell ref="K30:K34"/>
    <mergeCell ref="L30:L34"/>
    <mergeCell ref="H35:H39"/>
    <mergeCell ref="I35:I39"/>
    <mergeCell ref="AC130:AC134"/>
    <mergeCell ref="M134:O134"/>
    <mergeCell ref="X134:Z134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A130:A134"/>
    <mergeCell ref="AB80:AB84"/>
    <mergeCell ref="X84:Z84"/>
    <mergeCell ref="A80:A84"/>
    <mergeCell ref="B80:B84"/>
    <mergeCell ref="AC120:AC124"/>
    <mergeCell ref="AC115:AC119"/>
    <mergeCell ref="AC110:AC114"/>
    <mergeCell ref="AC105:AC109"/>
    <mergeCell ref="P115:P119"/>
    <mergeCell ref="P120:P124"/>
    <mergeCell ref="P95:P99"/>
    <mergeCell ref="AA95:AA99"/>
    <mergeCell ref="AB95:AB99"/>
    <mergeCell ref="AC95:AC99"/>
    <mergeCell ref="AB105:AB109"/>
    <mergeCell ref="X104:Z104"/>
    <mergeCell ref="X109:Z109"/>
    <mergeCell ref="P100:P104"/>
    <mergeCell ref="P105:P109"/>
    <mergeCell ref="AA105:AA109"/>
    <mergeCell ref="AB110:AB114"/>
    <mergeCell ref="AA120:AA124"/>
    <mergeCell ref="AB120:AB124"/>
    <mergeCell ref="AC15:AC19"/>
    <mergeCell ref="AC25:AC29"/>
    <mergeCell ref="AC30:AC34"/>
    <mergeCell ref="AC20:AC24"/>
    <mergeCell ref="AB35:AB39"/>
    <mergeCell ref="P40:P44"/>
    <mergeCell ref="AC10:AC14"/>
    <mergeCell ref="AA35:AA39"/>
    <mergeCell ref="X39:Z39"/>
    <mergeCell ref="AB25:AB29"/>
    <mergeCell ref="AA25:AA29"/>
    <mergeCell ref="AA30:AA34"/>
    <mergeCell ref="P15:P19"/>
    <mergeCell ref="X14:Z14"/>
    <mergeCell ref="AC35:AC39"/>
    <mergeCell ref="P35:P39"/>
    <mergeCell ref="P25:P29"/>
    <mergeCell ref="P30:P34"/>
    <mergeCell ref="AB40:AB44"/>
    <mergeCell ref="AC40:AC44"/>
    <mergeCell ref="AA40:AA44"/>
    <mergeCell ref="X44:Z44"/>
    <mergeCell ref="AB15:AB19"/>
    <mergeCell ref="AA10:AA14"/>
    <mergeCell ref="E75:E79"/>
    <mergeCell ref="AB85:AB89"/>
    <mergeCell ref="AC85:AC89"/>
    <mergeCell ref="A55:A59"/>
    <mergeCell ref="B55:L59"/>
    <mergeCell ref="M59:O59"/>
    <mergeCell ref="X59:Z59"/>
    <mergeCell ref="P55:P59"/>
    <mergeCell ref="J65:J69"/>
    <mergeCell ref="P60:P64"/>
    <mergeCell ref="X64:Z64"/>
    <mergeCell ref="X69:Z69"/>
    <mergeCell ref="M64:O64"/>
    <mergeCell ref="M69:O69"/>
    <mergeCell ref="G60:G64"/>
    <mergeCell ref="H60:H64"/>
    <mergeCell ref="I60:I64"/>
    <mergeCell ref="E65:E69"/>
    <mergeCell ref="F65:F69"/>
    <mergeCell ref="G65:G69"/>
    <mergeCell ref="A60:A64"/>
    <mergeCell ref="C80:C84"/>
    <mergeCell ref="B60:B64"/>
    <mergeCell ref="D80:D84"/>
    <mergeCell ref="C120:C124"/>
    <mergeCell ref="A65:A69"/>
    <mergeCell ref="B65:B69"/>
    <mergeCell ref="C65:C69"/>
    <mergeCell ref="D65:D69"/>
    <mergeCell ref="D120:D124"/>
    <mergeCell ref="E120:E124"/>
    <mergeCell ref="AC60:AC64"/>
    <mergeCell ref="AB75:AB79"/>
    <mergeCell ref="AA75:AA79"/>
    <mergeCell ref="AC75:AC79"/>
    <mergeCell ref="X79:Z79"/>
    <mergeCell ref="AB65:AB69"/>
    <mergeCell ref="AC65:AC69"/>
    <mergeCell ref="AA80:AA84"/>
    <mergeCell ref="AC80:AC84"/>
    <mergeCell ref="AA60:AA64"/>
    <mergeCell ref="AA65:AA69"/>
    <mergeCell ref="X74:Z74"/>
    <mergeCell ref="AA70:AA74"/>
    <mergeCell ref="AB70:AB74"/>
    <mergeCell ref="AC70:AC74"/>
    <mergeCell ref="AC90:AC94"/>
    <mergeCell ref="B70:L74"/>
    <mergeCell ref="G100:G104"/>
    <mergeCell ref="H100:H104"/>
    <mergeCell ref="I100:I104"/>
    <mergeCell ref="AA55:AA59"/>
    <mergeCell ref="AB55:AB59"/>
    <mergeCell ref="AB60:AB64"/>
    <mergeCell ref="J60:J64"/>
    <mergeCell ref="K60:K64"/>
    <mergeCell ref="L60:L64"/>
    <mergeCell ref="K65:K69"/>
    <mergeCell ref="L65:L69"/>
    <mergeCell ref="AB100:AB104"/>
    <mergeCell ref="P70:P74"/>
    <mergeCell ref="M74:O74"/>
    <mergeCell ref="AB90:AB94"/>
    <mergeCell ref="K105:K109"/>
    <mergeCell ref="P85:P89"/>
    <mergeCell ref="I85:I89"/>
    <mergeCell ref="J85:J89"/>
    <mergeCell ref="AA85:AA89"/>
    <mergeCell ref="G75:G79"/>
    <mergeCell ref="L20:L24"/>
    <mergeCell ref="A20:A24"/>
    <mergeCell ref="B20:B24"/>
    <mergeCell ref="X34:Z34"/>
    <mergeCell ref="H65:H69"/>
    <mergeCell ref="M99:O99"/>
    <mergeCell ref="F20:F24"/>
    <mergeCell ref="C60:C64"/>
    <mergeCell ref="D60:D64"/>
    <mergeCell ref="E60:E64"/>
    <mergeCell ref="J25:J29"/>
    <mergeCell ref="M29:O29"/>
    <mergeCell ref="M34:O34"/>
    <mergeCell ref="J50:J54"/>
    <mergeCell ref="K50:K54"/>
    <mergeCell ref="L50:L54"/>
    <mergeCell ref="J35:J39"/>
    <mergeCell ref="K35:K39"/>
    <mergeCell ref="AB10:AB14"/>
    <mergeCell ref="A25:A29"/>
    <mergeCell ref="B95:L99"/>
    <mergeCell ref="F60:F64"/>
    <mergeCell ref="A10:A14"/>
    <mergeCell ref="B75:B79"/>
    <mergeCell ref="C75:C79"/>
    <mergeCell ref="D75:D79"/>
    <mergeCell ref="A70:A74"/>
    <mergeCell ref="F75:F79"/>
    <mergeCell ref="A85:A89"/>
    <mergeCell ref="B85:B89"/>
    <mergeCell ref="A75:A79"/>
    <mergeCell ref="C85:C89"/>
    <mergeCell ref="A35:A39"/>
    <mergeCell ref="A40:A44"/>
    <mergeCell ref="A30:A34"/>
    <mergeCell ref="B30:B34"/>
    <mergeCell ref="C30:C34"/>
    <mergeCell ref="D30:D34"/>
    <mergeCell ref="E30:E34"/>
    <mergeCell ref="B25:B29"/>
    <mergeCell ref="C25:C29"/>
    <mergeCell ref="D25:D29"/>
    <mergeCell ref="A15:A19"/>
    <mergeCell ref="A6:A8"/>
    <mergeCell ref="AB6:AB8"/>
    <mergeCell ref="N7:O7"/>
    <mergeCell ref="R7:R8"/>
    <mergeCell ref="S7:T7"/>
    <mergeCell ref="U7:U8"/>
    <mergeCell ref="V7:W7"/>
    <mergeCell ref="X7:X8"/>
    <mergeCell ref="Y7:Z7"/>
    <mergeCell ref="M7:M8"/>
    <mergeCell ref="J6:J8"/>
    <mergeCell ref="K6:L7"/>
    <mergeCell ref="M6:O6"/>
    <mergeCell ref="P6:P8"/>
    <mergeCell ref="Q6:Q8"/>
    <mergeCell ref="R6:T6"/>
    <mergeCell ref="U6:W6"/>
    <mergeCell ref="X6:Z6"/>
    <mergeCell ref="AA6:AA8"/>
    <mergeCell ref="B6:B8"/>
    <mergeCell ref="C6:C8"/>
    <mergeCell ref="D6:D8"/>
    <mergeCell ref="F6:F8"/>
    <mergeCell ref="G6:G8"/>
    <mergeCell ref="AA15:AA19"/>
    <mergeCell ref="X24:Z24"/>
    <mergeCell ref="X29:Z29"/>
    <mergeCell ref="M19:O19"/>
    <mergeCell ref="X19:Z19"/>
    <mergeCell ref="G25:G29"/>
    <mergeCell ref="H25:H29"/>
    <mergeCell ref="I25:I29"/>
    <mergeCell ref="B15:L19"/>
    <mergeCell ref="H6:H8"/>
    <mergeCell ref="I6:I8"/>
    <mergeCell ref="E6:E8"/>
    <mergeCell ref="P20:P24"/>
    <mergeCell ref="K25:K29"/>
    <mergeCell ref="E20:E24"/>
    <mergeCell ref="E25:E29"/>
    <mergeCell ref="M14:O14"/>
    <mergeCell ref="AA20:AA24"/>
    <mergeCell ref="G20:G24"/>
    <mergeCell ref="H20:H24"/>
    <mergeCell ref="I20:I24"/>
    <mergeCell ref="J20:J24"/>
    <mergeCell ref="K20:K24"/>
    <mergeCell ref="B40:B44"/>
    <mergeCell ref="C40:C44"/>
    <mergeCell ref="B35:B39"/>
    <mergeCell ref="C35:C39"/>
    <mergeCell ref="D35:D39"/>
    <mergeCell ref="E35:E39"/>
    <mergeCell ref="F35:F39"/>
    <mergeCell ref="J45:J49"/>
    <mergeCell ref="K45:K49"/>
    <mergeCell ref="P50:P54"/>
    <mergeCell ref="M24:O24"/>
    <mergeCell ref="F30:F34"/>
    <mergeCell ref="G30:G34"/>
    <mergeCell ref="I30:I34"/>
    <mergeCell ref="H30:H34"/>
    <mergeCell ref="B10:L14"/>
    <mergeCell ref="AB50:AB54"/>
    <mergeCell ref="AC50:AC54"/>
    <mergeCell ref="B50:B54"/>
    <mergeCell ref="L25:L29"/>
    <mergeCell ref="AA50:AA54"/>
    <mergeCell ref="D40:D44"/>
    <mergeCell ref="E40:E44"/>
    <mergeCell ref="F40:F44"/>
    <mergeCell ref="G40:G44"/>
    <mergeCell ref="H40:H44"/>
    <mergeCell ref="I40:I44"/>
    <mergeCell ref="J40:J44"/>
    <mergeCell ref="K40:K44"/>
    <mergeCell ref="L40:L44"/>
    <mergeCell ref="F25:F29"/>
    <mergeCell ref="L35:L39"/>
    <mergeCell ref="AB20:AB24"/>
    <mergeCell ref="AC55:AC59"/>
    <mergeCell ref="AB30:AB34"/>
    <mergeCell ref="G35:G39"/>
    <mergeCell ref="AC100:AC104"/>
    <mergeCell ref="A5:AA5"/>
    <mergeCell ref="AB5:AC5"/>
    <mergeCell ref="J115:J119"/>
    <mergeCell ref="K115:K119"/>
    <mergeCell ref="L115:L119"/>
    <mergeCell ref="AA115:AA119"/>
    <mergeCell ref="AB115:AB119"/>
    <mergeCell ref="A110:A114"/>
    <mergeCell ref="B110:B114"/>
    <mergeCell ref="C110:C114"/>
    <mergeCell ref="A115:A119"/>
    <mergeCell ref="B115:B119"/>
    <mergeCell ref="C115:C119"/>
    <mergeCell ref="D115:D119"/>
    <mergeCell ref="E115:E119"/>
    <mergeCell ref="F115:F119"/>
    <mergeCell ref="G115:G119"/>
    <mergeCell ref="H115:H119"/>
    <mergeCell ref="I115:I119"/>
    <mergeCell ref="AC6:AC8"/>
    <mergeCell ref="C20:C24"/>
    <mergeCell ref="D20:D24"/>
    <mergeCell ref="M114:O114"/>
    <mergeCell ref="X114:Z114"/>
    <mergeCell ref="C50:C54"/>
    <mergeCell ref="D50:D54"/>
    <mergeCell ref="E50:E54"/>
    <mergeCell ref="F50:F54"/>
    <mergeCell ref="G50:G54"/>
    <mergeCell ref="H50:H54"/>
    <mergeCell ref="I50:I54"/>
    <mergeCell ref="H75:H79"/>
    <mergeCell ref="I75:I79"/>
    <mergeCell ref="P65:P69"/>
    <mergeCell ref="I65:I69"/>
    <mergeCell ref="M84:O84"/>
    <mergeCell ref="M54:O54"/>
    <mergeCell ref="X54:Z54"/>
    <mergeCell ref="K85:K89"/>
    <mergeCell ref="L85:L89"/>
    <mergeCell ref="G110:G114"/>
    <mergeCell ref="D100:D104"/>
    <mergeCell ref="E100:E104"/>
    <mergeCell ref="D110:D114"/>
    <mergeCell ref="E110:E114"/>
    <mergeCell ref="AA100:AA104"/>
    <mergeCell ref="M104:O104"/>
    <mergeCell ref="M109:O109"/>
    <mergeCell ref="P80:P84"/>
    <mergeCell ref="L75:L79"/>
    <mergeCell ref="J100:J104"/>
    <mergeCell ref="K100:K104"/>
    <mergeCell ref="L100:L104"/>
    <mergeCell ref="J110:J114"/>
    <mergeCell ref="K110:K114"/>
    <mergeCell ref="L110:L114"/>
    <mergeCell ref="J75:J79"/>
    <mergeCell ref="K75:K79"/>
    <mergeCell ref="M89:O89"/>
    <mergeCell ref="X89:Z89"/>
    <mergeCell ref="P75:P79"/>
    <mergeCell ref="D85:D89"/>
    <mergeCell ref="E85:E89"/>
    <mergeCell ref="F85:F89"/>
    <mergeCell ref="G85:G89"/>
    <mergeCell ref="H85:H89"/>
    <mergeCell ref="G105:G109"/>
    <mergeCell ref="C125:C129"/>
    <mergeCell ref="H110:H114"/>
    <mergeCell ref="I110:I114"/>
    <mergeCell ref="B125:B129"/>
    <mergeCell ref="A125:A129"/>
    <mergeCell ref="AC125:AC129"/>
    <mergeCell ref="AB125:AB129"/>
    <mergeCell ref="AA125:AA129"/>
    <mergeCell ref="I125:I129"/>
    <mergeCell ref="H125:H129"/>
    <mergeCell ref="G125:G129"/>
    <mergeCell ref="F125:F129"/>
    <mergeCell ref="E125:E129"/>
    <mergeCell ref="D125:D129"/>
    <mergeCell ref="X129:Z129"/>
    <mergeCell ref="M129:O129"/>
    <mergeCell ref="F110:F114"/>
    <mergeCell ref="AA110:AA114"/>
    <mergeCell ref="F120:F124"/>
    <mergeCell ref="G120:G124"/>
    <mergeCell ref="H120:H124"/>
    <mergeCell ref="I120:I124"/>
    <mergeCell ref="A120:A124"/>
    <mergeCell ref="B120:B124"/>
  </mergeCells>
  <pageMargins left="0.78740157480314965" right="0.39370078740157483" top="0.39370078740157483" bottom="0.39370078740157483" header="0" footer="0"/>
  <pageSetup paperSize="9" scale="45" fitToWidth="0" fitToHeight="0" orientation="landscape" r:id="rId1"/>
  <rowBreaks count="1" manualBreakCount="1">
    <brk id="69" max="28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 2023</vt:lpstr>
      <vt:lpstr>'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ef</cp:lastModifiedBy>
  <cp:lastPrinted>2025-01-29T09:25:59Z</cp:lastPrinted>
  <dcterms:created xsi:type="dcterms:W3CDTF">1996-10-08T23:32:33Z</dcterms:created>
  <dcterms:modified xsi:type="dcterms:W3CDTF">2025-02-13T14:14:21Z</dcterms:modified>
</cp:coreProperties>
</file>