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9932" windowHeight="9660" firstSheet="2" activeTab="2"/>
  </bookViews>
  <sheets>
    <sheet name="Лист1" sheetId="1" r:id="rId1"/>
    <sheet name="Лист2" sheetId="10" state="hidden" r:id="rId2"/>
    <sheet name=" 2023" sheetId="31" r:id="rId3"/>
  </sheets>
  <definedNames>
    <definedName name="_xlnm.Print_Area" localSheetId="2">' 2023'!$A$1:$AC$126</definedName>
  </definedNames>
  <calcPr calcId="145621"/>
</workbook>
</file>

<file path=xl/calcChain.xml><?xml version="1.0" encoding="utf-8"?>
<calcChain xmlns="http://schemas.openxmlformats.org/spreadsheetml/2006/main">
  <c r="S65" i="31" l="1"/>
  <c r="S46" i="31" l="1"/>
  <c r="X16" i="31"/>
  <c r="Z16" i="31"/>
  <c r="Y16" i="31"/>
  <c r="W17" i="31"/>
  <c r="W18" i="31"/>
  <c r="W19" i="31"/>
  <c r="W16" i="31"/>
  <c r="V17" i="31"/>
  <c r="V18" i="31"/>
  <c r="V19" i="31"/>
  <c r="V16" i="31"/>
  <c r="T17" i="31"/>
  <c r="T18" i="31"/>
  <c r="T19" i="31"/>
  <c r="T16" i="31"/>
  <c r="S17" i="31"/>
  <c r="S18" i="31"/>
  <c r="S19" i="31"/>
  <c r="S16" i="31"/>
  <c r="O17" i="31"/>
  <c r="O16" i="31"/>
  <c r="N17" i="31"/>
  <c r="N16" i="31"/>
  <c r="S20" i="31" l="1"/>
  <c r="AD16" i="31" l="1"/>
  <c r="W40" i="31"/>
  <c r="V40" i="31"/>
  <c r="T40" i="31"/>
  <c r="S40" i="31"/>
  <c r="Z39" i="31"/>
  <c r="Y39" i="31"/>
  <c r="U39" i="31"/>
  <c r="R39" i="31"/>
  <c r="Z38" i="31"/>
  <c r="Y38" i="31"/>
  <c r="U38" i="31"/>
  <c r="R38" i="31"/>
  <c r="Z37" i="31"/>
  <c r="Y37" i="31"/>
  <c r="U37" i="31"/>
  <c r="R37" i="31"/>
  <c r="Z36" i="31"/>
  <c r="Y36" i="31"/>
  <c r="U36" i="31"/>
  <c r="U40" i="31" s="1"/>
  <c r="R36" i="31"/>
  <c r="M36" i="31"/>
  <c r="R40" i="31" l="1"/>
  <c r="X36" i="31"/>
  <c r="M37" i="31" s="1"/>
  <c r="X37" i="31" s="1"/>
  <c r="M38" i="31" s="1"/>
  <c r="X38" i="31" s="1"/>
  <c r="M39" i="31" s="1"/>
  <c r="X39" i="31" s="1"/>
  <c r="U114" i="31"/>
  <c r="S62" i="31" l="1"/>
  <c r="S63" i="31"/>
  <c r="S64" i="31"/>
  <c r="V62" i="31"/>
  <c r="V63" i="31"/>
  <c r="V64" i="31"/>
  <c r="Y122" i="31" l="1"/>
  <c r="Y123" i="31"/>
  <c r="Y124" i="31"/>
  <c r="U98" i="31"/>
  <c r="O47" i="31"/>
  <c r="O48" i="31"/>
  <c r="V47" i="31" l="1"/>
  <c r="V48" i="31"/>
  <c r="R17" i="31" l="1"/>
  <c r="R18" i="31"/>
  <c r="V20" i="31" l="1"/>
  <c r="O61" i="31"/>
  <c r="N61" i="31"/>
  <c r="W62" i="31"/>
  <c r="W63" i="31"/>
  <c r="W64" i="31"/>
  <c r="W61" i="31"/>
  <c r="V61" i="31"/>
  <c r="T62" i="31"/>
  <c r="T63" i="31"/>
  <c r="T64" i="31"/>
  <c r="T61" i="31"/>
  <c r="S61" i="31"/>
  <c r="W85" i="31"/>
  <c r="V85" i="31"/>
  <c r="T85" i="31"/>
  <c r="S85" i="31"/>
  <c r="U84" i="31"/>
  <c r="R84" i="31"/>
  <c r="U83" i="31"/>
  <c r="R83" i="31"/>
  <c r="U82" i="31"/>
  <c r="R82" i="31"/>
  <c r="Z81" i="31"/>
  <c r="O82" i="31" s="1"/>
  <c r="Z82" i="31" s="1"/>
  <c r="O83" i="31" s="1"/>
  <c r="Z83" i="31" s="1"/>
  <c r="O84" i="31" s="1"/>
  <c r="Z84" i="31" s="1"/>
  <c r="Y81" i="31"/>
  <c r="N82" i="31" s="1"/>
  <c r="Y82" i="31" s="1"/>
  <c r="N83" i="31" s="1"/>
  <c r="Y83" i="31" s="1"/>
  <c r="N84" i="31" s="1"/>
  <c r="Y84" i="31" s="1"/>
  <c r="U81" i="31"/>
  <c r="R81" i="31"/>
  <c r="M81" i="31"/>
  <c r="N86" i="31"/>
  <c r="M86" i="31" s="1"/>
  <c r="O86" i="31"/>
  <c r="S86" i="31"/>
  <c r="T86" i="31"/>
  <c r="Z86" i="31" s="1"/>
  <c r="V86" i="31"/>
  <c r="W86" i="31"/>
  <c r="S87" i="31"/>
  <c r="T87" i="31"/>
  <c r="V87" i="31"/>
  <c r="W87" i="31"/>
  <c r="S88" i="31"/>
  <c r="T88" i="31"/>
  <c r="V88" i="31"/>
  <c r="W88" i="31"/>
  <c r="S89" i="31"/>
  <c r="T89" i="31"/>
  <c r="V89" i="31"/>
  <c r="W89" i="31"/>
  <c r="O46" i="31"/>
  <c r="N46" i="31"/>
  <c r="M46" i="31" l="1"/>
  <c r="R89" i="31"/>
  <c r="R88" i="31"/>
  <c r="R87" i="31"/>
  <c r="R86" i="31"/>
  <c r="W90" i="31"/>
  <c r="U88" i="31"/>
  <c r="U87" i="31"/>
  <c r="U89" i="31"/>
  <c r="T90" i="31"/>
  <c r="V12" i="31"/>
  <c r="U85" i="31"/>
  <c r="R85" i="31"/>
  <c r="V90" i="31"/>
  <c r="S90" i="31"/>
  <c r="X81" i="31"/>
  <c r="M82" i="31" s="1"/>
  <c r="X82" i="31" s="1"/>
  <c r="M83" i="31" s="1"/>
  <c r="X83" i="31" s="1"/>
  <c r="M84" i="31" s="1"/>
  <c r="X84" i="31" s="1"/>
  <c r="Y86" i="31"/>
  <c r="U86" i="31"/>
  <c r="R92" i="31"/>
  <c r="R90" i="31" l="1"/>
  <c r="U90" i="31"/>
  <c r="X86" i="31"/>
  <c r="M72" i="31"/>
  <c r="M73" i="31"/>
  <c r="M74" i="31"/>
  <c r="M22" i="31"/>
  <c r="M23" i="31"/>
  <c r="M24" i="31"/>
  <c r="R19" i="31" l="1"/>
  <c r="S11" i="31"/>
  <c r="U62" i="31"/>
  <c r="W75" i="31"/>
  <c r="V75" i="31"/>
  <c r="T75" i="31"/>
  <c r="S75" i="31"/>
  <c r="U74" i="31"/>
  <c r="R74" i="31"/>
  <c r="U73" i="31"/>
  <c r="R73" i="31"/>
  <c r="U72" i="31"/>
  <c r="R72" i="31"/>
  <c r="U71" i="31"/>
  <c r="R71" i="31"/>
  <c r="M71" i="31"/>
  <c r="M76" i="31"/>
  <c r="R76" i="31"/>
  <c r="U76" i="31"/>
  <c r="Y76" i="31"/>
  <c r="Z76" i="31"/>
  <c r="R77" i="31"/>
  <c r="U77" i="31"/>
  <c r="R78" i="31"/>
  <c r="U78" i="31"/>
  <c r="R79" i="31"/>
  <c r="U79" i="31"/>
  <c r="S80" i="31"/>
  <c r="T80" i="31"/>
  <c r="V80" i="31"/>
  <c r="W80" i="31"/>
  <c r="V13" i="31"/>
  <c r="V49" i="31"/>
  <c r="V14" i="31" s="1"/>
  <c r="Z77" i="31" l="1"/>
  <c r="Y77" i="31"/>
  <c r="Y78" i="31" s="1"/>
  <c r="Y79" i="31" s="1"/>
  <c r="U64" i="31"/>
  <c r="R75" i="31"/>
  <c r="U63" i="31"/>
  <c r="U75" i="31"/>
  <c r="U80" i="31"/>
  <c r="R80" i="31"/>
  <c r="X76" i="31"/>
  <c r="M77" i="31" s="1"/>
  <c r="X77" i="31" s="1"/>
  <c r="M78" i="31" s="1"/>
  <c r="X78" i="31" s="1"/>
  <c r="M79" i="31" s="1"/>
  <c r="X79" i="31" s="1"/>
  <c r="X71" i="31"/>
  <c r="W47" i="31"/>
  <c r="W12" i="31" s="1"/>
  <c r="W48" i="31"/>
  <c r="W13" i="31" s="1"/>
  <c r="W49" i="31"/>
  <c r="W14" i="31" s="1"/>
  <c r="W46" i="31"/>
  <c r="W11" i="31" s="1"/>
  <c r="Z78" i="31" l="1"/>
  <c r="X72" i="31"/>
  <c r="X73" i="31" s="1"/>
  <c r="X74" i="31" s="1"/>
  <c r="V115" i="31"/>
  <c r="Z79" i="31" l="1"/>
  <c r="V46" i="31"/>
  <c r="V11" i="31" s="1"/>
  <c r="W125" i="31" l="1"/>
  <c r="V125" i="31"/>
  <c r="T125" i="31"/>
  <c r="S125" i="31"/>
  <c r="U124" i="31"/>
  <c r="R124" i="31"/>
  <c r="U123" i="31"/>
  <c r="R123" i="31"/>
  <c r="R122" i="31"/>
  <c r="Z121" i="31"/>
  <c r="O122" i="31" s="1"/>
  <c r="Y121" i="31"/>
  <c r="U121" i="31"/>
  <c r="R121" i="31"/>
  <c r="M121" i="31"/>
  <c r="U41" i="31"/>
  <c r="R125" i="31" l="1"/>
  <c r="Z122" i="31"/>
  <c r="O123" i="31" s="1"/>
  <c r="M122" i="31"/>
  <c r="U125" i="31"/>
  <c r="X121" i="31"/>
  <c r="U118" i="31"/>
  <c r="M116" i="31"/>
  <c r="R116" i="31"/>
  <c r="U116" i="31"/>
  <c r="Y116" i="31"/>
  <c r="N117" i="31" s="1"/>
  <c r="Y117" i="31" s="1"/>
  <c r="N118" i="31" s="1"/>
  <c r="Y118" i="31" s="1"/>
  <c r="N119" i="31" s="1"/>
  <c r="Y119" i="31" s="1"/>
  <c r="Z116" i="31"/>
  <c r="O117" i="31" s="1"/>
  <c r="Z117" i="31" s="1"/>
  <c r="O118" i="31" s="1"/>
  <c r="Z118" i="31" s="1"/>
  <c r="O119" i="31" s="1"/>
  <c r="Z119" i="31" s="1"/>
  <c r="R117" i="31"/>
  <c r="U117" i="31"/>
  <c r="R118" i="31"/>
  <c r="R119" i="31"/>
  <c r="U119" i="31"/>
  <c r="S120" i="31"/>
  <c r="T120" i="31"/>
  <c r="V120" i="31"/>
  <c r="W120" i="31"/>
  <c r="Y56" i="31"/>
  <c r="X122" i="31" l="1"/>
  <c r="Z123" i="31"/>
  <c r="O124" i="31" s="1"/>
  <c r="M123" i="31"/>
  <c r="W65" i="31"/>
  <c r="V65" i="31"/>
  <c r="R120" i="31"/>
  <c r="U120" i="31"/>
  <c r="X116" i="31"/>
  <c r="M117" i="31" s="1"/>
  <c r="X117" i="31" s="1"/>
  <c r="M118" i="31" s="1"/>
  <c r="X118" i="31" s="1"/>
  <c r="M61" i="31"/>
  <c r="Z124" i="31" l="1"/>
  <c r="M124" i="31"/>
  <c r="X123" i="31"/>
  <c r="M119" i="31"/>
  <c r="X119" i="31" s="1"/>
  <c r="X124" i="31" l="1"/>
  <c r="U12" i="31"/>
  <c r="U13" i="31"/>
  <c r="U14" i="31"/>
  <c r="T20" i="31" l="1"/>
  <c r="U17" i="31"/>
  <c r="U19" i="31"/>
  <c r="U18" i="31"/>
  <c r="W45" i="31" l="1"/>
  <c r="V45" i="31"/>
  <c r="T45" i="31"/>
  <c r="S45" i="31"/>
  <c r="U44" i="31"/>
  <c r="R44" i="31"/>
  <c r="U43" i="31"/>
  <c r="R43" i="31"/>
  <c r="U42" i="31"/>
  <c r="R42" i="31"/>
  <c r="Z42" i="31"/>
  <c r="Z43" i="31" s="1"/>
  <c r="Z44" i="31" s="1"/>
  <c r="Y42" i="31"/>
  <c r="Y43" i="31" s="1"/>
  <c r="Y44" i="31" s="1"/>
  <c r="Z41" i="31"/>
  <c r="Y41" i="31"/>
  <c r="R41" i="31"/>
  <c r="M41" i="31"/>
  <c r="R45" i="31" l="1"/>
  <c r="U45" i="31"/>
  <c r="X41" i="31"/>
  <c r="M42" i="31" s="1"/>
  <c r="X42" i="31" s="1"/>
  <c r="M43" i="31" s="1"/>
  <c r="X43" i="31" s="1"/>
  <c r="M44" i="31" s="1"/>
  <c r="X44" i="31" s="1"/>
  <c r="R62" i="31" l="1"/>
  <c r="R64" i="31"/>
  <c r="R63" i="31"/>
  <c r="U59" i="31" l="1"/>
  <c r="U58" i="31"/>
  <c r="M51" i="31"/>
  <c r="U34" i="31"/>
  <c r="R34" i="31"/>
  <c r="U22" i="31"/>
  <c r="U23" i="31"/>
  <c r="R29" i="31"/>
  <c r="V50" i="31" l="1"/>
  <c r="S95" i="31"/>
  <c r="V95" i="31"/>
  <c r="U113" i="31" l="1"/>
  <c r="U48" i="31"/>
  <c r="U47" i="31"/>
  <c r="U46" i="31"/>
  <c r="T48" i="31"/>
  <c r="T13" i="31" s="1"/>
  <c r="T47" i="31"/>
  <c r="T12" i="31" s="1"/>
  <c r="T46" i="31"/>
  <c r="T11" i="31" s="1"/>
  <c r="S48" i="31"/>
  <c r="S13" i="31" s="1"/>
  <c r="S47" i="31"/>
  <c r="S12" i="31" s="1"/>
  <c r="U61" i="31" l="1"/>
  <c r="U65" i="31" s="1"/>
  <c r="R46" i="31"/>
  <c r="R48" i="31"/>
  <c r="U16" i="31"/>
  <c r="R47" i="31"/>
  <c r="R61" i="31"/>
  <c r="R20" i="31" l="1"/>
  <c r="R16" i="31"/>
  <c r="W35" i="31" l="1"/>
  <c r="V35" i="31"/>
  <c r="T35" i="31"/>
  <c r="S35" i="31"/>
  <c r="U33" i="31"/>
  <c r="R33" i="31"/>
  <c r="U32" i="31"/>
  <c r="R32" i="31"/>
  <c r="Z31" i="31"/>
  <c r="Z32" i="31" s="1"/>
  <c r="Z33" i="31" s="1"/>
  <c r="Z34" i="31" s="1"/>
  <c r="Y31" i="31"/>
  <c r="Y32" i="31" s="1"/>
  <c r="Y33" i="31" s="1"/>
  <c r="U31" i="31"/>
  <c r="R31" i="31"/>
  <c r="M31" i="31"/>
  <c r="Y34" i="31" l="1"/>
  <c r="U35" i="31"/>
  <c r="X31" i="31"/>
  <c r="M32" i="31" s="1"/>
  <c r="X32" i="31" s="1"/>
  <c r="M33" i="31" s="1"/>
  <c r="X33" i="31" s="1"/>
  <c r="R35" i="31"/>
  <c r="M34" i="31" l="1"/>
  <c r="X34" i="31" s="1"/>
  <c r="W115" i="31"/>
  <c r="T115" i="31"/>
  <c r="S115" i="31"/>
  <c r="R114" i="31"/>
  <c r="R113" i="31"/>
  <c r="U112" i="31"/>
  <c r="R112" i="31"/>
  <c r="Z111" i="31"/>
  <c r="Y111" i="31"/>
  <c r="U111" i="31"/>
  <c r="R111" i="31"/>
  <c r="W110" i="31"/>
  <c r="V110" i="31"/>
  <c r="T110" i="31"/>
  <c r="S110" i="31"/>
  <c r="U109" i="31"/>
  <c r="R109" i="31"/>
  <c r="U108" i="31"/>
  <c r="R108" i="31"/>
  <c r="U107" i="31"/>
  <c r="R107" i="31"/>
  <c r="Z106" i="31"/>
  <c r="Y106" i="31"/>
  <c r="U106" i="31"/>
  <c r="R106" i="31"/>
  <c r="W105" i="31"/>
  <c r="V105" i="31"/>
  <c r="T105" i="31"/>
  <c r="S105" i="31"/>
  <c r="U104" i="31"/>
  <c r="R104" i="31"/>
  <c r="U103" i="31"/>
  <c r="R103" i="31"/>
  <c r="U102" i="31"/>
  <c r="R102" i="31"/>
  <c r="Z101" i="31"/>
  <c r="Y101" i="31"/>
  <c r="U101" i="31"/>
  <c r="R101" i="31"/>
  <c r="W100" i="31"/>
  <c r="V100" i="31"/>
  <c r="T100" i="31"/>
  <c r="S100" i="31"/>
  <c r="U99" i="31"/>
  <c r="R99" i="31"/>
  <c r="R98" i="31"/>
  <c r="U97" i="31"/>
  <c r="R97" i="31"/>
  <c r="Z96" i="31"/>
  <c r="Y96" i="31"/>
  <c r="U96" i="31"/>
  <c r="R96" i="31"/>
  <c r="M111" i="31"/>
  <c r="M106" i="31"/>
  <c r="M101" i="31"/>
  <c r="M96" i="31"/>
  <c r="R13" i="31"/>
  <c r="R12" i="31"/>
  <c r="R93" i="31"/>
  <c r="R94" i="31"/>
  <c r="U91" i="31"/>
  <c r="U94" i="31"/>
  <c r="U93" i="31"/>
  <c r="U92" i="31"/>
  <c r="T65" i="31"/>
  <c r="U68" i="31"/>
  <c r="U69" i="31"/>
  <c r="R67" i="31"/>
  <c r="R68" i="31"/>
  <c r="R69" i="31"/>
  <c r="M66" i="31"/>
  <c r="U57" i="31"/>
  <c r="R57" i="31"/>
  <c r="R58" i="31"/>
  <c r="R59" i="31"/>
  <c r="Z56" i="31"/>
  <c r="Z57" i="31" s="1"/>
  <c r="Z58" i="31" s="1"/>
  <c r="Z59" i="31" s="1"/>
  <c r="Y57" i="31"/>
  <c r="Y58" i="31" s="1"/>
  <c r="Y59" i="31" s="1"/>
  <c r="T49" i="31"/>
  <c r="T14" i="31" s="1"/>
  <c r="S49" i="31"/>
  <c r="S14" i="31" s="1"/>
  <c r="U52" i="31"/>
  <c r="U53" i="31"/>
  <c r="U54" i="31"/>
  <c r="R52" i="31"/>
  <c r="R53" i="31"/>
  <c r="R54" i="31"/>
  <c r="Z26" i="31"/>
  <c r="O27" i="31" s="1"/>
  <c r="Y26" i="31"/>
  <c r="N27" i="31" s="1"/>
  <c r="U27" i="31"/>
  <c r="U28" i="31"/>
  <c r="U29" i="31"/>
  <c r="R27" i="31"/>
  <c r="R28" i="31"/>
  <c r="U24" i="31"/>
  <c r="R22" i="31"/>
  <c r="R23" i="31"/>
  <c r="R24" i="31"/>
  <c r="Z21" i="31"/>
  <c r="Z22" i="31" s="1"/>
  <c r="Y21" i="31"/>
  <c r="W20" i="31"/>
  <c r="Z23" i="31" l="1"/>
  <c r="Z24" i="31" s="1"/>
  <c r="Y27" i="31"/>
  <c r="N28" i="31" s="1"/>
  <c r="N18" i="31" s="1"/>
  <c r="Z27" i="31"/>
  <c r="O28" i="31" s="1"/>
  <c r="O18" i="31" s="1"/>
  <c r="R14" i="31"/>
  <c r="Y22" i="31"/>
  <c r="T50" i="31"/>
  <c r="T15" i="31" s="1"/>
  <c r="W50" i="31"/>
  <c r="W15" i="31" s="1"/>
  <c r="S50" i="31"/>
  <c r="S15" i="31" s="1"/>
  <c r="U95" i="31"/>
  <c r="U115" i="31"/>
  <c r="U100" i="31"/>
  <c r="R115" i="31"/>
  <c r="U105" i="31"/>
  <c r="R105" i="31"/>
  <c r="N11" i="31"/>
  <c r="R100" i="31"/>
  <c r="R110" i="31"/>
  <c r="U110" i="31"/>
  <c r="R49" i="31"/>
  <c r="R50" i="31" s="1"/>
  <c r="U49" i="31"/>
  <c r="U50" i="31" s="1"/>
  <c r="R65" i="31"/>
  <c r="X111" i="31"/>
  <c r="X106" i="31"/>
  <c r="X101" i="31"/>
  <c r="X96" i="31"/>
  <c r="Z17" i="31" l="1"/>
  <c r="Y23" i="31"/>
  <c r="Y24" i="31" s="1"/>
  <c r="Y17" i="31"/>
  <c r="M17" i="31"/>
  <c r="Z28" i="31"/>
  <c r="Y28" i="31"/>
  <c r="A56" i="31"/>
  <c r="O29" i="31" l="1"/>
  <c r="O19" i="31" s="1"/>
  <c r="Z18" i="31"/>
  <c r="N29" i="31"/>
  <c r="N19" i="31" s="1"/>
  <c r="Y18" i="31"/>
  <c r="Z29" i="31"/>
  <c r="Z19" i="31" s="1"/>
  <c r="M18" i="31"/>
  <c r="R11" i="31"/>
  <c r="U20" i="31"/>
  <c r="R15" i="31"/>
  <c r="U56" i="31"/>
  <c r="Y29" i="31" l="1"/>
  <c r="Y19" i="31" s="1"/>
  <c r="M19" i="31"/>
  <c r="W60" i="31"/>
  <c r="V60" i="31"/>
  <c r="T60" i="31"/>
  <c r="S60" i="31"/>
  <c r="R56" i="31"/>
  <c r="M56" i="31"/>
  <c r="O11" i="31"/>
  <c r="M11" i="31" s="1"/>
  <c r="X56" i="31" l="1"/>
  <c r="R60" i="31"/>
  <c r="M16" i="31"/>
  <c r="U60" i="31"/>
  <c r="M57" i="31" l="1"/>
  <c r="X57" i="31" s="1"/>
  <c r="M58" i="31" s="1"/>
  <c r="X58" i="31" s="1"/>
  <c r="M59" i="31" l="1"/>
  <c r="X59" i="31" s="1"/>
  <c r="Z11" i="31"/>
  <c r="N112" i="31" l="1"/>
  <c r="Y112" i="31" s="1"/>
  <c r="N113" i="31" s="1"/>
  <c r="Y113" i="31" s="1"/>
  <c r="N114" i="31" s="1"/>
  <c r="Y114" i="31" s="1"/>
  <c r="O112" i="31"/>
  <c r="Z112" i="31" s="1"/>
  <c r="O113" i="31" s="1"/>
  <c r="Z113" i="31" s="1"/>
  <c r="O114" i="31" s="1"/>
  <c r="Z114" i="31" s="1"/>
  <c r="M112" i="31" l="1"/>
  <c r="X112" i="31" s="1"/>
  <c r="M113" i="31" s="1"/>
  <c r="X113" i="31" s="1"/>
  <c r="M114" i="31" s="1"/>
  <c r="X114" i="31" s="1"/>
  <c r="M91" i="31"/>
  <c r="O107" i="31" l="1"/>
  <c r="Z107" i="31" s="1"/>
  <c r="O108" i="31" s="1"/>
  <c r="Z108" i="31" s="1"/>
  <c r="O109" i="31" s="1"/>
  <c r="Z109" i="31" s="1"/>
  <c r="N97" i="31"/>
  <c r="Y97" i="31" s="1"/>
  <c r="N98" i="31" s="1"/>
  <c r="Y98" i="31" s="1"/>
  <c r="N99" i="31" s="1"/>
  <c r="Y99" i="31" s="1"/>
  <c r="A96" i="31"/>
  <c r="A101" i="31" s="1"/>
  <c r="A106" i="31" s="1"/>
  <c r="A111" i="31" s="1"/>
  <c r="W95" i="31"/>
  <c r="T95" i="31"/>
  <c r="Z91" i="31"/>
  <c r="Y91" i="31"/>
  <c r="R91" i="31"/>
  <c r="R95" i="31" s="1"/>
  <c r="A116" i="31" l="1"/>
  <c r="A121" i="31" s="1"/>
  <c r="N92" i="31"/>
  <c r="O92" i="31"/>
  <c r="N107" i="31"/>
  <c r="Y107" i="31" s="1"/>
  <c r="N108" i="31" s="1"/>
  <c r="Y108" i="31" s="1"/>
  <c r="N109" i="31" s="1"/>
  <c r="Y109" i="31" s="1"/>
  <c r="O102" i="31"/>
  <c r="Z102" i="31" s="1"/>
  <c r="O103" i="31" s="1"/>
  <c r="Z103" i="31" s="1"/>
  <c r="O104" i="31" s="1"/>
  <c r="Z104" i="31" s="1"/>
  <c r="N102" i="31"/>
  <c r="Y102" i="31" s="1"/>
  <c r="N103" i="31" s="1"/>
  <c r="Y103" i="31" s="1"/>
  <c r="N104" i="31" s="1"/>
  <c r="Y104" i="31" s="1"/>
  <c r="O97" i="31"/>
  <c r="Z97" i="31" s="1"/>
  <c r="O98" i="31" s="1"/>
  <c r="Z98" i="31" s="1"/>
  <c r="O99" i="31" s="1"/>
  <c r="Z99" i="31" s="1"/>
  <c r="M107" i="31"/>
  <c r="X107" i="31" s="1"/>
  <c r="M108" i="31" s="1"/>
  <c r="X108" i="31" s="1"/>
  <c r="M109" i="31" s="1"/>
  <c r="X109" i="31" s="1"/>
  <c r="X91" i="31"/>
  <c r="W70" i="31"/>
  <c r="V70" i="31"/>
  <c r="T70" i="31"/>
  <c r="S70" i="31"/>
  <c r="Z66" i="31"/>
  <c r="Z61" i="31" s="1"/>
  <c r="Y66" i="31"/>
  <c r="Y61" i="31" s="1"/>
  <c r="U66" i="31"/>
  <c r="R66" i="31"/>
  <c r="U51" i="31"/>
  <c r="O87" i="31" l="1"/>
  <c r="Z87" i="31" s="1"/>
  <c r="N87" i="31"/>
  <c r="N67" i="31"/>
  <c r="Z92" i="31"/>
  <c r="M92" i="31"/>
  <c r="X92" i="31" s="1"/>
  <c r="Y92" i="31"/>
  <c r="M102" i="31"/>
  <c r="X102" i="31" s="1"/>
  <c r="M103" i="31" s="1"/>
  <c r="X103" i="31" s="1"/>
  <c r="M104" i="31" s="1"/>
  <c r="X104" i="31" s="1"/>
  <c r="M97" i="31"/>
  <c r="X97" i="31" s="1"/>
  <c r="M98" i="31" s="1"/>
  <c r="X98" i="31" s="1"/>
  <c r="M99" i="31" s="1"/>
  <c r="X99" i="31" s="1"/>
  <c r="O67" i="31"/>
  <c r="O62" i="31" s="1"/>
  <c r="U70" i="31"/>
  <c r="X66" i="31"/>
  <c r="X61" i="31" s="1"/>
  <c r="R70" i="31"/>
  <c r="Y67" i="31" l="1"/>
  <c r="Y62" i="31" s="1"/>
  <c r="N62" i="31"/>
  <c r="M87" i="31"/>
  <c r="X87" i="31" s="1"/>
  <c r="Y87" i="31"/>
  <c r="N68" i="31"/>
  <c r="N63" i="31" s="1"/>
  <c r="Z67" i="31"/>
  <c r="Z62" i="31" s="1"/>
  <c r="N93" i="31"/>
  <c r="N88" i="31" s="1"/>
  <c r="M93" i="31"/>
  <c r="X93" i="31" s="1"/>
  <c r="O93" i="31"/>
  <c r="O88" i="31" s="1"/>
  <c r="Z88" i="31" s="1"/>
  <c r="M67" i="31"/>
  <c r="X67" i="31" s="1"/>
  <c r="X62" i="31" s="1"/>
  <c r="W55" i="31"/>
  <c r="V55" i="31"/>
  <c r="T55" i="31"/>
  <c r="S55" i="31"/>
  <c r="Z51" i="31"/>
  <c r="Y51" i="31"/>
  <c r="U55" i="31"/>
  <c r="R51" i="31"/>
  <c r="S30" i="31"/>
  <c r="T30" i="31"/>
  <c r="V30" i="31"/>
  <c r="W30" i="31"/>
  <c r="U26" i="31"/>
  <c r="U30" i="31" s="1"/>
  <c r="R26" i="31"/>
  <c r="R30" i="31" s="1"/>
  <c r="M26" i="31"/>
  <c r="W25" i="31"/>
  <c r="V25" i="31"/>
  <c r="T25" i="31"/>
  <c r="S25" i="31"/>
  <c r="U21" i="31"/>
  <c r="U25" i="31" s="1"/>
  <c r="R21" i="31"/>
  <c r="R25" i="31" s="1"/>
  <c r="M21" i="31"/>
  <c r="Y68" i="31" l="1"/>
  <c r="Y63" i="31" s="1"/>
  <c r="M88" i="31"/>
  <c r="X88" i="31" s="1"/>
  <c r="Y88" i="31"/>
  <c r="M62" i="31"/>
  <c r="O12" i="31"/>
  <c r="Z12" i="31" s="1"/>
  <c r="O68" i="31"/>
  <c r="O63" i="31" s="1"/>
  <c r="M94" i="31"/>
  <c r="X94" i="31" s="1"/>
  <c r="Z93" i="31"/>
  <c r="Y93" i="31"/>
  <c r="X21" i="31"/>
  <c r="N47" i="31"/>
  <c r="N12" i="31" s="1"/>
  <c r="Y52" i="31"/>
  <c r="N69" i="31"/>
  <c r="N64" i="31" s="1"/>
  <c r="X26" i="31"/>
  <c r="M27" i="31" s="1"/>
  <c r="X27" i="31" s="1"/>
  <c r="M28" i="31" s="1"/>
  <c r="X28" i="31" s="1"/>
  <c r="Z52" i="31"/>
  <c r="M68" i="31"/>
  <c r="X68" i="31" s="1"/>
  <c r="X63" i="31" s="1"/>
  <c r="Z68" i="31"/>
  <c r="Z63" i="31" s="1"/>
  <c r="Y46" i="31"/>
  <c r="Z46" i="31"/>
  <c r="X51" i="31"/>
  <c r="X46" i="31" s="1"/>
  <c r="R55" i="31"/>
  <c r="M29" i="31" l="1"/>
  <c r="X29" i="31" s="1"/>
  <c r="X19" i="31" s="1"/>
  <c r="X18" i="31"/>
  <c r="M12" i="31"/>
  <c r="M63" i="31"/>
  <c r="O13" i="31"/>
  <c r="M47" i="31"/>
  <c r="O94" i="31"/>
  <c r="O89" i="31" s="1"/>
  <c r="Z89" i="31" s="1"/>
  <c r="X22" i="31"/>
  <c r="N94" i="31"/>
  <c r="M52" i="31"/>
  <c r="X52" i="31" s="1"/>
  <c r="O69" i="31"/>
  <c r="O64" i="31" s="1"/>
  <c r="M69" i="31"/>
  <c r="X69" i="31" s="1"/>
  <c r="X64" i="31" s="1"/>
  <c r="Y69" i="31"/>
  <c r="Y64" i="31" s="1"/>
  <c r="Z47" i="31"/>
  <c r="Y47" i="31"/>
  <c r="X23" i="31" l="1"/>
  <c r="X24" i="31" s="1"/>
  <c r="X17" i="31"/>
  <c r="N89" i="31"/>
  <c r="M64" i="31"/>
  <c r="Z13" i="31"/>
  <c r="Y94" i="31"/>
  <c r="Z94" i="31"/>
  <c r="Z53" i="31"/>
  <c r="Z69" i="31"/>
  <c r="Z64" i="31" s="1"/>
  <c r="Y53" i="31"/>
  <c r="N48" i="31"/>
  <c r="N13" i="31" s="1"/>
  <c r="M13" i="31" s="1"/>
  <c r="M53" i="31"/>
  <c r="X53" i="31" s="1"/>
  <c r="X47" i="31"/>
  <c r="M89" i="31" l="1"/>
  <c r="X89" i="31" s="1"/>
  <c r="Y89" i="31"/>
  <c r="M48" i="31"/>
  <c r="M54" i="31"/>
  <c r="X54" i="31" s="1"/>
  <c r="X49" i="31" s="1"/>
  <c r="X48" i="31"/>
  <c r="Y48" i="31"/>
  <c r="Z48" i="31"/>
  <c r="O49" i="31" l="1"/>
  <c r="O14" i="31" s="1"/>
  <c r="Z14" i="31" s="1"/>
  <c r="Z54" i="31"/>
  <c r="Z49" i="31" s="1"/>
  <c r="Y54" i="31"/>
  <c r="Y49" i="31" s="1"/>
  <c r="N49" i="31"/>
  <c r="N14" i="31" s="1"/>
  <c r="AD12" i="31"/>
  <c r="M14" i="31" l="1"/>
  <c r="V15" i="31"/>
  <c r="U15" i="31" s="1"/>
  <c r="M49" i="31"/>
  <c r="Y11" i="31"/>
  <c r="Y12" i="31" s="1"/>
  <c r="Y13" i="31" s="1"/>
  <c r="Y14" i="31" s="1"/>
  <c r="U11" i="31"/>
  <c r="X11" i="31" s="1"/>
  <c r="X12" i="31" s="1"/>
  <c r="X13" i="31" s="1"/>
  <c r="X14" i="31" l="1"/>
</calcChain>
</file>

<file path=xl/sharedStrings.xml><?xml version="1.0" encoding="utf-8"?>
<sst xmlns="http://schemas.openxmlformats.org/spreadsheetml/2006/main" count="292" uniqueCount="135">
  <si>
    <t>Наименование арендатора</t>
  </si>
  <si>
    <t>Дата окончания срока аренды</t>
  </si>
  <si>
    <t>Срок аренды</t>
  </si>
  <si>
    <t>ИТОГО:</t>
  </si>
  <si>
    <t>1 кв.</t>
  </si>
  <si>
    <t>2 кв.</t>
  </si>
  <si>
    <t>3 кв.</t>
  </si>
  <si>
    <t>4 кв.</t>
  </si>
  <si>
    <t>руб. ПМР</t>
  </si>
  <si>
    <t>Срок внесения платежа</t>
  </si>
  <si>
    <t>-</t>
  </si>
  <si>
    <t>К-во раз подряд просрочки арендной платы и (или) коммунальных платежей, принятые меры</t>
  </si>
  <si>
    <t>Примечание***</t>
  </si>
  <si>
    <t>Сумма недополученного дохода от сдачи в аренду мун-го им-ва**</t>
  </si>
  <si>
    <t>№ п/п</t>
  </si>
  <si>
    <t>Организационно-правовая форма юридического лица, балансодержателя, его юридический адрес</t>
  </si>
  <si>
    <t>Дата и № правового акта (решения) о передаче в аренду муниципального имущества в аренду</t>
  </si>
  <si>
    <t>Способ приобретения арендатором права на заключение договора аренды (открытый аукцион, прямой договор)</t>
  </si>
  <si>
    <t xml:space="preserve">Стоимость права на заключение договора аренды* </t>
  </si>
  <si>
    <t>Наименование объекта, сдаваемого в аренду, и (для недвижимого имущества) его местонахождение (литеры, номера, адреса)</t>
  </si>
  <si>
    <t>Вид деятельности на объекте по договору</t>
  </si>
  <si>
    <t>Площадь объекта (кв.м.) (для недвижимого имущества)</t>
  </si>
  <si>
    <t>Сумма арендной платы в месяц (для недвижимого имущества - за 1 кв.м в месяц)</t>
  </si>
  <si>
    <t>Период (по кварталам)</t>
  </si>
  <si>
    <t>Сумма начисленной арендной платы на отчетную дату, руб.</t>
  </si>
  <si>
    <t>Сумма фактически поступившей арендной платы на отчетную дату, руб.</t>
  </si>
  <si>
    <t>Задолженность по арендной плате на отчетную дату, руб.</t>
  </si>
  <si>
    <t>Всего (гр.14+гр.15)</t>
  </si>
  <si>
    <t>в том числе:</t>
  </si>
  <si>
    <t>Всего (гр.19+гр.20)</t>
  </si>
  <si>
    <t>Всего (гр.13+гр.18-гр.21)</t>
  </si>
  <si>
    <t>Дата заключения договора аренды</t>
  </si>
  <si>
    <t>сумма задолж-ти перед местным бюджетом г. Тирасполь</t>
  </si>
  <si>
    <t>сумма задолж-ти перед организацией, являющейся арендодателем</t>
  </si>
  <si>
    <t>сумма подлежащая зачислению в доход местного бюджета г. Тирасполь</t>
  </si>
  <si>
    <t>сумма подлежащая зачислению в доход организации, являющейся арендодателем</t>
  </si>
  <si>
    <t xml:space="preserve">на р/с местного бюджета г. Тирасполь </t>
  </si>
  <si>
    <t xml:space="preserve">на р/с организации, являющейся арендодателем  </t>
  </si>
  <si>
    <r>
      <t>сумма задолж-ти перед местным бюджетом г. Тирасполь</t>
    </r>
    <r>
      <rPr>
        <vertAlign val="superscript"/>
        <sz val="8"/>
        <color theme="1"/>
        <rFont val="Times New Roman"/>
        <family val="1"/>
        <charset val="204"/>
      </rPr>
      <t xml:space="preserve"> 1)</t>
    </r>
    <r>
      <rPr>
        <sz val="8"/>
        <color theme="1"/>
        <rFont val="Times New Roman"/>
        <family val="1"/>
        <charset val="204"/>
      </rPr>
      <t xml:space="preserve"> (гр.14+гр.19-гр.22)</t>
    </r>
  </si>
  <si>
    <t>21-1</t>
  </si>
  <si>
    <t>26-1</t>
  </si>
  <si>
    <t>до 10 числа месяца,следующего за отчетным</t>
  </si>
  <si>
    <t>ООО "Инженер"</t>
  </si>
  <si>
    <t>мастерская по производству электронагревателей для промышленного оборудования</t>
  </si>
  <si>
    <t>обучение танцевальному исскуству</t>
  </si>
  <si>
    <r>
      <t xml:space="preserve">сумма задолж-ти перед организацией, являющейся арендодателем  </t>
    </r>
    <r>
      <rPr>
        <vertAlign val="superscript"/>
        <sz val="8"/>
        <color theme="1"/>
        <rFont val="Times New Roman"/>
        <family val="1"/>
        <charset val="204"/>
      </rPr>
      <t>2)</t>
    </r>
    <r>
      <rPr>
        <sz val="8"/>
        <color theme="1"/>
        <rFont val="Times New Roman"/>
        <family val="1"/>
        <charset val="204"/>
      </rPr>
      <t xml:space="preserve"> (гр.15+гр.20-гр.23)</t>
    </r>
  </si>
  <si>
    <t>Всего (гр.22+23)</t>
  </si>
  <si>
    <t>МУ "Управление культуры г. Тирасполь"</t>
  </si>
  <si>
    <t>ООО "Идилия"</t>
  </si>
  <si>
    <t>обменно-валютный пункт</t>
  </si>
  <si>
    <t>Часть здания, состоящая из помещения первого этажа № 12,                      г. Тирасполь, ул Краснодонская,41</t>
  </si>
  <si>
    <t>МУ "Управление по физической культуре, спорту г. Тирасполь" г. Тирасполь, бульвар Гагарина 1</t>
  </si>
  <si>
    <t>ТЛ "Лучиан Блага"</t>
  </si>
  <si>
    <t>для размещения учебного заведения</t>
  </si>
  <si>
    <t>размещение аппарата по продаже продуктов и аппарата по продаже горячих напитков</t>
  </si>
  <si>
    <t>Решение                       № 2261 от 25.08.2021</t>
  </si>
  <si>
    <t>Решение                    № 400 от 8.02.2018.</t>
  </si>
  <si>
    <t>Государственная администрация города Тирасполь и города Днестровск</t>
  </si>
  <si>
    <t>Государственная администрация города Тирасполь и города Днестровск,  ул. 25 Октября, д. 101</t>
  </si>
  <si>
    <t>ГУП "РБТИ"</t>
  </si>
  <si>
    <t>для служебных помещений</t>
  </si>
  <si>
    <t>открытый аукцион по продаже права на заключение договора аренды</t>
  </si>
  <si>
    <t>Часть здания, состоящая из помещений 3-го этажа №№ 7, 8, 9, 10, 11, 12, 13, 14, 15, 16, 17, 18, 22, 27, 28, 29, 30, 31, 32, 33, 34, 35, 38, 39,                                              ул. 25 Октября, д. 114</t>
  </si>
  <si>
    <t>МУП "ИГЦ                         г. Тирасполь"</t>
  </si>
  <si>
    <t>Решение                   № 707 от 24.03.2022.</t>
  </si>
  <si>
    <t>Часть здания лит. А, состоящая из помещений 1-го этажа №№ 40, 43, 44, 46, 47, 75,                        ул. 25 Октября, д. 101</t>
  </si>
  <si>
    <t>ГУП "ИПЦ"</t>
  </si>
  <si>
    <t>Решение                        № 3151 от 29.11.2021</t>
  </si>
  <si>
    <t>Шкепу Т.Н.</t>
  </si>
  <si>
    <t>Решение                 № 3213 от 6.12.2021</t>
  </si>
  <si>
    <t>Часть здания литер Б, состоящая из помещения первого этажа № 19 с лоджией,                                     ул. Гвардейская, д. 44</t>
  </si>
  <si>
    <t>под ателье</t>
  </si>
  <si>
    <t>Козакевич С.Г.</t>
  </si>
  <si>
    <t>офис</t>
  </si>
  <si>
    <t>оказание услуг</t>
  </si>
  <si>
    <t>МУ "Управление народного образования г. Тирасполь"</t>
  </si>
  <si>
    <t>Гурецкая А.С.</t>
  </si>
  <si>
    <t>прямой договор</t>
  </si>
  <si>
    <t>Часть здания литер А, состоящая из помещения второго этажа № 3,                    ул. Калинина, д.  43</t>
  </si>
  <si>
    <t xml:space="preserve">Сумма задолженности по арендной плате по состоянию на 01.01.2022 г., руб. </t>
  </si>
  <si>
    <t>Приложение № 2</t>
  </si>
  <si>
    <t>1.</t>
  </si>
  <si>
    <t>2.</t>
  </si>
  <si>
    <t>Организ. различн. секций по интересам для детей до 16 лет</t>
  </si>
  <si>
    <t>ВСЕГО</t>
  </si>
  <si>
    <t xml:space="preserve">МУ "УНО г.Тирасполь" ул. Манойлова, 33 </t>
  </si>
  <si>
    <t>Мангир А.Г.</t>
  </si>
  <si>
    <t>Прямой договор</t>
  </si>
  <si>
    <t>Мартынюк Е.В.</t>
  </si>
  <si>
    <t>3.</t>
  </si>
  <si>
    <t>Часть здания, состоящая из помещений подвала №№ 1, 2, 3, 4, 5,                                  ул. К. Либкнехта, 186</t>
  </si>
  <si>
    <t xml:space="preserve">  -</t>
  </si>
  <si>
    <t>МУ "УНО г.Тирасполь" ул. Манойлова, 33</t>
  </si>
  <si>
    <t>часть здания, сост. из помещений цокольного этажа №36,37,                            ул. Либкнехта, 98А</t>
  </si>
  <si>
    <t>почасовая аренда</t>
  </si>
  <si>
    <t>Решение                  № 3101 от 24.11.2021</t>
  </si>
  <si>
    <t>Тарасевич Д.В.</t>
  </si>
  <si>
    <t>для проведения занятий по айкидо</t>
  </si>
  <si>
    <t>Отдельно стоящее здание лит. А, состоящее из помещений первого этажа №№1-37 и второго этажа №№1-24, лит. А1, состоящее из помещений первого этажа №№1-9, из помещений второго этажа №1-2, лит А2, состоящее из помещений второго этажа №№ 1-2, общ. площадью 966,7 кв.м                                        г. Тирасполь,                                             ул. Одесская 75</t>
  </si>
  <si>
    <t>Часть здания, состоящая из помещения первого этажа № 2 и помещений второго этажа №№ 60, 61,                                                                     ул. 25 Октября, д. 101</t>
  </si>
  <si>
    <t>Часть здания  лит. В, состоящая из помещений первого этажа №№ 1,3,                                        ул. 25 Октября, 114</t>
  </si>
  <si>
    <t>Часть здания литер А, состоящая из части помещения первого этажа № 52,                                              ул. 25 Октября, 101</t>
  </si>
  <si>
    <t xml:space="preserve"> </t>
  </si>
  <si>
    <t>МУ "Управление культуры г. Тирасполя",                                       г. Тирасполь,                                ул. Ленина, д. 13</t>
  </si>
  <si>
    <t>проведение занятий по англ. Языку</t>
  </si>
  <si>
    <t>Исковое заявление от 15.03.2023 г. о расторжении договора и взыскании арендной платы</t>
  </si>
  <si>
    <t xml:space="preserve">Часть здания  литер А, состоящая из помещений подвала №№ 8-18,27-35,38,39
</t>
  </si>
  <si>
    <t>Миху И.О.</t>
  </si>
  <si>
    <t>Часть здания спорткомплекса литер А МОУ ДО "СДЮШОР борьбы и бокса", состоящая из п/п помещения  №16,23г. Тирасполь,                                                    ул. Мира, д. 21 А</t>
  </si>
  <si>
    <t xml:space="preserve">МУ "Управление по физической культуре и спорту г. Тирасполь"   </t>
  </si>
  <si>
    <t>текущая задолжен.</t>
  </si>
  <si>
    <t>дог.расторг. Оплата долга</t>
  </si>
  <si>
    <t>Решение                 № 2020 от 10.08.2023</t>
  </si>
  <si>
    <t>Часть здания спорткомплекса литер А  МОУ ДО "СДЮШОР борьбы и бокса", состоящая из части помещения полуподвала № 16, 23 ул. Мира, 21А</t>
  </si>
  <si>
    <t>Решение                  № 2475 от 26.08.2023 /Решение ГА № 1418 от 14 июня 2024 года</t>
  </si>
  <si>
    <t>Попов В.А.</t>
  </si>
  <si>
    <t>Решение                   № 1289 от 03.06.2024</t>
  </si>
  <si>
    <t>Часть здания МОУ ДО СДЮШОР плавания, часть помещения</t>
  </si>
  <si>
    <t xml:space="preserve">размещение снекового аппарата по продаже продуктов питания </t>
  </si>
  <si>
    <t xml:space="preserve"> Ильченко Е.С.</t>
  </si>
  <si>
    <t xml:space="preserve">Павлова Н.А. </t>
  </si>
  <si>
    <t>Решение     № 2584 от 11.10.2024г.</t>
  </si>
  <si>
    <t>Часть здания, состоящая из помещений цокольного этажа №№ 29,30 ул. К. Либкнехта, д. 98А</t>
  </si>
  <si>
    <t>Часть здания, состоящая из помещений цокольного этажа №№ 1-12, 40-42, 44-52    ул. К. Либкнехта, 98А</t>
  </si>
  <si>
    <t>дог. № 1 от 16.01.2025</t>
  </si>
  <si>
    <t>дог. №22 от 04.06.2024</t>
  </si>
  <si>
    <t>дог.№63 от 28.11.2024</t>
  </si>
  <si>
    <t>31.06.2029</t>
  </si>
  <si>
    <t>Решение                   № 2543 от 09.10.2024</t>
  </si>
  <si>
    <t>Решение                   №3020 от 28.11.2024</t>
  </si>
  <si>
    <t>Решение                   № 3097 от 06.12.2024</t>
  </si>
  <si>
    <t xml:space="preserve">к Решению Тираспольского городского </t>
  </si>
  <si>
    <t>Совета народных депутатов</t>
  </si>
  <si>
    <t xml:space="preserve">№ 8 от 25 сентября  2025 года </t>
  </si>
  <si>
    <t>Информация о результатах сдачи в аренду движимого и недвижжимого имущества муниципальной собственности и переданного в оперативное управление муниципальным учреждениям за первое полугодие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</si>
</sst>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entury"/>
      <family val="1"/>
      <charset val="204"/>
    </font>
    <font>
      <sz val="8"/>
      <color indexed="8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5">
    <xf numFmtId="0" fontId="0" fillId="0" borderId="0" xfId="0"/>
    <xf numFmtId="2" fontId="0" fillId="0" borderId="0" xfId="0" applyNumberFormat="1"/>
    <xf numFmtId="2" fontId="1" fillId="0" borderId="0" xfId="0" applyNumberFormat="1" applyFont="1" applyAlignment="1"/>
    <xf numFmtId="0" fontId="1" fillId="0" borderId="0" xfId="0" applyFont="1"/>
    <xf numFmtId="2" fontId="1" fillId="0" borderId="0" xfId="0" applyNumberFormat="1" applyFont="1"/>
    <xf numFmtId="0" fontId="6" fillId="0" borderId="0" xfId="0" applyFont="1"/>
    <xf numFmtId="0" fontId="6" fillId="2" borderId="0" xfId="0" applyFont="1" applyFill="1"/>
    <xf numFmtId="0" fontId="10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" fontId="15" fillId="6" borderId="1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" fontId="14" fillId="6" borderId="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4" fontId="15" fillId="0" borderId="13" xfId="0" applyNumberFormat="1" applyFont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4" fontId="14" fillId="2" borderId="13" xfId="0" applyNumberFormat="1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2" borderId="0" xfId="0" applyFont="1" applyFill="1"/>
    <xf numFmtId="4" fontId="14" fillId="2" borderId="1" xfId="0" applyNumberFormat="1" applyFont="1" applyFill="1" applyBorder="1" applyAlignment="1">
      <alignment horizontal="center"/>
    </xf>
    <xf numFmtId="4" fontId="14" fillId="2" borderId="5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14" fillId="2" borderId="9" xfId="0" applyNumberFormat="1" applyFont="1" applyFill="1" applyBorder="1" applyAlignment="1">
      <alignment horizontal="center" vertical="center"/>
    </xf>
    <xf numFmtId="4" fontId="13" fillId="2" borderId="19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4" fontId="3" fillId="0" borderId="0" xfId="0" applyNumberFormat="1" applyFont="1"/>
    <xf numFmtId="2" fontId="13" fillId="0" borderId="3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4" fontId="14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horizontal="left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3" fontId="10" fillId="2" borderId="0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" fontId="14" fillId="4" borderId="22" xfId="0" applyNumberFormat="1" applyFont="1" applyFill="1" applyBorder="1" applyAlignment="1">
      <alignment horizontal="center" vertical="center"/>
    </xf>
    <xf numFmtId="4" fontId="14" fillId="4" borderId="23" xfId="0" applyNumberFormat="1" applyFont="1" applyFill="1" applyBorder="1" applyAlignment="1">
      <alignment horizontal="center" vertical="center"/>
    </xf>
    <xf numFmtId="4" fontId="14" fillId="4" borderId="24" xfId="0" applyNumberFormat="1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4" fillId="5" borderId="22" xfId="0" applyNumberFormat="1" applyFont="1" applyFill="1" applyBorder="1" applyAlignment="1">
      <alignment horizontal="center" vertical="center"/>
    </xf>
    <xf numFmtId="4" fontId="14" fillId="5" borderId="23" xfId="0" applyNumberFormat="1" applyFont="1" applyFill="1" applyBorder="1" applyAlignment="1">
      <alignment horizontal="center" vertical="center"/>
    </xf>
    <xf numFmtId="4" fontId="14" fillId="5" borderId="24" xfId="0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2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14" fontId="3" fillId="0" borderId="4" xfId="1" applyNumberFormat="1" applyFont="1" applyFill="1" applyBorder="1" applyAlignment="1">
      <alignment horizontal="center" vertical="center" wrapText="1"/>
    </xf>
    <xf numFmtId="14" fontId="3" fillId="0" borderId="11" xfId="1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4" fillId="5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3" fillId="0" borderId="3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top" wrapText="1"/>
    </xf>
    <xf numFmtId="0" fontId="17" fillId="0" borderId="16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14" fillId="4" borderId="5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" fontId="14" fillId="5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2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4" fontId="14" fillId="5" borderId="6" xfId="0" applyNumberFormat="1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7"/>
  <sheetViews>
    <sheetView workbookViewId="0">
      <selection activeCell="I31" sqref="I31"/>
    </sheetView>
  </sheetViews>
  <sheetFormatPr defaultRowHeight="13.2" x14ac:dyDescent="0.25"/>
  <cols>
    <col min="7" max="7" width="9.5546875" bestFit="1" customWidth="1"/>
    <col min="9" max="9" width="9.5546875" bestFit="1" customWidth="1"/>
  </cols>
  <sheetData>
    <row r="3" spans="6:9" x14ac:dyDescent="0.25">
      <c r="F3" s="1"/>
      <c r="G3" s="1"/>
      <c r="I3" s="1"/>
    </row>
    <row r="4" spans="6:9" x14ac:dyDescent="0.25">
      <c r="F4" s="1"/>
    </row>
    <row r="5" spans="6:9" x14ac:dyDescent="0.25">
      <c r="F5" s="1"/>
    </row>
    <row r="6" spans="6:9" x14ac:dyDescent="0.25">
      <c r="F6" s="1"/>
    </row>
    <row r="7" spans="6:9" x14ac:dyDescent="0.25">
      <c r="F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6"/>
  <sheetViews>
    <sheetView tabSelected="1" showWhiteSpace="0" view="pageBreakPreview" zoomScale="90" zoomScaleNormal="90" zoomScaleSheetLayoutView="90" workbookViewId="0">
      <selection activeCell="A6" sqref="A6:AA6"/>
    </sheetView>
  </sheetViews>
  <sheetFormatPr defaultRowHeight="15.6" x14ac:dyDescent="0.3"/>
  <cols>
    <col min="1" max="1" width="3.88671875" style="3" customWidth="1"/>
    <col min="2" max="2" width="14.88671875" style="18" customWidth="1"/>
    <col min="3" max="3" width="12.44140625" style="18" customWidth="1"/>
    <col min="4" max="4" width="9.6640625" style="18" customWidth="1"/>
    <col min="5" max="5" width="12.44140625" style="18" customWidth="1"/>
    <col min="6" max="6" width="9.88671875" style="18" customWidth="1"/>
    <col min="7" max="7" width="18.33203125" style="18" customWidth="1"/>
    <col min="8" max="8" width="12.6640625" style="18" customWidth="1"/>
    <col min="9" max="9" width="5.88671875" style="18" customWidth="1"/>
    <col min="10" max="10" width="8.6640625" style="18" customWidth="1"/>
    <col min="11" max="11" width="10.109375" style="18" customWidth="1"/>
    <col min="12" max="12" width="10.6640625" style="18" customWidth="1"/>
    <col min="13" max="13" width="9.88671875" style="7" customWidth="1"/>
    <col min="14" max="14" width="10.33203125" style="7" customWidth="1"/>
    <col min="15" max="15" width="9.33203125" style="7" customWidth="1"/>
    <col min="16" max="16" width="7.5546875" style="3" customWidth="1"/>
    <col min="17" max="17" width="8.33203125" style="13" bestFit="1" customWidth="1"/>
    <col min="18" max="18" width="11.33203125" style="7" customWidth="1"/>
    <col min="19" max="19" width="10.5546875" style="56" customWidth="1"/>
    <col min="20" max="20" width="9.88671875" style="56" customWidth="1"/>
    <col min="21" max="21" width="11" style="7" customWidth="1"/>
    <col min="22" max="22" width="11.5546875" style="56" customWidth="1"/>
    <col min="23" max="23" width="10.6640625" style="56" customWidth="1"/>
    <col min="24" max="24" width="10.33203125" style="7" customWidth="1"/>
    <col min="25" max="25" width="9.44140625" style="7" customWidth="1"/>
    <col min="26" max="26" width="9.6640625" style="7" customWidth="1"/>
    <col min="27" max="27" width="8.5546875" style="7" customWidth="1"/>
    <col min="28" max="28" width="9.6640625" style="7" customWidth="1"/>
    <col min="29" max="29" width="8.5546875" style="3" customWidth="1"/>
    <col min="30" max="30" width="11.6640625" customWidth="1"/>
    <col min="31" max="31" width="13.33203125" customWidth="1"/>
  </cols>
  <sheetData>
    <row r="1" spans="1:34" x14ac:dyDescent="0.3">
      <c r="AA1" s="260" t="s">
        <v>80</v>
      </c>
      <c r="AB1" s="261"/>
      <c r="AC1" s="261"/>
      <c r="AD1" s="2"/>
      <c r="AE1" s="2"/>
    </row>
    <row r="2" spans="1:34" x14ac:dyDescent="0.3">
      <c r="AA2" s="78"/>
      <c r="AB2" s="79"/>
      <c r="AC2" s="80" t="s">
        <v>131</v>
      </c>
      <c r="AD2" s="2"/>
      <c r="AE2" s="2"/>
    </row>
    <row r="3" spans="1:34" x14ac:dyDescent="0.3">
      <c r="AA3" s="78"/>
      <c r="AB3" s="79"/>
      <c r="AC3" s="80" t="s">
        <v>132</v>
      </c>
      <c r="AD3" s="2"/>
      <c r="AE3" s="2"/>
    </row>
    <row r="4" spans="1:34" x14ac:dyDescent="0.3">
      <c r="AA4" s="78"/>
      <c r="AB4" s="79"/>
      <c r="AC4" s="80" t="s">
        <v>133</v>
      </c>
      <c r="AD4" s="2"/>
      <c r="AE4" s="2"/>
    </row>
    <row r="5" spans="1:34" x14ac:dyDescent="0.3">
      <c r="AA5" s="78"/>
      <c r="AB5" s="79"/>
      <c r="AC5" s="79"/>
      <c r="AD5" s="2"/>
      <c r="AE5" s="2"/>
    </row>
    <row r="6" spans="1:34" ht="57.75" customHeight="1" thickBot="1" x14ac:dyDescent="0.3">
      <c r="A6" s="258" t="s">
        <v>134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62" t="s">
        <v>8</v>
      </c>
      <c r="AC6" s="263"/>
      <c r="AD6" s="4"/>
    </row>
    <row r="7" spans="1:34" s="18" customFormat="1" ht="30.75" customHeight="1" x14ac:dyDescent="0.2">
      <c r="A7" s="249" t="s">
        <v>14</v>
      </c>
      <c r="B7" s="251" t="s">
        <v>15</v>
      </c>
      <c r="C7" s="251" t="s">
        <v>0</v>
      </c>
      <c r="D7" s="251" t="s">
        <v>16</v>
      </c>
      <c r="E7" s="251" t="s">
        <v>17</v>
      </c>
      <c r="F7" s="251" t="s">
        <v>18</v>
      </c>
      <c r="G7" s="251" t="s">
        <v>19</v>
      </c>
      <c r="H7" s="251" t="s">
        <v>20</v>
      </c>
      <c r="I7" s="251" t="s">
        <v>21</v>
      </c>
      <c r="J7" s="251" t="s">
        <v>22</v>
      </c>
      <c r="K7" s="251" t="s">
        <v>2</v>
      </c>
      <c r="L7" s="251"/>
      <c r="M7" s="251" t="s">
        <v>79</v>
      </c>
      <c r="N7" s="251"/>
      <c r="O7" s="251"/>
      <c r="P7" s="251" t="s">
        <v>9</v>
      </c>
      <c r="Q7" s="253" t="s">
        <v>23</v>
      </c>
      <c r="R7" s="255" t="s">
        <v>24</v>
      </c>
      <c r="S7" s="255"/>
      <c r="T7" s="255"/>
      <c r="U7" s="255" t="s">
        <v>25</v>
      </c>
      <c r="V7" s="255"/>
      <c r="W7" s="255"/>
      <c r="X7" s="255" t="s">
        <v>26</v>
      </c>
      <c r="Y7" s="255"/>
      <c r="Z7" s="255"/>
      <c r="AA7" s="251" t="s">
        <v>11</v>
      </c>
      <c r="AB7" s="251" t="s">
        <v>13</v>
      </c>
      <c r="AC7" s="264" t="s">
        <v>12</v>
      </c>
      <c r="AD7" s="17"/>
      <c r="AE7" s="17"/>
      <c r="AF7" s="17"/>
      <c r="AG7" s="17"/>
      <c r="AH7" s="17"/>
    </row>
    <row r="8" spans="1:34" s="18" customFormat="1" ht="15" customHeight="1" x14ac:dyDescent="0.2">
      <c r="A8" s="250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252" t="s">
        <v>27</v>
      </c>
      <c r="N8" s="96" t="s">
        <v>28</v>
      </c>
      <c r="O8" s="96"/>
      <c r="P8" s="96"/>
      <c r="Q8" s="254"/>
      <c r="R8" s="252" t="s">
        <v>29</v>
      </c>
      <c r="S8" s="252" t="s">
        <v>28</v>
      </c>
      <c r="T8" s="252"/>
      <c r="U8" s="252" t="s">
        <v>46</v>
      </c>
      <c r="V8" s="252" t="s">
        <v>28</v>
      </c>
      <c r="W8" s="252"/>
      <c r="X8" s="252" t="s">
        <v>30</v>
      </c>
      <c r="Y8" s="252" t="s">
        <v>28</v>
      </c>
      <c r="Z8" s="252"/>
      <c r="AA8" s="96"/>
      <c r="AB8" s="96"/>
      <c r="AC8" s="142"/>
      <c r="AD8" s="17"/>
      <c r="AE8" s="17"/>
      <c r="AF8" s="17"/>
      <c r="AG8" s="17"/>
      <c r="AH8" s="17"/>
    </row>
    <row r="9" spans="1:34" s="18" customFormat="1" ht="112.65" customHeight="1" x14ac:dyDescent="0.2">
      <c r="A9" s="250"/>
      <c r="B9" s="96"/>
      <c r="C9" s="96"/>
      <c r="D9" s="96"/>
      <c r="E9" s="96"/>
      <c r="F9" s="96"/>
      <c r="G9" s="96"/>
      <c r="H9" s="96"/>
      <c r="I9" s="96"/>
      <c r="J9" s="96"/>
      <c r="K9" s="45" t="s">
        <v>31</v>
      </c>
      <c r="L9" s="45" t="s">
        <v>1</v>
      </c>
      <c r="M9" s="252"/>
      <c r="N9" s="45" t="s">
        <v>32</v>
      </c>
      <c r="O9" s="45" t="s">
        <v>33</v>
      </c>
      <c r="P9" s="96"/>
      <c r="Q9" s="254"/>
      <c r="R9" s="252"/>
      <c r="S9" s="68" t="s">
        <v>34</v>
      </c>
      <c r="T9" s="68" t="s">
        <v>35</v>
      </c>
      <c r="U9" s="252"/>
      <c r="V9" s="68" t="s">
        <v>36</v>
      </c>
      <c r="W9" s="68" t="s">
        <v>37</v>
      </c>
      <c r="X9" s="252"/>
      <c r="Y9" s="68" t="s">
        <v>38</v>
      </c>
      <c r="Z9" s="68" t="s">
        <v>45</v>
      </c>
      <c r="AA9" s="96"/>
      <c r="AB9" s="96"/>
      <c r="AC9" s="142"/>
      <c r="AD9" s="17"/>
      <c r="AE9" s="17"/>
      <c r="AF9" s="17"/>
      <c r="AG9" s="17"/>
      <c r="AH9" s="17"/>
    </row>
    <row r="10" spans="1:34" s="3" customFormat="1" ht="10.199999999999999" x14ac:dyDescent="0.2">
      <c r="A10" s="65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  <c r="K10" s="20">
        <v>11</v>
      </c>
      <c r="L10" s="20">
        <v>12</v>
      </c>
      <c r="M10" s="9">
        <v>13</v>
      </c>
      <c r="N10" s="19">
        <v>14</v>
      </c>
      <c r="O10" s="19">
        <v>15</v>
      </c>
      <c r="P10" s="19">
        <v>16</v>
      </c>
      <c r="Q10" s="15">
        <v>17</v>
      </c>
      <c r="R10" s="9">
        <v>18</v>
      </c>
      <c r="S10" s="9">
        <v>19</v>
      </c>
      <c r="T10" s="9">
        <v>20</v>
      </c>
      <c r="U10" s="21" t="s">
        <v>39</v>
      </c>
      <c r="V10" s="9">
        <v>22</v>
      </c>
      <c r="W10" s="9">
        <v>23</v>
      </c>
      <c r="X10" s="9">
        <v>24</v>
      </c>
      <c r="Y10" s="9">
        <v>25</v>
      </c>
      <c r="Z10" s="22" t="s">
        <v>40</v>
      </c>
      <c r="AA10" s="19">
        <v>27</v>
      </c>
      <c r="AB10" s="19">
        <v>28</v>
      </c>
      <c r="AC10" s="66">
        <v>29</v>
      </c>
      <c r="AD10" s="8"/>
      <c r="AE10" s="8"/>
      <c r="AF10" s="8"/>
      <c r="AG10" s="8"/>
      <c r="AH10" s="8"/>
    </row>
    <row r="11" spans="1:34" s="3" customFormat="1" ht="13.2" x14ac:dyDescent="0.25">
      <c r="A11" s="236"/>
      <c r="B11" s="256" t="s">
        <v>84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8">
        <f>N11+O11</f>
        <v>66899.329999999987</v>
      </c>
      <c r="N11" s="29">
        <f t="shared" ref="N11:O14" si="0">N16+N46+N61+N86</f>
        <v>52136.429999999993</v>
      </c>
      <c r="O11" s="29">
        <f t="shared" si="0"/>
        <v>14762.899999999998</v>
      </c>
      <c r="P11" s="30"/>
      <c r="Q11" s="31"/>
      <c r="R11" s="32">
        <f>S11+T11</f>
        <v>156388.69999999998</v>
      </c>
      <c r="S11" s="57">
        <f t="shared" ref="S11:T15" si="1">S16+S46+S61+S86</f>
        <v>124198.81999999999</v>
      </c>
      <c r="T11" s="57">
        <f t="shared" si="1"/>
        <v>32189.879999999997</v>
      </c>
      <c r="U11" s="32">
        <f>V11+W11</f>
        <v>158601.53999999998</v>
      </c>
      <c r="V11" s="57">
        <f t="shared" ref="V11:W15" si="2">V16+V46+V61+V86</f>
        <v>126585.20999999999</v>
      </c>
      <c r="W11" s="57">
        <f t="shared" si="2"/>
        <v>32016.329999999998</v>
      </c>
      <c r="X11" s="32">
        <f>M11+R11-U11</f>
        <v>64686.489999999991</v>
      </c>
      <c r="Y11" s="32">
        <f>N11+S11-V11</f>
        <v>49750.040000000008</v>
      </c>
      <c r="Z11" s="32">
        <f>O11+T11-W11</f>
        <v>14936.45</v>
      </c>
      <c r="AA11" s="175"/>
      <c r="AB11" s="175"/>
      <c r="AC11" s="150"/>
      <c r="AD11" s="8"/>
      <c r="AE11" s="8"/>
      <c r="AF11" s="8"/>
      <c r="AG11" s="8"/>
      <c r="AH11" s="8"/>
    </row>
    <row r="12" spans="1:34" s="3" customFormat="1" ht="13.2" x14ac:dyDescent="0.25">
      <c r="A12" s="236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8">
        <f t="shared" ref="M12:M14" si="3">N12+O12</f>
        <v>64340.289999999994</v>
      </c>
      <c r="N12" s="29">
        <f t="shared" si="0"/>
        <v>49577.39</v>
      </c>
      <c r="O12" s="29">
        <f t="shared" si="0"/>
        <v>14762.899999999998</v>
      </c>
      <c r="P12" s="30"/>
      <c r="Q12" s="31"/>
      <c r="R12" s="32">
        <f t="shared" ref="R12:R14" si="4">S12+T12</f>
        <v>153167.46</v>
      </c>
      <c r="S12" s="57">
        <f t="shared" si="1"/>
        <v>122728.29</v>
      </c>
      <c r="T12" s="57">
        <f t="shared" si="1"/>
        <v>30439.17</v>
      </c>
      <c r="U12" s="32">
        <f t="shared" ref="U12:U15" si="5">V12+W12</f>
        <v>153596.35999999999</v>
      </c>
      <c r="V12" s="57">
        <f t="shared" si="2"/>
        <v>124533.22</v>
      </c>
      <c r="W12" s="57">
        <f t="shared" si="2"/>
        <v>29063.139999999996</v>
      </c>
      <c r="X12" s="32">
        <f t="shared" ref="X12:X14" si="6">M12+R12-U12</f>
        <v>63911.390000000014</v>
      </c>
      <c r="Y12" s="32">
        <f t="shared" ref="Y12:Y14" si="7">N12+S12-V12</f>
        <v>47772.459999999992</v>
      </c>
      <c r="Z12" s="32">
        <f t="shared" ref="Z12:Z14" si="8">O12+T12-W12</f>
        <v>16138.929999999997</v>
      </c>
      <c r="AA12" s="175"/>
      <c r="AB12" s="175"/>
      <c r="AC12" s="150"/>
      <c r="AD12" s="70">
        <f>V11+V12+V13</f>
        <v>251118.43</v>
      </c>
      <c r="AE12" s="8"/>
      <c r="AF12" s="8"/>
      <c r="AG12" s="8"/>
      <c r="AH12" s="8"/>
    </row>
    <row r="13" spans="1:34" s="3" customFormat="1" ht="13.2" x14ac:dyDescent="0.25">
      <c r="A13" s="236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8">
        <f t="shared" si="3"/>
        <v>62598.459999999992</v>
      </c>
      <c r="N13" s="29">
        <f t="shared" si="0"/>
        <v>48715.979999999996</v>
      </c>
      <c r="O13" s="29">
        <f t="shared" si="0"/>
        <v>13882.48</v>
      </c>
      <c r="P13" s="30"/>
      <c r="Q13" s="31"/>
      <c r="R13" s="32">
        <f t="shared" si="4"/>
        <v>0</v>
      </c>
      <c r="S13" s="57">
        <f t="shared" si="1"/>
        <v>0</v>
      </c>
      <c r="T13" s="57">
        <f t="shared" si="1"/>
        <v>0</v>
      </c>
      <c r="U13" s="32">
        <f t="shared" si="5"/>
        <v>0</v>
      </c>
      <c r="V13" s="57">
        <f t="shared" si="2"/>
        <v>0</v>
      </c>
      <c r="W13" s="57">
        <f t="shared" si="2"/>
        <v>0</v>
      </c>
      <c r="X13" s="32">
        <f t="shared" si="6"/>
        <v>62598.459999999992</v>
      </c>
      <c r="Y13" s="32">
        <f t="shared" si="7"/>
        <v>48715.979999999996</v>
      </c>
      <c r="Z13" s="32">
        <f t="shared" si="8"/>
        <v>13882.48</v>
      </c>
      <c r="AA13" s="175"/>
      <c r="AB13" s="175"/>
      <c r="AC13" s="150"/>
      <c r="AD13" s="8"/>
      <c r="AE13" s="8"/>
      <c r="AF13" s="8"/>
      <c r="AG13" s="8"/>
      <c r="AH13" s="8"/>
    </row>
    <row r="14" spans="1:34" s="3" customFormat="1" ht="13.2" x14ac:dyDescent="0.25">
      <c r="A14" s="236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8">
        <f t="shared" si="3"/>
        <v>52641.919999999991</v>
      </c>
      <c r="N14" s="29">
        <f t="shared" si="0"/>
        <v>43718.179999999993</v>
      </c>
      <c r="O14" s="29">
        <f t="shared" si="0"/>
        <v>8923.74</v>
      </c>
      <c r="P14" s="30"/>
      <c r="Q14" s="31"/>
      <c r="R14" s="32">
        <f t="shared" si="4"/>
        <v>0</v>
      </c>
      <c r="S14" s="57">
        <f t="shared" si="1"/>
        <v>0</v>
      </c>
      <c r="T14" s="57">
        <f t="shared" si="1"/>
        <v>0</v>
      </c>
      <c r="U14" s="32">
        <f t="shared" si="5"/>
        <v>0</v>
      </c>
      <c r="V14" s="57">
        <f t="shared" si="2"/>
        <v>0</v>
      </c>
      <c r="W14" s="57">
        <f t="shared" si="2"/>
        <v>0</v>
      </c>
      <c r="X14" s="32">
        <f t="shared" si="6"/>
        <v>52641.919999999991</v>
      </c>
      <c r="Y14" s="32">
        <f t="shared" si="7"/>
        <v>43718.179999999993</v>
      </c>
      <c r="Z14" s="32">
        <f t="shared" si="8"/>
        <v>8923.74</v>
      </c>
      <c r="AA14" s="175"/>
      <c r="AB14" s="175"/>
      <c r="AC14" s="150"/>
      <c r="AD14" s="8"/>
      <c r="AE14" s="8"/>
      <c r="AF14" s="8"/>
      <c r="AG14" s="8"/>
      <c r="AH14" s="8"/>
    </row>
    <row r="15" spans="1:34" s="3" customFormat="1" ht="13.8" thickBot="1" x14ac:dyDescent="0.3">
      <c r="A15" s="23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171"/>
      <c r="N15" s="171"/>
      <c r="O15" s="171"/>
      <c r="P15" s="46"/>
      <c r="Q15" s="33"/>
      <c r="R15" s="41">
        <f>S15+T15</f>
        <v>309556.15999999997</v>
      </c>
      <c r="S15" s="57">
        <f t="shared" si="1"/>
        <v>246927.11</v>
      </c>
      <c r="T15" s="57">
        <f t="shared" si="1"/>
        <v>62629.049999999996</v>
      </c>
      <c r="U15" s="32">
        <f t="shared" si="5"/>
        <v>312197.89999999997</v>
      </c>
      <c r="V15" s="75">
        <f t="shared" si="2"/>
        <v>251118.43</v>
      </c>
      <c r="W15" s="57">
        <f t="shared" si="2"/>
        <v>61079.469999999994</v>
      </c>
      <c r="X15" s="171"/>
      <c r="Y15" s="171"/>
      <c r="Z15" s="171"/>
      <c r="AA15" s="176"/>
      <c r="AB15" s="176"/>
      <c r="AC15" s="151"/>
      <c r="AD15" s="8"/>
      <c r="AE15" s="8"/>
      <c r="AF15" s="8"/>
      <c r="AG15" s="8"/>
      <c r="AH15" s="8"/>
    </row>
    <row r="16" spans="1:34" ht="13.8" thickBot="1" x14ac:dyDescent="0.3">
      <c r="A16" s="243" t="s">
        <v>81</v>
      </c>
      <c r="B16" s="180" t="s">
        <v>75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47">
        <f>N16+O16</f>
        <v>19471.289999999997</v>
      </c>
      <c r="N16" s="48">
        <f>N21+N26+N31+N41+N36</f>
        <v>9745.6699999999983</v>
      </c>
      <c r="O16" s="48">
        <f>O21+O26+O31+O41+O36</f>
        <v>9725.619999999999</v>
      </c>
      <c r="P16" s="168"/>
      <c r="Q16" s="49" t="s">
        <v>4</v>
      </c>
      <c r="R16" s="50">
        <f>S16+T16</f>
        <v>59321.36</v>
      </c>
      <c r="S16" s="51">
        <f>S21+S26+S31+S41+S36</f>
        <v>29660.75</v>
      </c>
      <c r="T16" s="51">
        <f>T21+T26+T31+T41+T36</f>
        <v>29660.61</v>
      </c>
      <c r="U16" s="50">
        <f>V16+W16</f>
        <v>60412.189999999995</v>
      </c>
      <c r="V16" s="51">
        <f>V21+V26+V31+V41+V36</f>
        <v>30206.639999999996</v>
      </c>
      <c r="W16" s="51">
        <f>W21+W26+W31+W41+W36</f>
        <v>30205.55</v>
      </c>
      <c r="X16" s="51">
        <f>X21+X26+X31+X41+X36</f>
        <v>18380.459999999992</v>
      </c>
      <c r="Y16" s="51">
        <f>Y21+Y26+Y31+Y41+Y36</f>
        <v>9199.7799999999988</v>
      </c>
      <c r="Z16" s="51">
        <f>Z21+Z26+Z31+Z41+Z36</f>
        <v>9180.6800000000039</v>
      </c>
      <c r="AA16" s="172"/>
      <c r="AB16" s="172"/>
      <c r="AC16" s="187"/>
      <c r="AD16" s="69">
        <f>V16+V17+V18</f>
        <v>58196.74</v>
      </c>
      <c r="AE16" s="5"/>
      <c r="AF16" s="5"/>
      <c r="AG16" s="5"/>
      <c r="AH16" s="5"/>
    </row>
    <row r="17" spans="1:34" ht="13.8" thickBot="1" x14ac:dyDescent="0.3">
      <c r="A17" s="244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47">
        <f t="shared" ref="M17:M19" si="9">N17+O17</f>
        <v>19471.25</v>
      </c>
      <c r="N17" s="48">
        <f t="shared" ref="N17:O19" si="10">N22+N27+N32+N42+N37</f>
        <v>9745.6299999999992</v>
      </c>
      <c r="O17" s="48">
        <f t="shared" si="10"/>
        <v>9725.619999999999</v>
      </c>
      <c r="P17" s="169"/>
      <c r="Q17" s="14" t="s">
        <v>5</v>
      </c>
      <c r="R17" s="50">
        <f t="shared" ref="R17:R19" si="11">S17+T17</f>
        <v>56292.29</v>
      </c>
      <c r="S17" s="51">
        <f t="shared" ref="S17:T19" si="12">S22+S27+S32+S42+S37</f>
        <v>28171.61</v>
      </c>
      <c r="T17" s="51">
        <f t="shared" si="12"/>
        <v>28120.68</v>
      </c>
      <c r="U17" s="12">
        <f t="shared" ref="U17:U19" si="13">V17+W17</f>
        <v>55307.32</v>
      </c>
      <c r="V17" s="51">
        <f t="shared" ref="V17:X19" si="14">V22+V27+V32+V42+V37</f>
        <v>27990.100000000002</v>
      </c>
      <c r="W17" s="51">
        <f t="shared" si="14"/>
        <v>27317.219999999998</v>
      </c>
      <c r="X17" s="51">
        <f t="shared" si="14"/>
        <v>19365.459999999992</v>
      </c>
      <c r="Y17" s="51">
        <f t="shared" ref="Y17:Z17" si="15">Y22+Y27+Y32+Y42+Y37</f>
        <v>9927.1399999999976</v>
      </c>
      <c r="Z17" s="51">
        <f t="shared" si="15"/>
        <v>10529.080000000004</v>
      </c>
      <c r="AA17" s="173"/>
      <c r="AB17" s="173"/>
      <c r="AC17" s="188"/>
      <c r="AD17" s="5"/>
      <c r="AE17" s="5"/>
      <c r="AF17" s="5"/>
      <c r="AG17" s="5"/>
      <c r="AH17" s="5"/>
    </row>
    <row r="18" spans="1:34" ht="13.8" thickBot="1" x14ac:dyDescent="0.3">
      <c r="A18" s="244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47">
        <f t="shared" si="9"/>
        <v>17729.419999999998</v>
      </c>
      <c r="N18" s="48">
        <f t="shared" si="10"/>
        <v>8884.2199999999993</v>
      </c>
      <c r="O18" s="48">
        <f t="shared" si="10"/>
        <v>8845.1999999999989</v>
      </c>
      <c r="P18" s="169"/>
      <c r="Q18" s="14" t="s">
        <v>6</v>
      </c>
      <c r="R18" s="50">
        <f t="shared" si="11"/>
        <v>0</v>
      </c>
      <c r="S18" s="51">
        <f t="shared" si="12"/>
        <v>0</v>
      </c>
      <c r="T18" s="51">
        <f t="shared" si="12"/>
        <v>0</v>
      </c>
      <c r="U18" s="12">
        <f t="shared" si="13"/>
        <v>0</v>
      </c>
      <c r="V18" s="51">
        <f t="shared" si="14"/>
        <v>0</v>
      </c>
      <c r="W18" s="51">
        <f t="shared" si="14"/>
        <v>0</v>
      </c>
      <c r="X18" s="51">
        <f t="shared" si="14"/>
        <v>19365.489999999994</v>
      </c>
      <c r="Y18" s="51">
        <f t="shared" ref="Y18:Z18" si="16">Y23+Y28+Y33+Y43+Y38</f>
        <v>8884.2199999999993</v>
      </c>
      <c r="Z18" s="51">
        <f t="shared" si="16"/>
        <v>8845.1999999999989</v>
      </c>
      <c r="AA18" s="173"/>
      <c r="AB18" s="173"/>
      <c r="AC18" s="188"/>
      <c r="AD18" s="5"/>
      <c r="AE18" s="5"/>
      <c r="AF18" s="5"/>
      <c r="AG18" s="5"/>
      <c r="AH18" s="5"/>
    </row>
    <row r="19" spans="1:34" ht="13.2" x14ac:dyDescent="0.25">
      <c r="A19" s="244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47">
        <f t="shared" si="9"/>
        <v>7772.88</v>
      </c>
      <c r="N19" s="48">
        <f t="shared" si="10"/>
        <v>3886.42</v>
      </c>
      <c r="O19" s="48">
        <f t="shared" si="10"/>
        <v>3886.46</v>
      </c>
      <c r="P19" s="169"/>
      <c r="Q19" s="14" t="s">
        <v>7</v>
      </c>
      <c r="R19" s="50">
        <f t="shared" si="11"/>
        <v>0</v>
      </c>
      <c r="S19" s="51">
        <f t="shared" si="12"/>
        <v>0</v>
      </c>
      <c r="T19" s="51">
        <f t="shared" si="12"/>
        <v>0</v>
      </c>
      <c r="U19" s="12">
        <f t="shared" si="13"/>
        <v>0</v>
      </c>
      <c r="V19" s="51">
        <f t="shared" si="14"/>
        <v>0</v>
      </c>
      <c r="W19" s="51">
        <f t="shared" si="14"/>
        <v>0</v>
      </c>
      <c r="X19" s="51">
        <f t="shared" si="14"/>
        <v>19365.489999999994</v>
      </c>
      <c r="Y19" s="51">
        <f t="shared" ref="Y19:Z19" si="17">Y24+Y29+Y34+Y44+Y39</f>
        <v>3886.42</v>
      </c>
      <c r="Z19" s="51">
        <f t="shared" si="17"/>
        <v>3886.46</v>
      </c>
      <c r="AA19" s="173"/>
      <c r="AB19" s="173"/>
      <c r="AC19" s="188"/>
      <c r="AD19" s="5"/>
      <c r="AE19" s="5"/>
      <c r="AF19" s="5"/>
      <c r="AG19" s="5"/>
      <c r="AH19" s="5"/>
    </row>
    <row r="20" spans="1:34" ht="13.8" thickBot="1" x14ac:dyDescent="0.3">
      <c r="A20" s="245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79"/>
      <c r="N20" s="179"/>
      <c r="O20" s="179"/>
      <c r="P20" s="170"/>
      <c r="Q20" s="52" t="s">
        <v>3</v>
      </c>
      <c r="R20" s="53">
        <f>T20+S20</f>
        <v>115613.65</v>
      </c>
      <c r="S20" s="58">
        <f>SUM(S16:S19)</f>
        <v>57832.36</v>
      </c>
      <c r="T20" s="58">
        <f>SUM(T16:T19)</f>
        <v>57781.29</v>
      </c>
      <c r="U20" s="54">
        <f>W20+V20</f>
        <v>115719.51</v>
      </c>
      <c r="V20" s="54">
        <f>SUM(V16:V19)</f>
        <v>58196.74</v>
      </c>
      <c r="W20" s="58">
        <f>SUM(W16:W19)</f>
        <v>57522.77</v>
      </c>
      <c r="X20" s="179"/>
      <c r="Y20" s="179"/>
      <c r="Z20" s="179"/>
      <c r="AA20" s="174"/>
      <c r="AB20" s="174"/>
      <c r="AC20" s="189"/>
      <c r="AD20" s="5"/>
      <c r="AE20" s="5"/>
      <c r="AF20" s="5"/>
      <c r="AG20" s="5"/>
      <c r="AH20" s="5"/>
    </row>
    <row r="21" spans="1:34" ht="12.75" customHeight="1" x14ac:dyDescent="0.25">
      <c r="A21" s="81">
        <v>1</v>
      </c>
      <c r="B21" s="83" t="s">
        <v>92</v>
      </c>
      <c r="C21" s="83" t="s">
        <v>42</v>
      </c>
      <c r="D21" s="83" t="s">
        <v>130</v>
      </c>
      <c r="E21" s="84" t="s">
        <v>87</v>
      </c>
      <c r="F21" s="147"/>
      <c r="G21" s="83" t="s">
        <v>90</v>
      </c>
      <c r="H21" s="83" t="s">
        <v>43</v>
      </c>
      <c r="I21" s="85">
        <v>81.099999999999994</v>
      </c>
      <c r="J21" s="84">
        <v>8.36</v>
      </c>
      <c r="K21" s="94">
        <v>45628</v>
      </c>
      <c r="L21" s="94">
        <v>45962</v>
      </c>
      <c r="M21" s="10">
        <f>N21+O21</f>
        <v>677.35</v>
      </c>
      <c r="N21" s="11">
        <v>338.68</v>
      </c>
      <c r="O21" s="11">
        <v>338.67</v>
      </c>
      <c r="P21" s="96" t="s">
        <v>41</v>
      </c>
      <c r="Q21" s="15" t="s">
        <v>4</v>
      </c>
      <c r="R21" s="23">
        <f>S21+T21</f>
        <v>2032.05</v>
      </c>
      <c r="S21" s="23">
        <v>1016.04</v>
      </c>
      <c r="T21" s="23">
        <v>1016.01</v>
      </c>
      <c r="U21" s="23">
        <f>V21+W21</f>
        <v>2032.08</v>
      </c>
      <c r="V21" s="23">
        <v>1016.04</v>
      </c>
      <c r="W21" s="23">
        <v>1016.04</v>
      </c>
      <c r="X21" s="10">
        <f>M21+R21-U21</f>
        <v>677.32000000000016</v>
      </c>
      <c r="Y21" s="10">
        <f>N21+S21-V21</f>
        <v>338.68000000000006</v>
      </c>
      <c r="Z21" s="10">
        <f>O21+T21-W21</f>
        <v>338.6400000000001</v>
      </c>
      <c r="AA21" s="136"/>
      <c r="AB21" s="97"/>
      <c r="AC21" s="166"/>
      <c r="AD21" s="5"/>
      <c r="AE21" s="5"/>
      <c r="AF21" s="5"/>
      <c r="AG21" s="5"/>
      <c r="AH21" s="5"/>
    </row>
    <row r="22" spans="1:34" ht="13.2" x14ac:dyDescent="0.25">
      <c r="A22" s="82"/>
      <c r="B22" s="83"/>
      <c r="C22" s="83"/>
      <c r="D22" s="83"/>
      <c r="E22" s="84"/>
      <c r="F22" s="147"/>
      <c r="G22" s="83"/>
      <c r="H22" s="83"/>
      <c r="I22" s="85"/>
      <c r="J22" s="84"/>
      <c r="K22" s="84"/>
      <c r="L22" s="84"/>
      <c r="M22" s="10">
        <f t="shared" ref="M22:M24" si="18">N22+O22</f>
        <v>677.35</v>
      </c>
      <c r="N22" s="11">
        <v>338.68</v>
      </c>
      <c r="O22" s="11">
        <v>338.67</v>
      </c>
      <c r="P22" s="96"/>
      <c r="Q22" s="15" t="s">
        <v>5</v>
      </c>
      <c r="R22" s="23">
        <f t="shared" ref="R22:R24" si="19">S22+T22</f>
        <v>2032.05</v>
      </c>
      <c r="S22" s="23">
        <v>1016.04</v>
      </c>
      <c r="T22" s="23">
        <v>1016.01</v>
      </c>
      <c r="U22" s="23">
        <f>V22+W22</f>
        <v>2032.08</v>
      </c>
      <c r="V22" s="23">
        <v>1016.04</v>
      </c>
      <c r="W22" s="23">
        <v>1016.04</v>
      </c>
      <c r="X22" s="10">
        <f t="shared" ref="X22:X24" si="20">M22+R22-U22</f>
        <v>677.32000000000016</v>
      </c>
      <c r="Y22" s="10">
        <f t="shared" ref="Y22:Y24" si="21">N22+S22-V22</f>
        <v>338.68000000000006</v>
      </c>
      <c r="Z22" s="10">
        <f t="shared" ref="Z22:Z24" si="22">O22+T22-W22</f>
        <v>338.6400000000001</v>
      </c>
      <c r="AA22" s="136"/>
      <c r="AB22" s="97"/>
      <c r="AC22" s="166"/>
      <c r="AD22" s="5"/>
      <c r="AE22" s="5"/>
      <c r="AF22" s="5"/>
      <c r="AG22" s="5"/>
      <c r="AH22" s="5"/>
    </row>
    <row r="23" spans="1:34" ht="13.2" x14ac:dyDescent="0.25">
      <c r="A23" s="82"/>
      <c r="B23" s="83"/>
      <c r="C23" s="83"/>
      <c r="D23" s="83"/>
      <c r="E23" s="84"/>
      <c r="F23" s="147"/>
      <c r="G23" s="83"/>
      <c r="H23" s="83"/>
      <c r="I23" s="85"/>
      <c r="J23" s="84"/>
      <c r="K23" s="84"/>
      <c r="L23" s="84"/>
      <c r="M23" s="10">
        <f t="shared" si="18"/>
        <v>677.35</v>
      </c>
      <c r="N23" s="11">
        <v>338.68</v>
      </c>
      <c r="O23" s="11">
        <v>338.67</v>
      </c>
      <c r="P23" s="96"/>
      <c r="Q23" s="15" t="s">
        <v>6</v>
      </c>
      <c r="R23" s="23">
        <f t="shared" si="19"/>
        <v>0</v>
      </c>
      <c r="S23" s="23">
        <v>0</v>
      </c>
      <c r="T23" s="23">
        <v>0</v>
      </c>
      <c r="U23" s="23">
        <f>V23+W23</f>
        <v>0</v>
      </c>
      <c r="V23" s="10">
        <v>0</v>
      </c>
      <c r="W23" s="10">
        <v>0</v>
      </c>
      <c r="X23" s="10">
        <f t="shared" si="20"/>
        <v>677.35</v>
      </c>
      <c r="Y23" s="10">
        <f t="shared" si="21"/>
        <v>338.68</v>
      </c>
      <c r="Z23" s="10">
        <f t="shared" si="22"/>
        <v>338.67</v>
      </c>
      <c r="AA23" s="136"/>
      <c r="AB23" s="97"/>
      <c r="AC23" s="166"/>
      <c r="AD23" s="5"/>
      <c r="AE23" s="5"/>
      <c r="AF23" s="5"/>
      <c r="AG23" s="5"/>
      <c r="AH23" s="5"/>
    </row>
    <row r="24" spans="1:34" ht="13.2" x14ac:dyDescent="0.25">
      <c r="A24" s="82"/>
      <c r="B24" s="83"/>
      <c r="C24" s="83"/>
      <c r="D24" s="83"/>
      <c r="E24" s="84"/>
      <c r="F24" s="147"/>
      <c r="G24" s="83"/>
      <c r="H24" s="83"/>
      <c r="I24" s="85"/>
      <c r="J24" s="84"/>
      <c r="K24" s="84"/>
      <c r="L24" s="84"/>
      <c r="M24" s="10">
        <f t="shared" si="18"/>
        <v>677.35</v>
      </c>
      <c r="N24" s="11">
        <v>338.68</v>
      </c>
      <c r="O24" s="11">
        <v>338.67</v>
      </c>
      <c r="P24" s="96"/>
      <c r="Q24" s="15" t="s">
        <v>7</v>
      </c>
      <c r="R24" s="23">
        <f t="shared" si="19"/>
        <v>0</v>
      </c>
      <c r="S24" s="23">
        <v>0</v>
      </c>
      <c r="T24" s="23">
        <v>0</v>
      </c>
      <c r="U24" s="23">
        <f t="shared" ref="U24" si="23">V24+W24</f>
        <v>0</v>
      </c>
      <c r="V24" s="10">
        <v>0</v>
      </c>
      <c r="W24" s="10">
        <v>0</v>
      </c>
      <c r="X24" s="10">
        <f t="shared" si="20"/>
        <v>677.35</v>
      </c>
      <c r="Y24" s="10">
        <f t="shared" si="21"/>
        <v>338.68</v>
      </c>
      <c r="Z24" s="10">
        <f t="shared" si="22"/>
        <v>338.67</v>
      </c>
      <c r="AA24" s="136"/>
      <c r="AB24" s="97"/>
      <c r="AC24" s="166"/>
      <c r="AD24" s="5"/>
      <c r="AE24" s="5"/>
      <c r="AF24" s="5"/>
      <c r="AG24" s="5"/>
      <c r="AH24" s="5"/>
    </row>
    <row r="25" spans="1:34" ht="13.2" x14ac:dyDescent="0.25">
      <c r="A25" s="82"/>
      <c r="B25" s="83"/>
      <c r="C25" s="83"/>
      <c r="D25" s="83"/>
      <c r="E25" s="84"/>
      <c r="F25" s="147"/>
      <c r="G25" s="83"/>
      <c r="H25" s="83"/>
      <c r="I25" s="85"/>
      <c r="J25" s="84"/>
      <c r="K25" s="84"/>
      <c r="L25" s="84"/>
      <c r="M25" s="102"/>
      <c r="N25" s="102"/>
      <c r="O25" s="102"/>
      <c r="P25" s="96"/>
      <c r="Q25" s="16" t="s">
        <v>3</v>
      </c>
      <c r="R25" s="37">
        <f>SUM(R21:R24)</f>
        <v>4064.1</v>
      </c>
      <c r="S25" s="37">
        <f t="shared" ref="S25" si="24">SUM(S21:S24)</f>
        <v>2032.08</v>
      </c>
      <c r="T25" s="37">
        <f t="shared" ref="T25" si="25">SUM(T21:T24)</f>
        <v>2032.02</v>
      </c>
      <c r="U25" s="37">
        <f t="shared" ref="U25" si="26">SUM(U21:U24)</f>
        <v>4064.16</v>
      </c>
      <c r="V25" s="12">
        <f t="shared" ref="V25" si="27">SUM(V21:V24)</f>
        <v>2032.08</v>
      </c>
      <c r="W25" s="12">
        <f t="shared" ref="W25" si="28">SUM(W21:W24)</f>
        <v>2032.08</v>
      </c>
      <c r="X25" s="102"/>
      <c r="Y25" s="102"/>
      <c r="Z25" s="102"/>
      <c r="AA25" s="136"/>
      <c r="AB25" s="97"/>
      <c r="AC25" s="166"/>
      <c r="AD25" s="5"/>
      <c r="AE25" s="5"/>
      <c r="AF25" s="5"/>
      <c r="AG25" s="5"/>
      <c r="AH25" s="5"/>
    </row>
    <row r="26" spans="1:34" ht="12.75" customHeight="1" x14ac:dyDescent="0.25">
      <c r="A26" s="81">
        <v>2</v>
      </c>
      <c r="B26" s="83" t="s">
        <v>92</v>
      </c>
      <c r="C26" s="83" t="s">
        <v>119</v>
      </c>
      <c r="D26" s="83" t="s">
        <v>55</v>
      </c>
      <c r="E26" s="84" t="s">
        <v>61</v>
      </c>
      <c r="F26" s="85" t="s">
        <v>91</v>
      </c>
      <c r="G26" s="83" t="s">
        <v>93</v>
      </c>
      <c r="H26" s="83" t="s">
        <v>83</v>
      </c>
      <c r="I26" s="85">
        <v>79.8</v>
      </c>
      <c r="J26" s="83">
        <v>8.41</v>
      </c>
      <c r="K26" s="114">
        <v>44440</v>
      </c>
      <c r="L26" s="114">
        <v>46234</v>
      </c>
      <c r="M26" s="10">
        <f>N26+O26</f>
        <v>671.12</v>
      </c>
      <c r="N26" s="11">
        <v>335.56</v>
      </c>
      <c r="O26" s="11">
        <v>335.56</v>
      </c>
      <c r="P26" s="96" t="s">
        <v>41</v>
      </c>
      <c r="Q26" s="15" t="s">
        <v>4</v>
      </c>
      <c r="R26" s="23">
        <f>S26+T26</f>
        <v>2013.36</v>
      </c>
      <c r="S26" s="23">
        <v>1006.68</v>
      </c>
      <c r="T26" s="23">
        <v>1006.68</v>
      </c>
      <c r="U26" s="23">
        <f>V26+W26</f>
        <v>2013.4</v>
      </c>
      <c r="V26" s="10">
        <v>1006.72</v>
      </c>
      <c r="W26" s="10">
        <v>1006.68</v>
      </c>
      <c r="X26" s="10">
        <f>M26+R26-U26</f>
        <v>671.07999999999993</v>
      </c>
      <c r="Y26" s="10">
        <f>N26+S26-V26</f>
        <v>335.52</v>
      </c>
      <c r="Z26" s="10">
        <f>O26+T26-W26</f>
        <v>335.56000000000006</v>
      </c>
      <c r="AA26" s="136"/>
      <c r="AB26" s="97"/>
      <c r="AC26" s="166"/>
      <c r="AD26" s="6"/>
      <c r="AE26" s="6"/>
      <c r="AF26" s="6"/>
      <c r="AG26" s="6"/>
      <c r="AH26" s="6"/>
    </row>
    <row r="27" spans="1:34" ht="13.2" x14ac:dyDescent="0.25">
      <c r="A27" s="82"/>
      <c r="B27" s="83"/>
      <c r="C27" s="83"/>
      <c r="D27" s="83"/>
      <c r="E27" s="84"/>
      <c r="F27" s="85"/>
      <c r="G27" s="83"/>
      <c r="H27" s="83"/>
      <c r="I27" s="85"/>
      <c r="J27" s="83"/>
      <c r="K27" s="114"/>
      <c r="L27" s="114"/>
      <c r="M27" s="10">
        <f t="shared" ref="M27:M29" si="29">X26</f>
        <v>671.07999999999993</v>
      </c>
      <c r="N27" s="11">
        <f t="shared" ref="N27:N29" si="30">Y26</f>
        <v>335.52</v>
      </c>
      <c r="O27" s="11">
        <f t="shared" ref="O27:O29" si="31">Z26</f>
        <v>335.56000000000006</v>
      </c>
      <c r="P27" s="96"/>
      <c r="Q27" s="15" t="s">
        <v>5</v>
      </c>
      <c r="R27" s="23">
        <f t="shared" ref="R27:R28" si="32">S27+T27</f>
        <v>2013.36</v>
      </c>
      <c r="S27" s="23">
        <v>1006.68</v>
      </c>
      <c r="T27" s="23">
        <v>1006.68</v>
      </c>
      <c r="U27" s="23">
        <f t="shared" ref="U27:U29" si="33">V27+W27</f>
        <v>2013.36</v>
      </c>
      <c r="V27" s="10">
        <v>1006.68</v>
      </c>
      <c r="W27" s="10">
        <v>1006.68</v>
      </c>
      <c r="X27" s="10">
        <f t="shared" ref="X27:X29" si="34">M27+R27-U27</f>
        <v>671.0799999999997</v>
      </c>
      <c r="Y27" s="10">
        <f t="shared" ref="Y27:Y29" si="35">N27+S27-V27</f>
        <v>335.51999999999987</v>
      </c>
      <c r="Z27" s="10">
        <f t="shared" ref="Z27:Z29" si="36">O27+T27-W27</f>
        <v>335.56000000000006</v>
      </c>
      <c r="AA27" s="136"/>
      <c r="AB27" s="97"/>
      <c r="AC27" s="166"/>
      <c r="AD27" s="6"/>
      <c r="AE27" s="6"/>
      <c r="AF27" s="6"/>
      <c r="AG27" s="6"/>
      <c r="AH27" s="6"/>
    </row>
    <row r="28" spans="1:34" ht="13.2" x14ac:dyDescent="0.25">
      <c r="A28" s="82"/>
      <c r="B28" s="83"/>
      <c r="C28" s="83"/>
      <c r="D28" s="83"/>
      <c r="E28" s="84"/>
      <c r="F28" s="85"/>
      <c r="G28" s="83"/>
      <c r="H28" s="83"/>
      <c r="I28" s="85"/>
      <c r="J28" s="83"/>
      <c r="K28" s="114"/>
      <c r="L28" s="114"/>
      <c r="M28" s="10">
        <f t="shared" si="29"/>
        <v>671.0799999999997</v>
      </c>
      <c r="N28" s="11">
        <f t="shared" si="30"/>
        <v>335.51999999999987</v>
      </c>
      <c r="O28" s="11">
        <f t="shared" si="31"/>
        <v>335.56000000000006</v>
      </c>
      <c r="P28" s="96"/>
      <c r="Q28" s="15" t="s">
        <v>6</v>
      </c>
      <c r="R28" s="23">
        <f t="shared" si="32"/>
        <v>0</v>
      </c>
      <c r="S28" s="23">
        <v>0</v>
      </c>
      <c r="T28" s="23">
        <v>0</v>
      </c>
      <c r="U28" s="23">
        <f t="shared" si="33"/>
        <v>0</v>
      </c>
      <c r="V28" s="10">
        <v>0</v>
      </c>
      <c r="W28" s="10">
        <v>0</v>
      </c>
      <c r="X28" s="10">
        <f t="shared" si="34"/>
        <v>671.0799999999997</v>
      </c>
      <c r="Y28" s="10">
        <f t="shared" si="35"/>
        <v>335.51999999999987</v>
      </c>
      <c r="Z28" s="10">
        <f t="shared" si="36"/>
        <v>335.56000000000006</v>
      </c>
      <c r="AA28" s="136"/>
      <c r="AB28" s="97"/>
      <c r="AC28" s="166"/>
      <c r="AD28" s="6"/>
      <c r="AE28" s="6"/>
      <c r="AF28" s="6"/>
      <c r="AG28" s="6"/>
      <c r="AH28" s="6"/>
    </row>
    <row r="29" spans="1:34" ht="13.2" x14ac:dyDescent="0.25">
      <c r="A29" s="82"/>
      <c r="B29" s="83"/>
      <c r="C29" s="83"/>
      <c r="D29" s="83"/>
      <c r="E29" s="84"/>
      <c r="F29" s="85"/>
      <c r="G29" s="83"/>
      <c r="H29" s="83"/>
      <c r="I29" s="85"/>
      <c r="J29" s="83"/>
      <c r="K29" s="114"/>
      <c r="L29" s="114"/>
      <c r="M29" s="10">
        <f t="shared" si="29"/>
        <v>671.0799999999997</v>
      </c>
      <c r="N29" s="11">
        <f t="shared" si="30"/>
        <v>335.51999999999987</v>
      </c>
      <c r="O29" s="11">
        <f t="shared" si="31"/>
        <v>335.56000000000006</v>
      </c>
      <c r="P29" s="96"/>
      <c r="Q29" s="15" t="s">
        <v>7</v>
      </c>
      <c r="R29" s="23">
        <f>S29+T29</f>
        <v>0</v>
      </c>
      <c r="S29" s="23">
        <v>0</v>
      </c>
      <c r="T29" s="23">
        <v>0</v>
      </c>
      <c r="U29" s="23">
        <f t="shared" si="33"/>
        <v>0</v>
      </c>
      <c r="V29" s="10">
        <v>0</v>
      </c>
      <c r="W29" s="10">
        <v>0</v>
      </c>
      <c r="X29" s="10">
        <f t="shared" si="34"/>
        <v>671.0799999999997</v>
      </c>
      <c r="Y29" s="10">
        <f t="shared" si="35"/>
        <v>335.51999999999987</v>
      </c>
      <c r="Z29" s="10">
        <f t="shared" si="36"/>
        <v>335.56000000000006</v>
      </c>
      <c r="AA29" s="136"/>
      <c r="AB29" s="97"/>
      <c r="AC29" s="166"/>
      <c r="AD29" s="6"/>
      <c r="AE29" s="6"/>
      <c r="AF29" s="6"/>
      <c r="AG29" s="6"/>
      <c r="AH29" s="6"/>
    </row>
    <row r="30" spans="1:34" ht="13.2" x14ac:dyDescent="0.25">
      <c r="A30" s="82"/>
      <c r="B30" s="83"/>
      <c r="C30" s="83"/>
      <c r="D30" s="83"/>
      <c r="E30" s="84"/>
      <c r="F30" s="83"/>
      <c r="G30" s="83"/>
      <c r="H30" s="83"/>
      <c r="I30" s="83"/>
      <c r="J30" s="83"/>
      <c r="K30" s="83"/>
      <c r="L30" s="83"/>
      <c r="M30" s="102"/>
      <c r="N30" s="102"/>
      <c r="O30" s="102"/>
      <c r="P30" s="96"/>
      <c r="Q30" s="16" t="s">
        <v>3</v>
      </c>
      <c r="R30" s="37">
        <f>SUM(R26:R29)</f>
        <v>4026.72</v>
      </c>
      <c r="S30" s="37">
        <f t="shared" ref="S30:W30" si="37">SUM(S26:S29)</f>
        <v>2013.36</v>
      </c>
      <c r="T30" s="37">
        <f t="shared" si="37"/>
        <v>2013.36</v>
      </c>
      <c r="U30" s="37">
        <f t="shared" si="37"/>
        <v>4026.76</v>
      </c>
      <c r="V30" s="12">
        <f t="shared" si="37"/>
        <v>2013.4</v>
      </c>
      <c r="W30" s="12">
        <f t="shared" si="37"/>
        <v>2013.36</v>
      </c>
      <c r="X30" s="102"/>
      <c r="Y30" s="102"/>
      <c r="Z30" s="102"/>
      <c r="AA30" s="136"/>
      <c r="AB30" s="97"/>
      <c r="AC30" s="166"/>
      <c r="AD30" s="6"/>
      <c r="AE30" s="6"/>
      <c r="AF30" s="6"/>
      <c r="AG30" s="6"/>
      <c r="AH30" s="6"/>
    </row>
    <row r="31" spans="1:34" ht="15.6" customHeight="1" x14ac:dyDescent="0.25">
      <c r="A31" s="81">
        <v>3</v>
      </c>
      <c r="B31" s="83" t="s">
        <v>85</v>
      </c>
      <c r="C31" s="83" t="s">
        <v>86</v>
      </c>
      <c r="D31" s="83" t="s">
        <v>112</v>
      </c>
      <c r="E31" s="84" t="s">
        <v>87</v>
      </c>
      <c r="F31" s="147" t="s">
        <v>91</v>
      </c>
      <c r="G31" s="83" t="s">
        <v>123</v>
      </c>
      <c r="H31" s="83" t="s">
        <v>83</v>
      </c>
      <c r="I31" s="85">
        <v>761.4</v>
      </c>
      <c r="J31" s="83">
        <v>8.41</v>
      </c>
      <c r="K31" s="86">
        <v>45189</v>
      </c>
      <c r="L31" s="86">
        <v>46985</v>
      </c>
      <c r="M31" s="10">
        <f>N31+O31</f>
        <v>6403.35</v>
      </c>
      <c r="N31" s="11">
        <v>3201.67</v>
      </c>
      <c r="O31" s="11">
        <v>3201.68</v>
      </c>
      <c r="P31" s="96" t="s">
        <v>41</v>
      </c>
      <c r="Q31" s="15" t="s">
        <v>4</v>
      </c>
      <c r="R31" s="23">
        <f>S31+T31</f>
        <v>19210.11</v>
      </c>
      <c r="S31" s="23">
        <v>9605.07</v>
      </c>
      <c r="T31" s="23">
        <v>9605.0400000000009</v>
      </c>
      <c r="U31" s="23">
        <f>V31+W31</f>
        <v>19210.11</v>
      </c>
      <c r="V31" s="10">
        <v>9605.07</v>
      </c>
      <c r="W31" s="10">
        <v>9605.0400000000009</v>
      </c>
      <c r="X31" s="10">
        <f>M31+R31-U31</f>
        <v>6403.3499999999985</v>
      </c>
      <c r="Y31" s="10">
        <f>N31+S31-V31</f>
        <v>3201.67</v>
      </c>
      <c r="Z31" s="10">
        <f>O31+T31-W31</f>
        <v>3201.6800000000003</v>
      </c>
      <c r="AA31" s="136"/>
      <c r="AB31" s="97"/>
      <c r="AC31" s="142"/>
      <c r="AD31" s="5"/>
      <c r="AE31" s="5"/>
      <c r="AF31" s="5"/>
      <c r="AG31" s="5"/>
      <c r="AH31" s="5"/>
    </row>
    <row r="32" spans="1:34" ht="15.6" customHeight="1" x14ac:dyDescent="0.25">
      <c r="A32" s="82"/>
      <c r="B32" s="83"/>
      <c r="C32" s="83"/>
      <c r="D32" s="83"/>
      <c r="E32" s="84"/>
      <c r="F32" s="147"/>
      <c r="G32" s="83"/>
      <c r="H32" s="83"/>
      <c r="I32" s="85"/>
      <c r="J32" s="83"/>
      <c r="K32" s="87"/>
      <c r="L32" s="87"/>
      <c r="M32" s="10">
        <f t="shared" ref="M32:M34" si="38">X31</f>
        <v>6403.3499999999985</v>
      </c>
      <c r="N32" s="11">
        <v>3201.67</v>
      </c>
      <c r="O32" s="11">
        <v>3201.68</v>
      </c>
      <c r="P32" s="96"/>
      <c r="Q32" s="15" t="s">
        <v>5</v>
      </c>
      <c r="R32" s="23">
        <f t="shared" ref="R32:R34" si="39">S32+T32</f>
        <v>19210.11</v>
      </c>
      <c r="S32" s="23">
        <v>9605.07</v>
      </c>
      <c r="T32" s="23">
        <v>9605.0400000000009</v>
      </c>
      <c r="U32" s="23">
        <f t="shared" ref="U32:U33" si="40">V32+W32</f>
        <v>19210.150000000001</v>
      </c>
      <c r="V32" s="10">
        <v>9605.08</v>
      </c>
      <c r="W32" s="10">
        <v>9605.07</v>
      </c>
      <c r="X32" s="10">
        <f t="shared" ref="X32:X34" si="41">M32+R32-U32</f>
        <v>6403.3099999999977</v>
      </c>
      <c r="Y32" s="10">
        <f t="shared" ref="Y32:Y34" si="42">N32+S32-V32</f>
        <v>3201.66</v>
      </c>
      <c r="Z32" s="10">
        <f t="shared" ref="Z32:Z34" si="43">O32+T32-W32</f>
        <v>3201.6500000000015</v>
      </c>
      <c r="AA32" s="136"/>
      <c r="AB32" s="97"/>
      <c r="AC32" s="142"/>
      <c r="AD32" s="5"/>
      <c r="AE32" s="5"/>
      <c r="AF32" s="5"/>
      <c r="AG32" s="5"/>
      <c r="AH32" s="5"/>
    </row>
    <row r="33" spans="1:34" ht="15.6" customHeight="1" x14ac:dyDescent="0.25">
      <c r="A33" s="82"/>
      <c r="B33" s="83"/>
      <c r="C33" s="83"/>
      <c r="D33" s="83"/>
      <c r="E33" s="84"/>
      <c r="F33" s="147"/>
      <c r="G33" s="83"/>
      <c r="H33" s="83"/>
      <c r="I33" s="85"/>
      <c r="J33" s="83"/>
      <c r="K33" s="87"/>
      <c r="L33" s="87"/>
      <c r="M33" s="10">
        <f t="shared" si="38"/>
        <v>6403.3099999999977</v>
      </c>
      <c r="N33" s="11">
        <v>3201.67</v>
      </c>
      <c r="O33" s="11">
        <v>3201.68</v>
      </c>
      <c r="P33" s="96"/>
      <c r="Q33" s="15" t="s">
        <v>6</v>
      </c>
      <c r="R33" s="23">
        <f t="shared" si="39"/>
        <v>0</v>
      </c>
      <c r="S33" s="23">
        <v>0</v>
      </c>
      <c r="T33" s="23">
        <v>0</v>
      </c>
      <c r="U33" s="23">
        <f t="shared" si="40"/>
        <v>0</v>
      </c>
      <c r="V33" s="10">
        <v>0</v>
      </c>
      <c r="W33" s="10">
        <v>0</v>
      </c>
      <c r="X33" s="10">
        <f t="shared" si="41"/>
        <v>6403.3099999999977</v>
      </c>
      <c r="Y33" s="10">
        <f t="shared" si="42"/>
        <v>3201.67</v>
      </c>
      <c r="Z33" s="10">
        <f t="shared" si="43"/>
        <v>3201.68</v>
      </c>
      <c r="AA33" s="136"/>
      <c r="AB33" s="97"/>
      <c r="AC33" s="142"/>
      <c r="AD33" s="5"/>
      <c r="AE33" s="5"/>
      <c r="AF33" s="5"/>
      <c r="AG33" s="5"/>
      <c r="AH33" s="5"/>
    </row>
    <row r="34" spans="1:34" ht="15.6" customHeight="1" x14ac:dyDescent="0.25">
      <c r="A34" s="82"/>
      <c r="B34" s="83"/>
      <c r="C34" s="83"/>
      <c r="D34" s="83"/>
      <c r="E34" s="84"/>
      <c r="F34" s="147"/>
      <c r="G34" s="83"/>
      <c r="H34" s="83"/>
      <c r="I34" s="85"/>
      <c r="J34" s="83"/>
      <c r="K34" s="87"/>
      <c r="L34" s="87"/>
      <c r="M34" s="10">
        <f t="shared" si="38"/>
        <v>6403.3099999999977</v>
      </c>
      <c r="N34" s="11">
        <v>3201.67</v>
      </c>
      <c r="O34" s="11">
        <v>3201.68</v>
      </c>
      <c r="P34" s="96"/>
      <c r="Q34" s="15" t="s">
        <v>7</v>
      </c>
      <c r="R34" s="23">
        <f t="shared" si="39"/>
        <v>0</v>
      </c>
      <c r="S34" s="23">
        <v>0</v>
      </c>
      <c r="T34" s="23">
        <v>0</v>
      </c>
      <c r="U34" s="23">
        <f>V34+W34</f>
        <v>0</v>
      </c>
      <c r="V34" s="10">
        <v>0</v>
      </c>
      <c r="W34" s="10">
        <v>0</v>
      </c>
      <c r="X34" s="10">
        <f t="shared" si="41"/>
        <v>6403.3099999999977</v>
      </c>
      <c r="Y34" s="10">
        <f t="shared" si="42"/>
        <v>3201.67</v>
      </c>
      <c r="Z34" s="10">
        <f t="shared" si="43"/>
        <v>3201.68</v>
      </c>
      <c r="AA34" s="136"/>
      <c r="AB34" s="97"/>
      <c r="AC34" s="142"/>
      <c r="AD34" s="5"/>
      <c r="AE34" s="5"/>
      <c r="AF34" s="5"/>
      <c r="AG34" s="5"/>
      <c r="AH34" s="5"/>
    </row>
    <row r="35" spans="1:34" ht="15.6" customHeight="1" x14ac:dyDescent="0.25">
      <c r="A35" s="82"/>
      <c r="B35" s="83"/>
      <c r="C35" s="83"/>
      <c r="D35" s="83"/>
      <c r="E35" s="84"/>
      <c r="F35" s="147"/>
      <c r="G35" s="83"/>
      <c r="H35" s="83"/>
      <c r="I35" s="85"/>
      <c r="J35" s="83"/>
      <c r="K35" s="88"/>
      <c r="L35" s="88"/>
      <c r="M35" s="102"/>
      <c r="N35" s="102"/>
      <c r="O35" s="102"/>
      <c r="P35" s="96"/>
      <c r="Q35" s="16" t="s">
        <v>3</v>
      </c>
      <c r="R35" s="37">
        <f>SUM(R31:R34)</f>
        <v>38420.22</v>
      </c>
      <c r="S35" s="37">
        <f t="shared" ref="S35:W35" si="44">SUM(S31:S34)</f>
        <v>19210.14</v>
      </c>
      <c r="T35" s="37">
        <f t="shared" si="44"/>
        <v>19210.080000000002</v>
      </c>
      <c r="U35" s="37">
        <f t="shared" si="44"/>
        <v>38420.26</v>
      </c>
      <c r="V35" s="12">
        <f t="shared" si="44"/>
        <v>19210.150000000001</v>
      </c>
      <c r="W35" s="12">
        <f t="shared" si="44"/>
        <v>19210.11</v>
      </c>
      <c r="X35" s="102"/>
      <c r="Y35" s="102"/>
      <c r="Z35" s="102"/>
      <c r="AA35" s="136"/>
      <c r="AB35" s="97"/>
      <c r="AC35" s="142"/>
      <c r="AD35" s="5"/>
      <c r="AE35" s="5"/>
      <c r="AF35" s="5"/>
      <c r="AG35" s="5"/>
      <c r="AH35" s="5"/>
    </row>
    <row r="36" spans="1:34" ht="12.75" customHeight="1" x14ac:dyDescent="0.25">
      <c r="A36" s="81">
        <v>4</v>
      </c>
      <c r="B36" s="83" t="s">
        <v>85</v>
      </c>
      <c r="C36" s="83" t="s">
        <v>120</v>
      </c>
      <c r="D36" s="83" t="s">
        <v>121</v>
      </c>
      <c r="E36" s="84" t="s">
        <v>87</v>
      </c>
      <c r="F36" s="85" t="s">
        <v>10</v>
      </c>
      <c r="G36" s="83" t="s">
        <v>122</v>
      </c>
      <c r="H36" s="83" t="s">
        <v>44</v>
      </c>
      <c r="I36" s="85">
        <v>79.8</v>
      </c>
      <c r="J36" s="83">
        <v>8.41</v>
      </c>
      <c r="K36" s="86">
        <v>45567</v>
      </c>
      <c r="L36" s="86">
        <v>47362</v>
      </c>
      <c r="M36" s="23">
        <f>N36+O36</f>
        <v>21.1</v>
      </c>
      <c r="N36" s="23">
        <v>10.55</v>
      </c>
      <c r="O36" s="23">
        <v>10.55</v>
      </c>
      <c r="P36" s="84" t="s">
        <v>41</v>
      </c>
      <c r="Q36" s="77" t="s">
        <v>4</v>
      </c>
      <c r="R36" s="23">
        <f>S36+T36</f>
        <v>2013.36</v>
      </c>
      <c r="S36" s="23">
        <v>1006.68</v>
      </c>
      <c r="T36" s="23">
        <v>1006.68</v>
      </c>
      <c r="U36" s="23">
        <f>V36+W36</f>
        <v>1342.24</v>
      </c>
      <c r="V36" s="23">
        <v>671.12</v>
      </c>
      <c r="W36" s="23">
        <v>671.12</v>
      </c>
      <c r="X36" s="23">
        <f>M36+R36-U36</f>
        <v>692.2199999999998</v>
      </c>
      <c r="Y36" s="23">
        <f>N36+S36-V36</f>
        <v>346.1099999999999</v>
      </c>
      <c r="Z36" s="23">
        <f>O36+T36-W36</f>
        <v>346.1099999999999</v>
      </c>
      <c r="AA36" s="152"/>
      <c r="AB36" s="153"/>
      <c r="AC36" s="154"/>
      <c r="AD36" s="5"/>
      <c r="AE36" s="5"/>
      <c r="AF36" s="5"/>
      <c r="AG36" s="5"/>
      <c r="AH36" s="5"/>
    </row>
    <row r="37" spans="1:34" ht="12.75" customHeight="1" x14ac:dyDescent="0.25">
      <c r="A37" s="82"/>
      <c r="B37" s="83"/>
      <c r="C37" s="83"/>
      <c r="D37" s="83"/>
      <c r="E37" s="84"/>
      <c r="F37" s="85"/>
      <c r="G37" s="83"/>
      <c r="H37" s="83"/>
      <c r="I37" s="85"/>
      <c r="J37" s="83"/>
      <c r="K37" s="87"/>
      <c r="L37" s="87"/>
      <c r="M37" s="23">
        <f t="shared" ref="M37:M39" si="45">X36</f>
        <v>692.2199999999998</v>
      </c>
      <c r="N37" s="23">
        <v>10.55</v>
      </c>
      <c r="O37" s="23">
        <v>10.55</v>
      </c>
      <c r="P37" s="84"/>
      <c r="Q37" s="77" t="s">
        <v>5</v>
      </c>
      <c r="R37" s="23">
        <f t="shared" ref="R37:R39" si="46">S37+T37</f>
        <v>2013.36</v>
      </c>
      <c r="S37" s="23">
        <v>1006.68</v>
      </c>
      <c r="T37" s="23">
        <v>1006.68</v>
      </c>
      <c r="U37" s="23">
        <f t="shared" ref="U37:U39" si="47">V37+W37</f>
        <v>2013.3600000000001</v>
      </c>
      <c r="V37" s="23">
        <v>1342.24</v>
      </c>
      <c r="W37" s="23">
        <v>671.12</v>
      </c>
      <c r="X37" s="23">
        <f t="shared" ref="X37:X39" si="48">M37+R37-U37</f>
        <v>692.2199999999998</v>
      </c>
      <c r="Y37" s="23">
        <f t="shared" ref="Y37:Y39" si="49">N37+S37-V37</f>
        <v>-325.0100000000001</v>
      </c>
      <c r="Z37" s="23">
        <f t="shared" ref="Z37:Z39" si="50">O37+T37-W37</f>
        <v>346.1099999999999</v>
      </c>
      <c r="AA37" s="152"/>
      <c r="AB37" s="153"/>
      <c r="AC37" s="154"/>
      <c r="AD37" s="5"/>
      <c r="AE37" s="5"/>
      <c r="AF37" s="5"/>
      <c r="AG37" s="5"/>
      <c r="AH37" s="5"/>
    </row>
    <row r="38" spans="1:34" ht="12.75" customHeight="1" x14ac:dyDescent="0.25">
      <c r="A38" s="82"/>
      <c r="B38" s="83"/>
      <c r="C38" s="83"/>
      <c r="D38" s="83"/>
      <c r="E38" s="84"/>
      <c r="F38" s="85"/>
      <c r="G38" s="83"/>
      <c r="H38" s="83"/>
      <c r="I38" s="85"/>
      <c r="J38" s="83"/>
      <c r="K38" s="87"/>
      <c r="L38" s="87"/>
      <c r="M38" s="23">
        <f t="shared" si="45"/>
        <v>692.2199999999998</v>
      </c>
      <c r="N38" s="23">
        <v>10.55</v>
      </c>
      <c r="O38" s="23">
        <v>10.55</v>
      </c>
      <c r="P38" s="84"/>
      <c r="Q38" s="77" t="s">
        <v>6</v>
      </c>
      <c r="R38" s="23">
        <f t="shared" si="46"/>
        <v>0</v>
      </c>
      <c r="S38" s="23">
        <v>0</v>
      </c>
      <c r="T38" s="23">
        <v>0</v>
      </c>
      <c r="U38" s="23">
        <f t="shared" si="47"/>
        <v>0</v>
      </c>
      <c r="V38" s="23">
        <v>0</v>
      </c>
      <c r="W38" s="23">
        <v>0</v>
      </c>
      <c r="X38" s="23">
        <f t="shared" si="48"/>
        <v>692.2199999999998</v>
      </c>
      <c r="Y38" s="23">
        <f t="shared" si="49"/>
        <v>10.55</v>
      </c>
      <c r="Z38" s="23">
        <f t="shared" si="50"/>
        <v>10.55</v>
      </c>
      <c r="AA38" s="152"/>
      <c r="AB38" s="153"/>
      <c r="AC38" s="154"/>
      <c r="AD38" s="5"/>
      <c r="AE38" s="5"/>
      <c r="AF38" s="5"/>
      <c r="AG38" s="5"/>
      <c r="AH38" s="5"/>
    </row>
    <row r="39" spans="1:34" ht="12.75" customHeight="1" x14ac:dyDescent="0.25">
      <c r="A39" s="82"/>
      <c r="B39" s="83"/>
      <c r="C39" s="83"/>
      <c r="D39" s="83"/>
      <c r="E39" s="84"/>
      <c r="F39" s="85"/>
      <c r="G39" s="83"/>
      <c r="H39" s="83"/>
      <c r="I39" s="85"/>
      <c r="J39" s="83"/>
      <c r="K39" s="87"/>
      <c r="L39" s="87"/>
      <c r="M39" s="23">
        <f t="shared" si="45"/>
        <v>692.2199999999998</v>
      </c>
      <c r="N39" s="23">
        <v>10.55</v>
      </c>
      <c r="O39" s="23">
        <v>10.55</v>
      </c>
      <c r="P39" s="84"/>
      <c r="Q39" s="77" t="s">
        <v>7</v>
      </c>
      <c r="R39" s="23">
        <f t="shared" si="46"/>
        <v>0</v>
      </c>
      <c r="S39" s="23">
        <v>0</v>
      </c>
      <c r="T39" s="23">
        <v>0</v>
      </c>
      <c r="U39" s="23">
        <f t="shared" si="47"/>
        <v>0</v>
      </c>
      <c r="V39" s="23">
        <v>0</v>
      </c>
      <c r="W39" s="23">
        <v>0</v>
      </c>
      <c r="X39" s="23">
        <f t="shared" si="48"/>
        <v>692.2199999999998</v>
      </c>
      <c r="Y39" s="23">
        <f t="shared" si="49"/>
        <v>10.55</v>
      </c>
      <c r="Z39" s="23">
        <f t="shared" si="50"/>
        <v>10.55</v>
      </c>
      <c r="AA39" s="152"/>
      <c r="AB39" s="153"/>
      <c r="AC39" s="154"/>
      <c r="AD39" s="5"/>
      <c r="AE39" s="5"/>
      <c r="AF39" s="5"/>
      <c r="AG39" s="5"/>
      <c r="AH39" s="5"/>
    </row>
    <row r="40" spans="1:34" ht="16.5" customHeight="1" x14ac:dyDescent="0.25">
      <c r="A40" s="82"/>
      <c r="B40" s="83"/>
      <c r="C40" s="83"/>
      <c r="D40" s="83"/>
      <c r="E40" s="84"/>
      <c r="F40" s="85"/>
      <c r="G40" s="83"/>
      <c r="H40" s="83"/>
      <c r="I40" s="85"/>
      <c r="J40" s="83"/>
      <c r="K40" s="88"/>
      <c r="L40" s="88"/>
      <c r="M40" s="155"/>
      <c r="N40" s="155"/>
      <c r="O40" s="155"/>
      <c r="P40" s="84"/>
      <c r="Q40" s="77" t="s">
        <v>3</v>
      </c>
      <c r="R40" s="37">
        <f>SUM(R36:R39)</f>
        <v>4026.72</v>
      </c>
      <c r="S40" s="37">
        <f t="shared" ref="S40:W40" si="51">SUM(S36:S39)</f>
        <v>2013.36</v>
      </c>
      <c r="T40" s="37">
        <f t="shared" si="51"/>
        <v>2013.36</v>
      </c>
      <c r="U40" s="37">
        <f t="shared" si="51"/>
        <v>3355.6000000000004</v>
      </c>
      <c r="V40" s="37">
        <f t="shared" si="51"/>
        <v>2013.3600000000001</v>
      </c>
      <c r="W40" s="37">
        <f t="shared" si="51"/>
        <v>1342.24</v>
      </c>
      <c r="X40" s="155"/>
      <c r="Y40" s="155"/>
      <c r="Z40" s="155"/>
      <c r="AA40" s="152"/>
      <c r="AB40" s="153"/>
      <c r="AC40" s="154"/>
      <c r="AD40" s="5"/>
      <c r="AE40" s="5"/>
      <c r="AF40" s="5"/>
      <c r="AG40" s="5"/>
      <c r="AH40" s="5"/>
    </row>
    <row r="41" spans="1:34" ht="15.6" customHeight="1" x14ac:dyDescent="0.25">
      <c r="A41" s="81">
        <v>5</v>
      </c>
      <c r="B41" s="83" t="s">
        <v>85</v>
      </c>
      <c r="C41" s="116" t="s">
        <v>94</v>
      </c>
      <c r="D41" s="83"/>
      <c r="E41" s="84"/>
      <c r="F41" s="85"/>
      <c r="G41" s="83"/>
      <c r="H41" s="83"/>
      <c r="I41" s="85"/>
      <c r="J41" s="83"/>
      <c r="K41" s="114"/>
      <c r="L41" s="114"/>
      <c r="M41" s="10">
        <f>N41+O41</f>
        <v>11698.369999999999</v>
      </c>
      <c r="N41" s="11">
        <v>5859.21</v>
      </c>
      <c r="O41" s="11">
        <v>5839.16</v>
      </c>
      <c r="P41" s="96" t="s">
        <v>41</v>
      </c>
      <c r="Q41" s="15" t="s">
        <v>4</v>
      </c>
      <c r="R41" s="23">
        <f>S41+T41</f>
        <v>34052.479999999996</v>
      </c>
      <c r="S41" s="23">
        <v>17026.28</v>
      </c>
      <c r="T41" s="23">
        <v>17026.2</v>
      </c>
      <c r="U41" s="23">
        <f>V41+W41</f>
        <v>35814.36</v>
      </c>
      <c r="V41" s="10">
        <v>17907.689999999999</v>
      </c>
      <c r="W41" s="10">
        <v>17906.669999999998</v>
      </c>
      <c r="X41" s="10">
        <f>M41+R41-U41</f>
        <v>9936.4899999999907</v>
      </c>
      <c r="Y41" s="10">
        <f>N41+S41-V41</f>
        <v>4977.7999999999993</v>
      </c>
      <c r="Z41" s="10">
        <f>O41+T41-W41</f>
        <v>4958.6900000000023</v>
      </c>
      <c r="AA41" s="136"/>
      <c r="AB41" s="97"/>
      <c r="AC41" s="142"/>
      <c r="AD41" s="5"/>
      <c r="AE41" s="5"/>
      <c r="AF41" s="5"/>
      <c r="AG41" s="5"/>
      <c r="AH41" s="5"/>
    </row>
    <row r="42" spans="1:34" ht="15.6" customHeight="1" x14ac:dyDescent="0.25">
      <c r="A42" s="82"/>
      <c r="B42" s="83"/>
      <c r="C42" s="117"/>
      <c r="D42" s="83"/>
      <c r="E42" s="84"/>
      <c r="F42" s="85"/>
      <c r="G42" s="83"/>
      <c r="H42" s="83"/>
      <c r="I42" s="85"/>
      <c r="J42" s="83"/>
      <c r="K42" s="114"/>
      <c r="L42" s="83"/>
      <c r="M42" s="10">
        <f t="shared" ref="M42:M44" si="52">X41</f>
        <v>9936.4899999999907</v>
      </c>
      <c r="N42" s="11">
        <v>5859.21</v>
      </c>
      <c r="O42" s="11">
        <v>5839.16</v>
      </c>
      <c r="P42" s="96"/>
      <c r="Q42" s="15" t="s">
        <v>5</v>
      </c>
      <c r="R42" s="23">
        <f t="shared" ref="R42:R44" si="53">S42+T42</f>
        <v>31023.41</v>
      </c>
      <c r="S42" s="23">
        <v>15537.14</v>
      </c>
      <c r="T42" s="23">
        <v>15486.27</v>
      </c>
      <c r="U42" s="23">
        <f t="shared" ref="U42:U44" si="54">V42+W42</f>
        <v>30038.37</v>
      </c>
      <c r="V42" s="10">
        <v>15020.06</v>
      </c>
      <c r="W42" s="10">
        <v>15018.31</v>
      </c>
      <c r="X42" s="10">
        <f t="shared" ref="X42:X44" si="55">M42+R42-U42</f>
        <v>10921.529999999995</v>
      </c>
      <c r="Y42" s="10">
        <f t="shared" ref="Y42:Y44" si="56">N42+S42-V42</f>
        <v>6376.2899999999991</v>
      </c>
      <c r="Z42" s="10">
        <f t="shared" ref="Z42:Z44" si="57">O42+T42-W42</f>
        <v>6307.1200000000008</v>
      </c>
      <c r="AA42" s="136"/>
      <c r="AB42" s="97"/>
      <c r="AC42" s="142"/>
      <c r="AD42" s="5"/>
      <c r="AE42" s="5"/>
      <c r="AF42" s="5"/>
      <c r="AG42" s="5"/>
      <c r="AH42" s="5"/>
    </row>
    <row r="43" spans="1:34" ht="12.15" customHeight="1" x14ac:dyDescent="0.25">
      <c r="A43" s="82"/>
      <c r="B43" s="83"/>
      <c r="C43" s="117"/>
      <c r="D43" s="83"/>
      <c r="E43" s="84"/>
      <c r="F43" s="85"/>
      <c r="G43" s="83"/>
      <c r="H43" s="83"/>
      <c r="I43" s="85"/>
      <c r="J43" s="83"/>
      <c r="K43" s="114"/>
      <c r="L43" s="83"/>
      <c r="M43" s="10">
        <f t="shared" si="52"/>
        <v>10921.529999999995</v>
      </c>
      <c r="N43" s="11">
        <v>4997.8</v>
      </c>
      <c r="O43" s="11">
        <v>4958.74</v>
      </c>
      <c r="P43" s="96"/>
      <c r="Q43" s="15" t="s">
        <v>6</v>
      </c>
      <c r="R43" s="23">
        <f t="shared" si="53"/>
        <v>0</v>
      </c>
      <c r="S43" s="23">
        <v>0</v>
      </c>
      <c r="T43" s="23">
        <v>0</v>
      </c>
      <c r="U43" s="23">
        <f t="shared" si="54"/>
        <v>0</v>
      </c>
      <c r="V43" s="10">
        <v>0</v>
      </c>
      <c r="W43" s="10">
        <v>0</v>
      </c>
      <c r="X43" s="10">
        <f t="shared" si="55"/>
        <v>10921.529999999995</v>
      </c>
      <c r="Y43" s="10">
        <f t="shared" si="56"/>
        <v>4997.8</v>
      </c>
      <c r="Z43" s="10">
        <f t="shared" si="57"/>
        <v>4958.74</v>
      </c>
      <c r="AA43" s="136"/>
      <c r="AB43" s="97"/>
      <c r="AC43" s="142"/>
      <c r="AD43" s="5"/>
      <c r="AE43" s="5"/>
      <c r="AF43" s="5"/>
      <c r="AG43" s="5"/>
      <c r="AH43" s="5"/>
    </row>
    <row r="44" spans="1:34" ht="13.65" customHeight="1" x14ac:dyDescent="0.25">
      <c r="A44" s="82"/>
      <c r="B44" s="83"/>
      <c r="C44" s="117"/>
      <c r="D44" s="83"/>
      <c r="E44" s="84"/>
      <c r="F44" s="85"/>
      <c r="G44" s="83"/>
      <c r="H44" s="83"/>
      <c r="I44" s="85"/>
      <c r="J44" s="83"/>
      <c r="K44" s="114"/>
      <c r="L44" s="83"/>
      <c r="M44" s="10">
        <f t="shared" si="52"/>
        <v>10921.529999999995</v>
      </c>
      <c r="N44" s="11">
        <v>0</v>
      </c>
      <c r="O44" s="11">
        <v>0</v>
      </c>
      <c r="P44" s="96"/>
      <c r="Q44" s="15" t="s">
        <v>7</v>
      </c>
      <c r="R44" s="23">
        <f t="shared" si="53"/>
        <v>0</v>
      </c>
      <c r="S44" s="23">
        <v>0</v>
      </c>
      <c r="T44" s="23">
        <v>0</v>
      </c>
      <c r="U44" s="23">
        <f t="shared" si="54"/>
        <v>0</v>
      </c>
      <c r="V44" s="10">
        <v>0</v>
      </c>
      <c r="W44" s="10">
        <v>0</v>
      </c>
      <c r="X44" s="10">
        <f t="shared" si="55"/>
        <v>10921.529999999995</v>
      </c>
      <c r="Y44" s="10">
        <f t="shared" si="56"/>
        <v>0</v>
      </c>
      <c r="Z44" s="10">
        <f t="shared" si="57"/>
        <v>0</v>
      </c>
      <c r="AA44" s="136"/>
      <c r="AB44" s="97"/>
      <c r="AC44" s="142"/>
      <c r="AD44" s="5"/>
      <c r="AE44" s="5"/>
      <c r="AF44" s="5"/>
      <c r="AG44" s="5"/>
      <c r="AH44" s="5"/>
    </row>
    <row r="45" spans="1:34" ht="18" customHeight="1" thickBot="1" x14ac:dyDescent="0.3">
      <c r="A45" s="82"/>
      <c r="B45" s="116"/>
      <c r="C45" s="117"/>
      <c r="D45" s="116"/>
      <c r="E45" s="192"/>
      <c r="F45" s="235"/>
      <c r="G45" s="116"/>
      <c r="H45" s="116"/>
      <c r="I45" s="235"/>
      <c r="J45" s="116"/>
      <c r="K45" s="86"/>
      <c r="L45" s="116"/>
      <c r="M45" s="190"/>
      <c r="N45" s="190"/>
      <c r="O45" s="190"/>
      <c r="P45" s="104"/>
      <c r="Q45" s="64" t="s">
        <v>3</v>
      </c>
      <c r="R45" s="38">
        <f>SUM(R41:R44)</f>
        <v>65075.89</v>
      </c>
      <c r="S45" s="38">
        <f t="shared" ref="S45:W45" si="58">SUM(S41:S44)</f>
        <v>32563.42</v>
      </c>
      <c r="T45" s="38">
        <f t="shared" si="58"/>
        <v>32512.47</v>
      </c>
      <c r="U45" s="38">
        <f t="shared" si="58"/>
        <v>65852.73</v>
      </c>
      <c r="V45" s="60">
        <f t="shared" si="58"/>
        <v>32927.75</v>
      </c>
      <c r="W45" s="60">
        <f t="shared" si="58"/>
        <v>32924.979999999996</v>
      </c>
      <c r="X45" s="190"/>
      <c r="Y45" s="190"/>
      <c r="Z45" s="190"/>
      <c r="AA45" s="121"/>
      <c r="AB45" s="165"/>
      <c r="AC45" s="183"/>
      <c r="AD45" s="5"/>
      <c r="AE45" s="5"/>
      <c r="AF45" s="5"/>
      <c r="AG45" s="5"/>
      <c r="AH45" s="5"/>
    </row>
    <row r="46" spans="1:34" ht="21.15" customHeight="1" thickBot="1" x14ac:dyDescent="0.3">
      <c r="A46" s="246" t="s">
        <v>82</v>
      </c>
      <c r="B46" s="203" t="s">
        <v>47</v>
      </c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51">
        <f>N46+O46</f>
        <v>10074.56</v>
      </c>
      <c r="N46" s="48">
        <f>N51+N56</f>
        <v>5037.28</v>
      </c>
      <c r="O46" s="48">
        <f>O51+O56</f>
        <v>5037.28</v>
      </c>
      <c r="P46" s="219"/>
      <c r="Q46" s="49" t="s">
        <v>4</v>
      </c>
      <c r="R46" s="48">
        <f>S46+T46</f>
        <v>2249.34</v>
      </c>
      <c r="S46" s="51">
        <f>S51+S56</f>
        <v>1124.67</v>
      </c>
      <c r="T46" s="51">
        <f t="shared" ref="S46:T48" si="59">T51+T56</f>
        <v>1124.67</v>
      </c>
      <c r="U46" s="48">
        <f>V46+W46</f>
        <v>1656</v>
      </c>
      <c r="V46" s="63">
        <f>V51+V56</f>
        <v>828</v>
      </c>
      <c r="W46" s="63">
        <f>W51+W56</f>
        <v>828</v>
      </c>
      <c r="X46" s="48">
        <f>X51+X56</f>
        <v>10667.9</v>
      </c>
      <c r="Y46" s="48">
        <f t="shared" ref="Y46:Z46" si="60">Y51+Y56</f>
        <v>5333.95</v>
      </c>
      <c r="Z46" s="48">
        <f t="shared" si="60"/>
        <v>5333.95</v>
      </c>
      <c r="AA46" s="172"/>
      <c r="AB46" s="172"/>
      <c r="AC46" s="184"/>
      <c r="AD46" s="5"/>
      <c r="AE46" s="5"/>
      <c r="AF46" s="5"/>
      <c r="AG46" s="5"/>
      <c r="AH46" s="5"/>
    </row>
    <row r="47" spans="1:34" ht="16.5" customHeight="1" thickBot="1" x14ac:dyDescent="0.3">
      <c r="A47" s="247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51">
        <f t="shared" ref="M47:M49" si="61">N47+O47</f>
        <v>10074.56</v>
      </c>
      <c r="N47" s="23">
        <f t="shared" ref="N47:O47" si="62">N52+N57</f>
        <v>5037.28</v>
      </c>
      <c r="O47" s="23">
        <f t="shared" si="62"/>
        <v>5037.28</v>
      </c>
      <c r="P47" s="220"/>
      <c r="Q47" s="14" t="s">
        <v>5</v>
      </c>
      <c r="R47" s="23">
        <f>S47+T47</f>
        <v>2287.14</v>
      </c>
      <c r="S47" s="10">
        <f t="shared" si="59"/>
        <v>1143.57</v>
      </c>
      <c r="T47" s="10">
        <f t="shared" si="59"/>
        <v>1143.57</v>
      </c>
      <c r="U47" s="23">
        <f>V47+W47</f>
        <v>1681.2</v>
      </c>
      <c r="V47" s="10">
        <f t="shared" ref="V47:W49" si="63">V52+V57</f>
        <v>840.6</v>
      </c>
      <c r="W47" s="10">
        <f t="shared" si="63"/>
        <v>840.6</v>
      </c>
      <c r="X47" s="23">
        <f t="shared" ref="X47:Z47" si="64">X52+X57</f>
        <v>11273.84</v>
      </c>
      <c r="Y47" s="23">
        <f t="shared" si="64"/>
        <v>5340.25</v>
      </c>
      <c r="Z47" s="23">
        <f t="shared" si="64"/>
        <v>5340.25</v>
      </c>
      <c r="AA47" s="210"/>
      <c r="AB47" s="210"/>
      <c r="AC47" s="185"/>
      <c r="AD47" s="5"/>
      <c r="AE47" s="5"/>
      <c r="AF47" s="5"/>
      <c r="AG47" s="5"/>
      <c r="AH47" s="5"/>
    </row>
    <row r="48" spans="1:34" ht="17.399999999999999" customHeight="1" thickBot="1" x14ac:dyDescent="0.3">
      <c r="A48" s="247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51">
        <f t="shared" si="61"/>
        <v>10074.56</v>
      </c>
      <c r="N48" s="23">
        <f t="shared" ref="N48:O48" si="65">N53+N58</f>
        <v>5037.28</v>
      </c>
      <c r="O48" s="23">
        <f t="shared" si="65"/>
        <v>5037.28</v>
      </c>
      <c r="P48" s="220"/>
      <c r="Q48" s="14" t="s">
        <v>6</v>
      </c>
      <c r="R48" s="23">
        <f>S48+T48</f>
        <v>0</v>
      </c>
      <c r="S48" s="10">
        <f t="shared" si="59"/>
        <v>0</v>
      </c>
      <c r="T48" s="10">
        <f t="shared" si="59"/>
        <v>0</v>
      </c>
      <c r="U48" s="23">
        <f>V48+W48</f>
        <v>0</v>
      </c>
      <c r="V48" s="10">
        <f t="shared" si="63"/>
        <v>0</v>
      </c>
      <c r="W48" s="10">
        <f t="shared" si="63"/>
        <v>0</v>
      </c>
      <c r="X48" s="23">
        <f t="shared" ref="X48:Z48" si="66">X53+X58</f>
        <v>11273.84</v>
      </c>
      <c r="Y48" s="23">
        <f t="shared" si="66"/>
        <v>5037.28</v>
      </c>
      <c r="Z48" s="23">
        <f t="shared" si="66"/>
        <v>5037.28</v>
      </c>
      <c r="AA48" s="210"/>
      <c r="AB48" s="210"/>
      <c r="AC48" s="185"/>
      <c r="AD48" s="5"/>
      <c r="AE48" s="5"/>
      <c r="AF48" s="5"/>
      <c r="AG48" s="5"/>
      <c r="AH48" s="5"/>
    </row>
    <row r="49" spans="1:34" ht="16.5" customHeight="1" x14ac:dyDescent="0.25">
      <c r="A49" s="247"/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51">
        <f t="shared" si="61"/>
        <v>10074.56</v>
      </c>
      <c r="N49" s="23">
        <f t="shared" ref="N49:O49" si="67">N54+N59</f>
        <v>5037.28</v>
      </c>
      <c r="O49" s="23">
        <f t="shared" si="67"/>
        <v>5037.28</v>
      </c>
      <c r="P49" s="220"/>
      <c r="Q49" s="14" t="s">
        <v>7</v>
      </c>
      <c r="R49" s="23">
        <f t="shared" ref="R49" si="68">S49+T49</f>
        <v>0</v>
      </c>
      <c r="S49" s="10">
        <f t="shared" ref="S49:T49" si="69">S54+S59</f>
        <v>0</v>
      </c>
      <c r="T49" s="10">
        <f t="shared" si="69"/>
        <v>0</v>
      </c>
      <c r="U49" s="23">
        <f t="shared" ref="U49" si="70">V49+W49</f>
        <v>0</v>
      </c>
      <c r="V49" s="25">
        <f t="shared" si="63"/>
        <v>0</v>
      </c>
      <c r="W49" s="25">
        <f t="shared" si="63"/>
        <v>0</v>
      </c>
      <c r="X49" s="23">
        <f t="shared" ref="X49:Z49" si="71">X54+X59</f>
        <v>11273.84</v>
      </c>
      <c r="Y49" s="23">
        <f t="shared" si="71"/>
        <v>5037.28</v>
      </c>
      <c r="Z49" s="23">
        <f t="shared" si="71"/>
        <v>5037.28</v>
      </c>
      <c r="AA49" s="210"/>
      <c r="AB49" s="210"/>
      <c r="AC49" s="185"/>
      <c r="AD49" s="5"/>
      <c r="AE49" s="5"/>
      <c r="AF49" s="5"/>
      <c r="AG49" s="5"/>
      <c r="AH49" s="5"/>
    </row>
    <row r="50" spans="1:34" ht="15" customHeight="1" thickBot="1" x14ac:dyDescent="0.3">
      <c r="A50" s="248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17"/>
      <c r="N50" s="217"/>
      <c r="O50" s="217"/>
      <c r="P50" s="221"/>
      <c r="Q50" s="52" t="s">
        <v>3</v>
      </c>
      <c r="R50" s="53">
        <f>SUM(R46:R49)</f>
        <v>4536.4799999999996</v>
      </c>
      <c r="S50" s="58">
        <f t="shared" ref="S50:W50" si="72">SUM(S46:S49)</f>
        <v>2268.2399999999998</v>
      </c>
      <c r="T50" s="58">
        <f t="shared" si="72"/>
        <v>2268.2399999999998</v>
      </c>
      <c r="U50" s="53">
        <f>SUM(U46:U49)</f>
        <v>3337.2</v>
      </c>
      <c r="V50" s="58">
        <f t="shared" si="72"/>
        <v>1668.6</v>
      </c>
      <c r="W50" s="58">
        <f t="shared" si="72"/>
        <v>1668.6</v>
      </c>
      <c r="X50" s="179"/>
      <c r="Y50" s="179"/>
      <c r="Z50" s="179"/>
      <c r="AA50" s="211"/>
      <c r="AB50" s="211"/>
      <c r="AC50" s="186"/>
      <c r="AD50" s="5"/>
      <c r="AE50" s="5"/>
      <c r="AF50" s="5"/>
      <c r="AG50" s="5"/>
      <c r="AH50" s="5"/>
    </row>
    <row r="51" spans="1:34" ht="19.95" customHeight="1" x14ac:dyDescent="0.25">
      <c r="A51" s="197">
        <v>1</v>
      </c>
      <c r="B51" s="191" t="s">
        <v>103</v>
      </c>
      <c r="C51" s="191" t="s">
        <v>48</v>
      </c>
      <c r="D51" s="191" t="s">
        <v>95</v>
      </c>
      <c r="E51" s="196" t="s">
        <v>61</v>
      </c>
      <c r="F51" s="191"/>
      <c r="G51" s="191" t="s">
        <v>50</v>
      </c>
      <c r="H51" s="191" t="s">
        <v>49</v>
      </c>
      <c r="I51" s="191">
        <v>2</v>
      </c>
      <c r="J51" s="191">
        <v>99.22</v>
      </c>
      <c r="K51" s="212">
        <v>44504</v>
      </c>
      <c r="L51" s="212">
        <v>46298</v>
      </c>
      <c r="M51" s="25">
        <f>N51+O51</f>
        <v>5735.62</v>
      </c>
      <c r="N51" s="26">
        <v>2867.81</v>
      </c>
      <c r="O51" s="26">
        <v>2867.81</v>
      </c>
      <c r="P51" s="106" t="s">
        <v>41</v>
      </c>
      <c r="Q51" s="39" t="s">
        <v>4</v>
      </c>
      <c r="R51" s="36">
        <f>S51+T51</f>
        <v>593.34</v>
      </c>
      <c r="S51" s="25">
        <v>296.67</v>
      </c>
      <c r="T51" s="25">
        <v>296.67</v>
      </c>
      <c r="U51" s="36">
        <f>V51+W51</f>
        <v>0</v>
      </c>
      <c r="V51" s="25">
        <v>0</v>
      </c>
      <c r="W51" s="25">
        <v>0</v>
      </c>
      <c r="X51" s="25">
        <f>M51+R51-U51</f>
        <v>6328.96</v>
      </c>
      <c r="Y51" s="25">
        <f>N51+S51-V51</f>
        <v>3164.48</v>
      </c>
      <c r="Z51" s="25">
        <f>O51+T51-W51</f>
        <v>3164.48</v>
      </c>
      <c r="AA51" s="161"/>
      <c r="AB51" s="160"/>
      <c r="AC51" s="159" t="s">
        <v>105</v>
      </c>
      <c r="AD51" s="5"/>
      <c r="AE51" s="5"/>
      <c r="AF51" s="5"/>
      <c r="AG51" s="5"/>
      <c r="AH51" s="5"/>
    </row>
    <row r="52" spans="1:34" ht="15.75" customHeight="1" x14ac:dyDescent="0.25">
      <c r="A52" s="82"/>
      <c r="B52" s="83"/>
      <c r="C52" s="83"/>
      <c r="D52" s="83"/>
      <c r="E52" s="84"/>
      <c r="F52" s="83"/>
      <c r="G52" s="83"/>
      <c r="H52" s="83"/>
      <c r="I52" s="83"/>
      <c r="J52" s="83"/>
      <c r="K52" s="83"/>
      <c r="L52" s="83"/>
      <c r="M52" s="10">
        <f t="shared" ref="M52:M54" si="73">X51</f>
        <v>6328.96</v>
      </c>
      <c r="N52" s="26">
        <v>2867.81</v>
      </c>
      <c r="O52" s="26">
        <v>2867.81</v>
      </c>
      <c r="P52" s="96"/>
      <c r="Q52" s="19" t="s">
        <v>5</v>
      </c>
      <c r="R52" s="23">
        <f t="shared" ref="R52:R54" si="74">S52+T52</f>
        <v>593.34</v>
      </c>
      <c r="S52" s="25">
        <v>296.67</v>
      </c>
      <c r="T52" s="25">
        <v>296.67</v>
      </c>
      <c r="U52" s="23">
        <f t="shared" ref="U52:U54" si="75">V52+W52</f>
        <v>0</v>
      </c>
      <c r="V52" s="25">
        <v>0</v>
      </c>
      <c r="W52" s="25">
        <v>0</v>
      </c>
      <c r="X52" s="10">
        <f t="shared" ref="X52:X54" si="76">M52+R52-U52</f>
        <v>6922.3</v>
      </c>
      <c r="Y52" s="10">
        <f t="shared" ref="Y52:Y54" si="77">N52+S52-V52</f>
        <v>3164.48</v>
      </c>
      <c r="Z52" s="10">
        <f t="shared" ref="Z52:Z54" si="78">O52+T52-W52</f>
        <v>3164.48</v>
      </c>
      <c r="AA52" s="136"/>
      <c r="AB52" s="97"/>
      <c r="AC52" s="142"/>
      <c r="AD52" s="5"/>
      <c r="AE52" s="5"/>
      <c r="AF52" s="5"/>
      <c r="AG52" s="5"/>
      <c r="AH52" s="5"/>
    </row>
    <row r="53" spans="1:34" ht="19.95" customHeight="1" x14ac:dyDescent="0.25">
      <c r="A53" s="82"/>
      <c r="B53" s="83"/>
      <c r="C53" s="83"/>
      <c r="D53" s="83"/>
      <c r="E53" s="84"/>
      <c r="F53" s="83"/>
      <c r="G53" s="83"/>
      <c r="H53" s="83"/>
      <c r="I53" s="83"/>
      <c r="J53" s="83"/>
      <c r="K53" s="83"/>
      <c r="L53" s="83"/>
      <c r="M53" s="10">
        <f t="shared" si="73"/>
        <v>6922.3</v>
      </c>
      <c r="N53" s="26">
        <v>2867.81</v>
      </c>
      <c r="O53" s="26">
        <v>2867.81</v>
      </c>
      <c r="P53" s="96"/>
      <c r="Q53" s="19" t="s">
        <v>6</v>
      </c>
      <c r="R53" s="23">
        <f t="shared" si="74"/>
        <v>0</v>
      </c>
      <c r="S53" s="25">
        <v>0</v>
      </c>
      <c r="T53" s="25">
        <v>0</v>
      </c>
      <c r="U53" s="23">
        <f t="shared" si="75"/>
        <v>0</v>
      </c>
      <c r="V53" s="10">
        <v>0</v>
      </c>
      <c r="W53" s="10">
        <v>0</v>
      </c>
      <c r="X53" s="10">
        <f t="shared" si="76"/>
        <v>6922.3</v>
      </c>
      <c r="Y53" s="10">
        <f t="shared" si="77"/>
        <v>2867.81</v>
      </c>
      <c r="Z53" s="10">
        <f t="shared" si="78"/>
        <v>2867.81</v>
      </c>
      <c r="AA53" s="136"/>
      <c r="AB53" s="97"/>
      <c r="AC53" s="142"/>
      <c r="AD53" s="5"/>
      <c r="AE53" s="5"/>
      <c r="AF53" s="5"/>
      <c r="AG53" s="5"/>
      <c r="AH53" s="5"/>
    </row>
    <row r="54" spans="1:34" ht="12.75" customHeight="1" x14ac:dyDescent="0.25">
      <c r="A54" s="82"/>
      <c r="B54" s="83"/>
      <c r="C54" s="83"/>
      <c r="D54" s="83"/>
      <c r="E54" s="84"/>
      <c r="F54" s="83"/>
      <c r="G54" s="83"/>
      <c r="H54" s="83"/>
      <c r="I54" s="83"/>
      <c r="J54" s="83"/>
      <c r="K54" s="83"/>
      <c r="L54" s="83"/>
      <c r="M54" s="10">
        <f t="shared" si="73"/>
        <v>6922.3</v>
      </c>
      <c r="N54" s="26">
        <v>2867.81</v>
      </c>
      <c r="O54" s="26">
        <v>2867.81</v>
      </c>
      <c r="P54" s="96"/>
      <c r="Q54" s="19" t="s">
        <v>7</v>
      </c>
      <c r="R54" s="23">
        <f t="shared" si="74"/>
        <v>0</v>
      </c>
      <c r="S54" s="25">
        <v>0</v>
      </c>
      <c r="T54" s="25">
        <v>0</v>
      </c>
      <c r="U54" s="23">
        <f t="shared" si="75"/>
        <v>0</v>
      </c>
      <c r="V54" s="10">
        <v>0</v>
      </c>
      <c r="W54" s="10">
        <v>0</v>
      </c>
      <c r="X54" s="10">
        <f t="shared" si="76"/>
        <v>6922.3</v>
      </c>
      <c r="Y54" s="10">
        <f t="shared" si="77"/>
        <v>2867.81</v>
      </c>
      <c r="Z54" s="10">
        <f t="shared" si="78"/>
        <v>2867.81</v>
      </c>
      <c r="AA54" s="136"/>
      <c r="AB54" s="97"/>
      <c r="AC54" s="142"/>
      <c r="AD54" s="5"/>
      <c r="AE54" s="5"/>
      <c r="AF54" s="5"/>
      <c r="AG54" s="5"/>
      <c r="AH54" s="5"/>
    </row>
    <row r="55" spans="1:34" ht="18.75" customHeight="1" x14ac:dyDescent="0.25">
      <c r="A55" s="82"/>
      <c r="B55" s="83"/>
      <c r="C55" s="83"/>
      <c r="D55" s="83"/>
      <c r="E55" s="84"/>
      <c r="F55" s="83"/>
      <c r="G55" s="83"/>
      <c r="H55" s="83"/>
      <c r="I55" s="83"/>
      <c r="J55" s="83"/>
      <c r="K55" s="83"/>
      <c r="L55" s="83"/>
      <c r="M55" s="102"/>
      <c r="N55" s="102"/>
      <c r="O55" s="102"/>
      <c r="P55" s="96"/>
      <c r="Q55" s="16" t="s">
        <v>3</v>
      </c>
      <c r="R55" s="37">
        <f>SUM(R51:R54)</f>
        <v>1186.68</v>
      </c>
      <c r="S55" s="12">
        <f t="shared" ref="S55" si="79">SUM(S51:S54)</f>
        <v>593.34</v>
      </c>
      <c r="T55" s="12">
        <f t="shared" ref="T55" si="80">SUM(T51:T54)</f>
        <v>593.34</v>
      </c>
      <c r="U55" s="37">
        <f t="shared" ref="U55" si="81">SUM(U51:U54)</f>
        <v>0</v>
      </c>
      <c r="V55" s="12">
        <f t="shared" ref="V55" si="82">SUM(V51:V54)</f>
        <v>0</v>
      </c>
      <c r="W55" s="12">
        <f t="shared" ref="W55" si="83">SUM(W51:W54)</f>
        <v>0</v>
      </c>
      <c r="X55" s="102"/>
      <c r="Y55" s="102"/>
      <c r="Z55" s="102"/>
      <c r="AA55" s="136"/>
      <c r="AB55" s="97"/>
      <c r="AC55" s="142"/>
      <c r="AD55" s="5"/>
      <c r="AE55" s="5"/>
      <c r="AF55" s="5"/>
      <c r="AG55" s="5"/>
      <c r="AH55" s="5"/>
    </row>
    <row r="56" spans="1:34" ht="15.6" customHeight="1" x14ac:dyDescent="0.25">
      <c r="A56" s="194">
        <f>A51+1</f>
        <v>2</v>
      </c>
      <c r="B56" s="191" t="s">
        <v>103</v>
      </c>
      <c r="C56" s="193" t="s">
        <v>76</v>
      </c>
      <c r="D56" s="193" t="s">
        <v>114</v>
      </c>
      <c r="E56" s="84" t="s">
        <v>77</v>
      </c>
      <c r="F56" s="193"/>
      <c r="G56" s="193" t="s">
        <v>78</v>
      </c>
      <c r="H56" s="193" t="s">
        <v>104</v>
      </c>
      <c r="I56" s="193">
        <v>30.3</v>
      </c>
      <c r="J56" s="193">
        <v>22.988700000000001</v>
      </c>
      <c r="K56" s="213">
        <v>45413</v>
      </c>
      <c r="L56" s="213">
        <v>45747</v>
      </c>
      <c r="M56" s="10">
        <f>N56+O56</f>
        <v>4338.9399999999996</v>
      </c>
      <c r="N56" s="11">
        <v>2169.4699999999998</v>
      </c>
      <c r="O56" s="11">
        <v>2169.4699999999998</v>
      </c>
      <c r="P56" s="96" t="s">
        <v>41</v>
      </c>
      <c r="Q56" s="19" t="s">
        <v>4</v>
      </c>
      <c r="R56" s="23">
        <f>S56+T56</f>
        <v>1656</v>
      </c>
      <c r="S56" s="10">
        <v>828</v>
      </c>
      <c r="T56" s="10">
        <v>828</v>
      </c>
      <c r="U56" s="23">
        <f>V56+W56</f>
        <v>1656</v>
      </c>
      <c r="V56" s="10">
        <v>828</v>
      </c>
      <c r="W56" s="10">
        <v>828</v>
      </c>
      <c r="X56" s="10">
        <f>M56+R56-U56</f>
        <v>4338.9399999999996</v>
      </c>
      <c r="Y56" s="10">
        <f>N56+S56-V56</f>
        <v>2169.4699999999998</v>
      </c>
      <c r="Z56" s="10">
        <f>O56+T56-W56</f>
        <v>2169.4699999999998</v>
      </c>
      <c r="AA56" s="136"/>
      <c r="AB56" s="97"/>
      <c r="AC56" s="166"/>
      <c r="AD56" s="5"/>
      <c r="AE56" s="5"/>
      <c r="AF56" s="5"/>
      <c r="AG56" s="5"/>
      <c r="AH56" s="5"/>
    </row>
    <row r="57" spans="1:34" ht="15.6" customHeight="1" x14ac:dyDescent="0.25">
      <c r="A57" s="82"/>
      <c r="B57" s="83"/>
      <c r="C57" s="83"/>
      <c r="D57" s="83"/>
      <c r="E57" s="84"/>
      <c r="F57" s="83"/>
      <c r="G57" s="83"/>
      <c r="H57" s="83"/>
      <c r="I57" s="83"/>
      <c r="J57" s="83"/>
      <c r="K57" s="83"/>
      <c r="L57" s="83"/>
      <c r="M57" s="10">
        <f>X56</f>
        <v>4338.9399999999996</v>
      </c>
      <c r="N57" s="11">
        <v>2169.4699999999998</v>
      </c>
      <c r="O57" s="11">
        <v>2169.4699999999998</v>
      </c>
      <c r="P57" s="96"/>
      <c r="Q57" s="19" t="s">
        <v>5</v>
      </c>
      <c r="R57" s="23">
        <f t="shared" ref="R57:R59" si="84">S57+T57</f>
        <v>1693.8</v>
      </c>
      <c r="S57" s="10">
        <v>846.9</v>
      </c>
      <c r="T57" s="10">
        <v>846.9</v>
      </c>
      <c r="U57" s="23">
        <f t="shared" ref="U57" si="85">V57+W57</f>
        <v>1681.2</v>
      </c>
      <c r="V57" s="10">
        <v>840.6</v>
      </c>
      <c r="W57" s="10">
        <v>840.6</v>
      </c>
      <c r="X57" s="10">
        <f t="shared" ref="X57:X59" si="86">M57+R57-U57</f>
        <v>4351.54</v>
      </c>
      <c r="Y57" s="10">
        <f t="shared" ref="Y57:Y59" si="87">N57+S57-V57</f>
        <v>2175.77</v>
      </c>
      <c r="Z57" s="10">
        <f t="shared" ref="Z57:Z59" si="88">O57+T57-W57</f>
        <v>2175.77</v>
      </c>
      <c r="AA57" s="136"/>
      <c r="AB57" s="97"/>
      <c r="AC57" s="166"/>
      <c r="AD57" s="5"/>
      <c r="AE57" s="5"/>
      <c r="AF57" s="5"/>
      <c r="AG57" s="5"/>
      <c r="AH57" s="5"/>
    </row>
    <row r="58" spans="1:34" ht="15.6" customHeight="1" x14ac:dyDescent="0.25">
      <c r="A58" s="82"/>
      <c r="B58" s="83"/>
      <c r="C58" s="83"/>
      <c r="D58" s="83"/>
      <c r="E58" s="84"/>
      <c r="F58" s="83"/>
      <c r="G58" s="83"/>
      <c r="H58" s="83"/>
      <c r="I58" s="83"/>
      <c r="J58" s="83"/>
      <c r="K58" s="83"/>
      <c r="L58" s="83"/>
      <c r="M58" s="10">
        <f t="shared" ref="M58" si="89">X57</f>
        <v>4351.54</v>
      </c>
      <c r="N58" s="11">
        <v>2169.4699999999998</v>
      </c>
      <c r="O58" s="11">
        <v>2169.4699999999998</v>
      </c>
      <c r="P58" s="96"/>
      <c r="Q58" s="19" t="s">
        <v>6</v>
      </c>
      <c r="R58" s="23">
        <f t="shared" si="84"/>
        <v>0</v>
      </c>
      <c r="S58" s="10">
        <v>0</v>
      </c>
      <c r="T58" s="10">
        <v>0</v>
      </c>
      <c r="U58" s="23">
        <f>V58+W58</f>
        <v>0</v>
      </c>
      <c r="V58" s="10">
        <v>0</v>
      </c>
      <c r="W58" s="10">
        <v>0</v>
      </c>
      <c r="X58" s="10">
        <f t="shared" si="86"/>
        <v>4351.54</v>
      </c>
      <c r="Y58" s="10">
        <f t="shared" si="87"/>
        <v>2169.4699999999998</v>
      </c>
      <c r="Z58" s="10">
        <f t="shared" si="88"/>
        <v>2169.4699999999998</v>
      </c>
      <c r="AA58" s="136"/>
      <c r="AB58" s="97"/>
      <c r="AC58" s="166"/>
      <c r="AD58" s="5"/>
      <c r="AE58" s="5"/>
      <c r="AF58" s="5"/>
      <c r="AG58" s="5"/>
      <c r="AH58" s="5"/>
    </row>
    <row r="59" spans="1:34" ht="15.6" customHeight="1" x14ac:dyDescent="0.25">
      <c r="A59" s="82"/>
      <c r="B59" s="83"/>
      <c r="C59" s="83"/>
      <c r="D59" s="83"/>
      <c r="E59" s="84"/>
      <c r="F59" s="83"/>
      <c r="G59" s="83"/>
      <c r="H59" s="83"/>
      <c r="I59" s="83"/>
      <c r="J59" s="83"/>
      <c r="K59" s="83"/>
      <c r="L59" s="83"/>
      <c r="M59" s="10">
        <f>X58</f>
        <v>4351.54</v>
      </c>
      <c r="N59" s="11">
        <v>2169.4699999999998</v>
      </c>
      <c r="O59" s="11">
        <v>2169.4699999999998</v>
      </c>
      <c r="P59" s="96"/>
      <c r="Q59" s="19" t="s">
        <v>7</v>
      </c>
      <c r="R59" s="44">
        <f t="shared" si="84"/>
        <v>0</v>
      </c>
      <c r="S59" s="10">
        <v>0</v>
      </c>
      <c r="T59" s="10">
        <v>0</v>
      </c>
      <c r="U59" s="44">
        <f>V59+W59</f>
        <v>0</v>
      </c>
      <c r="V59" s="10">
        <v>0</v>
      </c>
      <c r="W59" s="10">
        <v>0</v>
      </c>
      <c r="X59" s="59">
        <f t="shared" si="86"/>
        <v>4351.54</v>
      </c>
      <c r="Y59" s="59">
        <f t="shared" si="87"/>
        <v>2169.4699999999998</v>
      </c>
      <c r="Z59" s="59">
        <f t="shared" si="88"/>
        <v>2169.4699999999998</v>
      </c>
      <c r="AA59" s="136"/>
      <c r="AB59" s="97"/>
      <c r="AC59" s="166"/>
      <c r="AD59" s="5"/>
      <c r="AE59" s="5"/>
      <c r="AF59" s="5"/>
      <c r="AG59" s="5"/>
      <c r="AH59" s="5"/>
    </row>
    <row r="60" spans="1:34" ht="15.6" customHeight="1" thickBot="1" x14ac:dyDescent="0.3">
      <c r="A60" s="195"/>
      <c r="B60" s="116"/>
      <c r="C60" s="116"/>
      <c r="D60" s="116"/>
      <c r="E60" s="192"/>
      <c r="F60" s="116"/>
      <c r="G60" s="116"/>
      <c r="H60" s="116"/>
      <c r="I60" s="116"/>
      <c r="J60" s="116"/>
      <c r="K60" s="116"/>
      <c r="L60" s="116"/>
      <c r="M60" s="190"/>
      <c r="N60" s="190"/>
      <c r="O60" s="190"/>
      <c r="P60" s="104"/>
      <c r="Q60" s="43" t="s">
        <v>3</v>
      </c>
      <c r="R60" s="37">
        <f>SUM(R56:R59)</f>
        <v>3349.8</v>
      </c>
      <c r="S60" s="12">
        <f t="shared" ref="S60:W60" si="90">SUM(S56:S59)</f>
        <v>1674.9</v>
      </c>
      <c r="T60" s="12">
        <f t="shared" si="90"/>
        <v>1674.9</v>
      </c>
      <c r="U60" s="37">
        <f t="shared" si="90"/>
        <v>3337.2</v>
      </c>
      <c r="V60" s="12">
        <f t="shared" si="90"/>
        <v>1668.6</v>
      </c>
      <c r="W60" s="12">
        <f t="shared" si="90"/>
        <v>1668.6</v>
      </c>
      <c r="X60" s="102"/>
      <c r="Y60" s="102"/>
      <c r="Z60" s="102"/>
      <c r="AA60" s="121"/>
      <c r="AB60" s="165"/>
      <c r="AC60" s="167"/>
      <c r="AD60" s="5"/>
      <c r="AE60" s="5"/>
      <c r="AF60" s="5"/>
      <c r="AG60" s="5"/>
      <c r="AH60" s="5"/>
    </row>
    <row r="61" spans="1:34" ht="16.2" customHeight="1" thickBot="1" x14ac:dyDescent="0.3">
      <c r="A61" s="238" t="s">
        <v>89</v>
      </c>
      <c r="B61" s="203" t="s">
        <v>109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51">
        <f>N61+O61</f>
        <v>0</v>
      </c>
      <c r="N61" s="48">
        <f>N66+N71+N76+N81</f>
        <v>0</v>
      </c>
      <c r="O61" s="48">
        <f>O66+O71+O76+O81</f>
        <v>0</v>
      </c>
      <c r="P61" s="214"/>
      <c r="Q61" s="55" t="s">
        <v>4</v>
      </c>
      <c r="R61" s="36">
        <f>S61+T61</f>
        <v>5387.8799999999992</v>
      </c>
      <c r="S61" s="36">
        <f>S66+S76+S71+S81</f>
        <v>3983.2799999999997</v>
      </c>
      <c r="T61" s="36">
        <f>T66+T76+T71+T81</f>
        <v>1404.6</v>
      </c>
      <c r="U61" s="36">
        <f>V61+W61</f>
        <v>4544.2299999999996</v>
      </c>
      <c r="V61" s="36">
        <f>V66+V76+V71+V81</f>
        <v>3561.45</v>
      </c>
      <c r="W61" s="36">
        <f>W66+W76+W71+W81</f>
        <v>982.78</v>
      </c>
      <c r="X61" s="25">
        <f>X66+X76+X71</f>
        <v>843.65</v>
      </c>
      <c r="Y61" s="25">
        <f>Y66+Y76+Y71</f>
        <v>136.1</v>
      </c>
      <c r="Z61" s="25">
        <f>Z66+Z76+Z71</f>
        <v>136.09</v>
      </c>
      <c r="AA61" s="172"/>
      <c r="AB61" s="172"/>
      <c r="AC61" s="200"/>
      <c r="AD61" s="5"/>
      <c r="AE61" s="5"/>
      <c r="AF61" s="5"/>
      <c r="AG61" s="5"/>
      <c r="AH61" s="5"/>
    </row>
    <row r="62" spans="1:34" ht="16.2" customHeight="1" thickBot="1" x14ac:dyDescent="0.3">
      <c r="A62" s="239"/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51">
        <f t="shared" ref="M62:M64" si="91">N62+O62</f>
        <v>0</v>
      </c>
      <c r="N62" s="48">
        <f t="shared" ref="N62:O64" si="92">N67+N72+N77+N82</f>
        <v>0</v>
      </c>
      <c r="O62" s="48">
        <f t="shared" si="92"/>
        <v>0</v>
      </c>
      <c r="P62" s="215"/>
      <c r="Q62" s="40" t="s">
        <v>5</v>
      </c>
      <c r="R62" s="23">
        <f t="shared" ref="R62:R64" si="93">S62+T62</f>
        <v>5157.91</v>
      </c>
      <c r="S62" s="25">
        <f t="shared" ref="S62:S64" si="94">S67+S77+S72+S82</f>
        <v>3982.9900000000002</v>
      </c>
      <c r="T62" s="25">
        <f t="shared" ref="T62:T64" si="95">T67+T77+T72+T82</f>
        <v>1174.9199999999998</v>
      </c>
      <c r="U62" s="36">
        <f t="shared" ref="U62:U64" si="96">V62+W62</f>
        <v>4618.7199999999993</v>
      </c>
      <c r="V62" s="25">
        <f t="shared" ref="V62:V64" si="97">V67+V77+V72+V82</f>
        <v>3713.3999999999996</v>
      </c>
      <c r="W62" s="25">
        <f t="shared" ref="W62:W64" si="98">W67+W77+W72+W82</f>
        <v>905.32</v>
      </c>
      <c r="X62" s="25">
        <f t="shared" ref="X62:X64" si="99">X67+X77+X72</f>
        <v>539.20000000000005</v>
      </c>
      <c r="Y62" s="25">
        <f t="shared" ref="Y62:Z64" si="100">Y67+Y77+Y72</f>
        <v>239.44000000000003</v>
      </c>
      <c r="Z62" s="25">
        <f t="shared" si="100"/>
        <v>239.45</v>
      </c>
      <c r="AA62" s="210"/>
      <c r="AB62" s="210"/>
      <c r="AC62" s="201"/>
      <c r="AD62" s="5"/>
      <c r="AE62" s="5"/>
      <c r="AF62" s="5"/>
      <c r="AG62" s="5"/>
      <c r="AH62" s="5"/>
    </row>
    <row r="63" spans="1:34" ht="16.2" customHeight="1" thickBot="1" x14ac:dyDescent="0.3">
      <c r="A63" s="239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51">
        <f t="shared" si="91"/>
        <v>0</v>
      </c>
      <c r="N63" s="48">
        <f t="shared" si="92"/>
        <v>0</v>
      </c>
      <c r="O63" s="48">
        <f t="shared" si="92"/>
        <v>0</v>
      </c>
      <c r="P63" s="215"/>
      <c r="Q63" s="40" t="s">
        <v>6</v>
      </c>
      <c r="R63" s="23">
        <f t="shared" si="93"/>
        <v>0</v>
      </c>
      <c r="S63" s="25">
        <f t="shared" si="94"/>
        <v>0</v>
      </c>
      <c r="T63" s="25">
        <f t="shared" si="95"/>
        <v>0</v>
      </c>
      <c r="U63" s="36">
        <f t="shared" si="96"/>
        <v>0</v>
      </c>
      <c r="V63" s="25">
        <f t="shared" si="97"/>
        <v>0</v>
      </c>
      <c r="W63" s="25">
        <f t="shared" si="98"/>
        <v>0</v>
      </c>
      <c r="X63" s="25">
        <f t="shared" si="99"/>
        <v>206.72000000000003</v>
      </c>
      <c r="Y63" s="25">
        <f t="shared" si="100"/>
        <v>136.09</v>
      </c>
      <c r="Z63" s="25">
        <f t="shared" si="100"/>
        <v>136.09</v>
      </c>
      <c r="AA63" s="210"/>
      <c r="AB63" s="210"/>
      <c r="AC63" s="201"/>
      <c r="AD63" s="5"/>
      <c r="AE63" s="5"/>
      <c r="AF63" s="5"/>
      <c r="AG63" s="5"/>
      <c r="AH63" s="5"/>
    </row>
    <row r="64" spans="1:34" ht="16.2" customHeight="1" x14ac:dyDescent="0.25">
      <c r="A64" s="239"/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51">
        <f t="shared" si="91"/>
        <v>0</v>
      </c>
      <c r="N64" s="48">
        <f t="shared" si="92"/>
        <v>0</v>
      </c>
      <c r="O64" s="48">
        <f t="shared" si="92"/>
        <v>0</v>
      </c>
      <c r="P64" s="215"/>
      <c r="Q64" s="40" t="s">
        <v>7</v>
      </c>
      <c r="R64" s="23">
        <f t="shared" si="93"/>
        <v>0</v>
      </c>
      <c r="S64" s="25">
        <f t="shared" si="94"/>
        <v>0</v>
      </c>
      <c r="T64" s="25">
        <f t="shared" si="95"/>
        <v>0</v>
      </c>
      <c r="U64" s="36">
        <f t="shared" si="96"/>
        <v>0</v>
      </c>
      <c r="V64" s="25">
        <f t="shared" si="97"/>
        <v>0</v>
      </c>
      <c r="W64" s="25">
        <f t="shared" si="98"/>
        <v>0</v>
      </c>
      <c r="X64" s="25">
        <f t="shared" si="99"/>
        <v>206.72000000000003</v>
      </c>
      <c r="Y64" s="25">
        <f t="shared" si="100"/>
        <v>136.09</v>
      </c>
      <c r="Z64" s="25">
        <f t="shared" si="100"/>
        <v>136.09</v>
      </c>
      <c r="AA64" s="210"/>
      <c r="AB64" s="210"/>
      <c r="AC64" s="201"/>
      <c r="AD64" s="5"/>
      <c r="AE64" s="5"/>
      <c r="AF64" s="5"/>
      <c r="AG64" s="5"/>
      <c r="AH64" s="5"/>
    </row>
    <row r="65" spans="1:34" ht="27.75" customHeight="1" thickBot="1" x14ac:dyDescent="0.3">
      <c r="A65" s="240"/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17"/>
      <c r="N65" s="217"/>
      <c r="O65" s="218"/>
      <c r="P65" s="216"/>
      <c r="Q65" s="52" t="s">
        <v>3</v>
      </c>
      <c r="R65" s="53">
        <f t="shared" ref="R65:W65" si="101">SUM(R61:R64)</f>
        <v>10545.789999999999</v>
      </c>
      <c r="S65" s="58">
        <f t="shared" si="101"/>
        <v>7966.27</v>
      </c>
      <c r="T65" s="58">
        <f t="shared" si="101"/>
        <v>2579.5199999999995</v>
      </c>
      <c r="U65" s="53">
        <f t="shared" si="101"/>
        <v>9162.9499999999989</v>
      </c>
      <c r="V65" s="58">
        <f t="shared" si="101"/>
        <v>7274.8499999999995</v>
      </c>
      <c r="W65" s="58">
        <f t="shared" si="101"/>
        <v>1888.1</v>
      </c>
      <c r="X65" s="179"/>
      <c r="Y65" s="179"/>
      <c r="Z65" s="179"/>
      <c r="AA65" s="211"/>
      <c r="AB65" s="211"/>
      <c r="AC65" s="202"/>
      <c r="AD65" s="5"/>
      <c r="AE65" s="5"/>
      <c r="AF65" s="5"/>
      <c r="AG65" s="5"/>
      <c r="AH65" s="5"/>
    </row>
    <row r="66" spans="1:34" ht="12.75" customHeight="1" x14ac:dyDescent="0.25">
      <c r="A66" s="81">
        <v>1</v>
      </c>
      <c r="B66" s="177" t="s">
        <v>51</v>
      </c>
      <c r="C66" s="177" t="s">
        <v>52</v>
      </c>
      <c r="D66" s="177" t="s">
        <v>56</v>
      </c>
      <c r="E66" s="177"/>
      <c r="F66" s="241"/>
      <c r="G66" s="177" t="s">
        <v>98</v>
      </c>
      <c r="H66" s="177" t="s">
        <v>53</v>
      </c>
      <c r="I66" s="177">
        <v>966.7</v>
      </c>
      <c r="J66" s="177"/>
      <c r="K66" s="225">
        <v>43101</v>
      </c>
      <c r="L66" s="225">
        <v>46752</v>
      </c>
      <c r="M66" s="36">
        <f>N66+O66</f>
        <v>0</v>
      </c>
      <c r="N66" s="36">
        <v>0</v>
      </c>
      <c r="O66" s="71">
        <v>0</v>
      </c>
      <c r="P66" s="106" t="s">
        <v>41</v>
      </c>
      <c r="Q66" s="27" t="s">
        <v>4</v>
      </c>
      <c r="R66" s="42">
        <f>S66+T66</f>
        <v>2578.6999999999998</v>
      </c>
      <c r="S66" s="25">
        <v>2578.6999999999998</v>
      </c>
      <c r="T66" s="25">
        <v>0</v>
      </c>
      <c r="U66" s="36">
        <f>V66+W66</f>
        <v>2578.6999999999998</v>
      </c>
      <c r="V66" s="25">
        <v>2578.6999999999998</v>
      </c>
      <c r="W66" s="25">
        <v>0</v>
      </c>
      <c r="X66" s="25">
        <f>M66+R66-U66</f>
        <v>0</v>
      </c>
      <c r="Y66" s="25">
        <f>N66+S66-V66</f>
        <v>0</v>
      </c>
      <c r="Z66" s="25">
        <f>O66+T66-W66</f>
        <v>0</v>
      </c>
      <c r="AA66" s="161"/>
      <c r="AB66" s="160"/>
      <c r="AC66" s="162"/>
      <c r="AD66" s="5"/>
      <c r="AE66" s="5"/>
      <c r="AF66" s="5"/>
      <c r="AG66" s="5"/>
      <c r="AH66" s="5"/>
    </row>
    <row r="67" spans="1:34" ht="12.75" customHeight="1" x14ac:dyDescent="0.25">
      <c r="A67" s="82"/>
      <c r="B67" s="178"/>
      <c r="C67" s="178"/>
      <c r="D67" s="178"/>
      <c r="E67" s="178"/>
      <c r="F67" s="242"/>
      <c r="G67" s="178"/>
      <c r="H67" s="178"/>
      <c r="I67" s="178"/>
      <c r="J67" s="178"/>
      <c r="K67" s="178"/>
      <c r="L67" s="178"/>
      <c r="M67" s="23">
        <f t="shared" ref="M67:M69" si="102">X66</f>
        <v>0</v>
      </c>
      <c r="N67" s="23">
        <f t="shared" ref="N67:N69" si="103">Y66</f>
        <v>0</v>
      </c>
      <c r="O67" s="23">
        <f t="shared" ref="O67:O69" si="104">Z66</f>
        <v>0</v>
      </c>
      <c r="P67" s="96"/>
      <c r="Q67" s="15" t="s">
        <v>5</v>
      </c>
      <c r="R67" s="23">
        <f t="shared" ref="R67:R69" si="105">S67+T67</f>
        <v>2808.1</v>
      </c>
      <c r="S67" s="25">
        <v>2808.1</v>
      </c>
      <c r="T67" s="25">
        <v>0</v>
      </c>
      <c r="U67" s="23">
        <v>2808.1</v>
      </c>
      <c r="V67" s="10">
        <v>2808.1</v>
      </c>
      <c r="W67" s="25">
        <v>0</v>
      </c>
      <c r="X67" s="10">
        <f t="shared" ref="X67:X69" si="106">M67+R67-U67</f>
        <v>0</v>
      </c>
      <c r="Y67" s="10">
        <f t="shared" ref="Y67:Y69" si="107">N67+S67-V67</f>
        <v>0</v>
      </c>
      <c r="Z67" s="10">
        <f t="shared" ref="Z67:Z69" si="108">O67+T67-W67</f>
        <v>0</v>
      </c>
      <c r="AA67" s="136"/>
      <c r="AB67" s="97"/>
      <c r="AC67" s="163"/>
      <c r="AD67" s="5"/>
      <c r="AE67" s="5"/>
      <c r="AF67" s="5"/>
      <c r="AG67" s="5"/>
      <c r="AH67" s="5"/>
    </row>
    <row r="68" spans="1:34" ht="12.75" customHeight="1" x14ac:dyDescent="0.25">
      <c r="A68" s="82"/>
      <c r="B68" s="178"/>
      <c r="C68" s="178"/>
      <c r="D68" s="178"/>
      <c r="E68" s="178"/>
      <c r="F68" s="242"/>
      <c r="G68" s="178"/>
      <c r="H68" s="178"/>
      <c r="I68" s="178"/>
      <c r="J68" s="178"/>
      <c r="K68" s="178"/>
      <c r="L68" s="178"/>
      <c r="M68" s="10">
        <f t="shared" si="102"/>
        <v>0</v>
      </c>
      <c r="N68" s="11">
        <f t="shared" si="103"/>
        <v>0</v>
      </c>
      <c r="O68" s="11">
        <f t="shared" si="104"/>
        <v>0</v>
      </c>
      <c r="P68" s="96"/>
      <c r="Q68" s="15" t="s">
        <v>6</v>
      </c>
      <c r="R68" s="23">
        <f t="shared" si="105"/>
        <v>0</v>
      </c>
      <c r="S68" s="25">
        <v>0</v>
      </c>
      <c r="T68" s="10">
        <v>0</v>
      </c>
      <c r="U68" s="23">
        <f t="shared" ref="U68:U69" si="109">V68+W68</f>
        <v>0</v>
      </c>
      <c r="V68" s="10">
        <v>0</v>
      </c>
      <c r="W68" s="10">
        <v>0</v>
      </c>
      <c r="X68" s="10">
        <f t="shared" si="106"/>
        <v>0</v>
      </c>
      <c r="Y68" s="10">
        <f t="shared" si="107"/>
        <v>0</v>
      </c>
      <c r="Z68" s="10">
        <f t="shared" si="108"/>
        <v>0</v>
      </c>
      <c r="AA68" s="136"/>
      <c r="AB68" s="97"/>
      <c r="AC68" s="163"/>
      <c r="AD68" s="5"/>
      <c r="AE68" s="5"/>
      <c r="AF68" s="5"/>
      <c r="AG68" s="5"/>
      <c r="AH68" s="5"/>
    </row>
    <row r="69" spans="1:34" ht="12.75" customHeight="1" x14ac:dyDescent="0.25">
      <c r="A69" s="82"/>
      <c r="B69" s="178"/>
      <c r="C69" s="178"/>
      <c r="D69" s="178"/>
      <c r="E69" s="178"/>
      <c r="F69" s="242"/>
      <c r="G69" s="178"/>
      <c r="H69" s="178"/>
      <c r="I69" s="178"/>
      <c r="J69" s="178"/>
      <c r="K69" s="178"/>
      <c r="L69" s="178"/>
      <c r="M69" s="10">
        <f t="shared" si="102"/>
        <v>0</v>
      </c>
      <c r="N69" s="11">
        <f t="shared" si="103"/>
        <v>0</v>
      </c>
      <c r="O69" s="11">
        <f t="shared" si="104"/>
        <v>0</v>
      </c>
      <c r="P69" s="96"/>
      <c r="Q69" s="15" t="s">
        <v>7</v>
      </c>
      <c r="R69" s="23">
        <f t="shared" si="105"/>
        <v>0</v>
      </c>
      <c r="S69" s="25">
        <v>0</v>
      </c>
      <c r="T69" s="10">
        <v>0</v>
      </c>
      <c r="U69" s="23">
        <f t="shared" si="109"/>
        <v>0</v>
      </c>
      <c r="V69" s="10">
        <v>0</v>
      </c>
      <c r="W69" s="10">
        <v>0</v>
      </c>
      <c r="X69" s="10">
        <f t="shared" si="106"/>
        <v>0</v>
      </c>
      <c r="Y69" s="10">
        <f t="shared" si="107"/>
        <v>0</v>
      </c>
      <c r="Z69" s="10">
        <f t="shared" si="108"/>
        <v>0</v>
      </c>
      <c r="AA69" s="136"/>
      <c r="AB69" s="97"/>
      <c r="AC69" s="163"/>
      <c r="AD69" s="5"/>
      <c r="AE69" s="5"/>
      <c r="AF69" s="5"/>
      <c r="AG69" s="5"/>
      <c r="AH69" s="5"/>
    </row>
    <row r="70" spans="1:34" ht="17.399999999999999" customHeight="1" x14ac:dyDescent="0.25">
      <c r="A70" s="82"/>
      <c r="B70" s="178"/>
      <c r="C70" s="178"/>
      <c r="D70" s="178"/>
      <c r="E70" s="178"/>
      <c r="F70" s="242"/>
      <c r="G70" s="178"/>
      <c r="H70" s="178"/>
      <c r="I70" s="178"/>
      <c r="J70" s="178"/>
      <c r="K70" s="178"/>
      <c r="L70" s="178"/>
      <c r="M70" s="24"/>
      <c r="N70" s="24"/>
      <c r="O70" s="24"/>
      <c r="P70" s="96"/>
      <c r="Q70" s="34" t="s">
        <v>3</v>
      </c>
      <c r="R70" s="37">
        <f>SUM(R66:R69)</f>
        <v>5386.7999999999993</v>
      </c>
      <c r="S70" s="12">
        <f t="shared" ref="S70" si="110">SUM(S66:S69)</f>
        <v>5386.7999999999993</v>
      </c>
      <c r="T70" s="12">
        <f t="shared" ref="T70" si="111">SUM(T66:T69)</f>
        <v>0</v>
      </c>
      <c r="U70" s="37">
        <f t="shared" ref="U70" si="112">SUM(U66:U69)</f>
        <v>5386.7999999999993</v>
      </c>
      <c r="V70" s="12">
        <f t="shared" ref="V70" si="113">SUM(V66:V69)</f>
        <v>5386.7999999999993</v>
      </c>
      <c r="W70" s="12">
        <f t="shared" ref="W70" si="114">SUM(W66:W69)</f>
        <v>0</v>
      </c>
      <c r="X70" s="102"/>
      <c r="Y70" s="102"/>
      <c r="Z70" s="102"/>
      <c r="AA70" s="136"/>
      <c r="AB70" s="97"/>
      <c r="AC70" s="164"/>
      <c r="AD70" s="5"/>
      <c r="AE70" s="5"/>
      <c r="AF70" s="5"/>
      <c r="AG70" s="5"/>
      <c r="AH70" s="5"/>
    </row>
    <row r="71" spans="1:34" ht="13.65" customHeight="1" x14ac:dyDescent="0.25">
      <c r="A71" s="81">
        <v>2</v>
      </c>
      <c r="B71" s="127" t="s">
        <v>51</v>
      </c>
      <c r="C71" s="127" t="s">
        <v>96</v>
      </c>
      <c r="D71" s="127" t="s">
        <v>129</v>
      </c>
      <c r="E71" s="192" t="s">
        <v>77</v>
      </c>
      <c r="F71" s="131"/>
      <c r="G71" s="116" t="s">
        <v>113</v>
      </c>
      <c r="H71" s="116" t="s">
        <v>97</v>
      </c>
      <c r="I71" s="127">
        <v>106.7</v>
      </c>
      <c r="J71" s="127">
        <v>478.88</v>
      </c>
      <c r="K71" s="86">
        <v>45292</v>
      </c>
      <c r="L71" s="86">
        <v>45961</v>
      </c>
      <c r="M71" s="23">
        <f>N71+O71</f>
        <v>0</v>
      </c>
      <c r="N71" s="23">
        <v>0</v>
      </c>
      <c r="O71" s="23">
        <v>0</v>
      </c>
      <c r="P71" s="104" t="s">
        <v>41</v>
      </c>
      <c r="Q71" s="15" t="s">
        <v>4</v>
      </c>
      <c r="R71" s="23">
        <f>S71+T71</f>
        <v>1500</v>
      </c>
      <c r="S71" s="23">
        <v>750</v>
      </c>
      <c r="T71" s="23">
        <v>750</v>
      </c>
      <c r="U71" s="36">
        <f>V71+W71</f>
        <v>656.36</v>
      </c>
      <c r="V71" s="23">
        <v>328.18</v>
      </c>
      <c r="W71" s="23">
        <v>328.18</v>
      </c>
      <c r="X71" s="10">
        <f>M71+R71-U71</f>
        <v>843.64</v>
      </c>
      <c r="Y71" s="10">
        <v>136.09</v>
      </c>
      <c r="Z71" s="10">
        <v>136.09</v>
      </c>
      <c r="AA71" s="121"/>
      <c r="AB71" s="121"/>
      <c r="AC71" s="156"/>
      <c r="AD71" s="6"/>
      <c r="AE71" s="6"/>
      <c r="AF71" s="6"/>
      <c r="AG71" s="6"/>
      <c r="AH71" s="6"/>
    </row>
    <row r="72" spans="1:34" ht="12.75" customHeight="1" x14ac:dyDescent="0.25">
      <c r="A72" s="82"/>
      <c r="B72" s="128"/>
      <c r="C72" s="128"/>
      <c r="D72" s="128"/>
      <c r="E72" s="198"/>
      <c r="F72" s="132"/>
      <c r="G72" s="117"/>
      <c r="H72" s="117"/>
      <c r="I72" s="128"/>
      <c r="J72" s="128"/>
      <c r="K72" s="87"/>
      <c r="L72" s="87"/>
      <c r="M72" s="10">
        <f t="shared" ref="M72:M74" si="115">N72+O72</f>
        <v>0</v>
      </c>
      <c r="N72" s="23">
        <v>0</v>
      </c>
      <c r="O72" s="23">
        <v>0</v>
      </c>
      <c r="P72" s="105"/>
      <c r="Q72" s="15" t="s">
        <v>5</v>
      </c>
      <c r="R72" s="23">
        <f t="shared" ref="R72:R74" si="116">S72+T72</f>
        <v>1500</v>
      </c>
      <c r="S72" s="23">
        <v>750</v>
      </c>
      <c r="T72" s="23">
        <v>750</v>
      </c>
      <c r="U72" s="23">
        <f t="shared" ref="U72:U74" si="117">V72+W72</f>
        <v>1167.52</v>
      </c>
      <c r="V72" s="23">
        <v>583.76</v>
      </c>
      <c r="W72" s="23">
        <v>583.76</v>
      </c>
      <c r="X72" s="10">
        <f t="shared" ref="X72:X74" si="118">M72+R72-U72</f>
        <v>332.48</v>
      </c>
      <c r="Y72" s="10">
        <v>136.09</v>
      </c>
      <c r="Z72" s="10">
        <v>136.09</v>
      </c>
      <c r="AA72" s="122"/>
      <c r="AB72" s="122"/>
      <c r="AC72" s="157"/>
      <c r="AD72" s="6"/>
      <c r="AE72" s="6"/>
      <c r="AF72" s="6"/>
      <c r="AG72" s="6"/>
      <c r="AH72" s="6"/>
    </row>
    <row r="73" spans="1:34" ht="12.75" customHeight="1" x14ac:dyDescent="0.25">
      <c r="A73" s="82"/>
      <c r="B73" s="128"/>
      <c r="C73" s="128"/>
      <c r="D73" s="128"/>
      <c r="E73" s="198"/>
      <c r="F73" s="132"/>
      <c r="G73" s="117"/>
      <c r="H73" s="117"/>
      <c r="I73" s="128"/>
      <c r="J73" s="128"/>
      <c r="K73" s="87"/>
      <c r="L73" s="87"/>
      <c r="M73" s="10">
        <f t="shared" si="115"/>
        <v>0</v>
      </c>
      <c r="N73" s="23">
        <v>0</v>
      </c>
      <c r="O73" s="23">
        <v>0</v>
      </c>
      <c r="P73" s="105"/>
      <c r="Q73" s="15" t="s">
        <v>6</v>
      </c>
      <c r="R73" s="23">
        <f t="shared" si="116"/>
        <v>0</v>
      </c>
      <c r="S73" s="23">
        <v>0</v>
      </c>
      <c r="T73" s="23">
        <v>0</v>
      </c>
      <c r="U73" s="23">
        <f t="shared" si="117"/>
        <v>0</v>
      </c>
      <c r="V73" s="23">
        <v>0</v>
      </c>
      <c r="W73" s="23">
        <v>0</v>
      </c>
      <c r="X73" s="10">
        <f t="shared" si="118"/>
        <v>0</v>
      </c>
      <c r="Y73" s="10">
        <v>136.09</v>
      </c>
      <c r="Z73" s="10">
        <v>136.09</v>
      </c>
      <c r="AA73" s="122"/>
      <c r="AB73" s="122"/>
      <c r="AC73" s="157"/>
      <c r="AD73" s="6"/>
      <c r="AE73" s="6"/>
      <c r="AF73" s="6"/>
      <c r="AG73" s="6"/>
      <c r="AH73" s="6"/>
    </row>
    <row r="74" spans="1:34" ht="12.75" customHeight="1" x14ac:dyDescent="0.25">
      <c r="A74" s="82"/>
      <c r="B74" s="128"/>
      <c r="C74" s="128"/>
      <c r="D74" s="128"/>
      <c r="E74" s="198"/>
      <c r="F74" s="132"/>
      <c r="G74" s="117"/>
      <c r="H74" s="117"/>
      <c r="I74" s="128"/>
      <c r="J74" s="128"/>
      <c r="K74" s="87"/>
      <c r="L74" s="87"/>
      <c r="M74" s="10">
        <f t="shared" si="115"/>
        <v>0</v>
      </c>
      <c r="N74" s="23">
        <v>0</v>
      </c>
      <c r="O74" s="23">
        <v>0</v>
      </c>
      <c r="P74" s="105"/>
      <c r="Q74" s="15" t="s">
        <v>7</v>
      </c>
      <c r="R74" s="23">
        <f t="shared" si="116"/>
        <v>0</v>
      </c>
      <c r="S74" s="23">
        <v>0</v>
      </c>
      <c r="T74" s="23">
        <v>0</v>
      </c>
      <c r="U74" s="23">
        <f t="shared" si="117"/>
        <v>0</v>
      </c>
      <c r="V74" s="23">
        <v>0</v>
      </c>
      <c r="W74" s="23">
        <v>0</v>
      </c>
      <c r="X74" s="10">
        <f t="shared" si="118"/>
        <v>0</v>
      </c>
      <c r="Y74" s="10">
        <v>136.09</v>
      </c>
      <c r="Z74" s="10">
        <v>136.09</v>
      </c>
      <c r="AA74" s="122"/>
      <c r="AB74" s="122"/>
      <c r="AC74" s="157"/>
      <c r="AD74" s="6"/>
      <c r="AE74" s="6"/>
      <c r="AF74" s="6"/>
      <c r="AG74" s="6"/>
      <c r="AH74" s="6"/>
    </row>
    <row r="75" spans="1:34" ht="18" customHeight="1" thickBot="1" x14ac:dyDescent="0.3">
      <c r="A75" s="82"/>
      <c r="B75" s="129"/>
      <c r="C75" s="129"/>
      <c r="D75" s="129"/>
      <c r="E75" s="199"/>
      <c r="F75" s="133"/>
      <c r="G75" s="134"/>
      <c r="H75" s="134"/>
      <c r="I75" s="129"/>
      <c r="J75" s="129"/>
      <c r="K75" s="88"/>
      <c r="L75" s="88"/>
      <c r="M75" s="124"/>
      <c r="N75" s="125"/>
      <c r="O75" s="126"/>
      <c r="P75" s="138"/>
      <c r="Q75" s="35" t="s">
        <v>3</v>
      </c>
      <c r="R75" s="38">
        <f>SUM(R71:R74)</f>
        <v>3000</v>
      </c>
      <c r="S75" s="60">
        <f t="shared" ref="S75:W75" si="119">SUM(S71:S74)</f>
        <v>1500</v>
      </c>
      <c r="T75" s="61">
        <f t="shared" si="119"/>
        <v>1500</v>
      </c>
      <c r="U75" s="37">
        <f t="shared" si="119"/>
        <v>1823.88</v>
      </c>
      <c r="V75" s="62">
        <f t="shared" si="119"/>
        <v>911.94</v>
      </c>
      <c r="W75" s="60">
        <f t="shared" si="119"/>
        <v>911.94</v>
      </c>
      <c r="X75" s="124"/>
      <c r="Y75" s="125"/>
      <c r="Z75" s="126"/>
      <c r="AA75" s="123"/>
      <c r="AB75" s="123"/>
      <c r="AC75" s="158"/>
      <c r="AD75" s="6"/>
      <c r="AE75" s="6"/>
      <c r="AF75" s="6"/>
      <c r="AG75" s="6"/>
      <c r="AH75" s="6"/>
    </row>
    <row r="76" spans="1:34" ht="13.65" customHeight="1" x14ac:dyDescent="0.25">
      <c r="A76" s="81">
        <v>3</v>
      </c>
      <c r="B76" s="127" t="s">
        <v>51</v>
      </c>
      <c r="C76" s="127" t="s">
        <v>107</v>
      </c>
      <c r="D76" s="127" t="s">
        <v>128</v>
      </c>
      <c r="E76" s="192" t="s">
        <v>77</v>
      </c>
      <c r="F76" s="131"/>
      <c r="G76" s="116" t="s">
        <v>108</v>
      </c>
      <c r="H76" s="116" t="s">
        <v>54</v>
      </c>
      <c r="I76" s="127">
        <v>0.9</v>
      </c>
      <c r="J76" s="127">
        <v>206.71</v>
      </c>
      <c r="K76" s="139">
        <v>45536</v>
      </c>
      <c r="L76" s="139" t="s">
        <v>127</v>
      </c>
      <c r="M76" s="23">
        <f>N76+O76</f>
        <v>0</v>
      </c>
      <c r="N76" s="23">
        <v>0</v>
      </c>
      <c r="O76" s="72">
        <v>0</v>
      </c>
      <c r="P76" s="104" t="s">
        <v>41</v>
      </c>
      <c r="Q76" s="15" t="s">
        <v>4</v>
      </c>
      <c r="R76" s="23">
        <f>S76+T76</f>
        <v>620.14</v>
      </c>
      <c r="S76" s="10">
        <v>310.06</v>
      </c>
      <c r="T76" s="10">
        <v>310.08</v>
      </c>
      <c r="U76" s="23">
        <f>V76+W76</f>
        <v>620.13</v>
      </c>
      <c r="V76" s="10">
        <v>310.05</v>
      </c>
      <c r="W76" s="10">
        <v>310.08</v>
      </c>
      <c r="X76" s="10">
        <f>M76+R76-U76</f>
        <v>9.9999999999909051E-3</v>
      </c>
      <c r="Y76" s="10">
        <f>N76+S76-V76</f>
        <v>9.9999999999909051E-3</v>
      </c>
      <c r="Z76" s="10">
        <f>O76+T76-W76</f>
        <v>0</v>
      </c>
      <c r="AA76" s="121"/>
      <c r="AB76" s="121"/>
      <c r="AC76" s="156"/>
    </row>
    <row r="77" spans="1:34" ht="13.65" customHeight="1" x14ac:dyDescent="0.25">
      <c r="A77" s="82"/>
      <c r="B77" s="128"/>
      <c r="C77" s="128"/>
      <c r="D77" s="128"/>
      <c r="E77" s="198"/>
      <c r="F77" s="132"/>
      <c r="G77" s="117"/>
      <c r="H77" s="117"/>
      <c r="I77" s="128"/>
      <c r="J77" s="128"/>
      <c r="K77" s="140"/>
      <c r="L77" s="140"/>
      <c r="M77" s="10">
        <f t="shared" ref="M77:M79" si="120">X76</f>
        <v>9.9999999999909051E-3</v>
      </c>
      <c r="N77" s="23">
        <v>0</v>
      </c>
      <c r="O77" s="72">
        <v>0</v>
      </c>
      <c r="P77" s="105"/>
      <c r="Q77" s="15" t="s">
        <v>5</v>
      </c>
      <c r="R77" s="23">
        <f t="shared" ref="R77:R79" si="121">S77+T77</f>
        <v>620.13</v>
      </c>
      <c r="S77" s="10">
        <v>310.05</v>
      </c>
      <c r="T77" s="10">
        <v>310.08</v>
      </c>
      <c r="U77" s="23">
        <f t="shared" ref="U77:U79" si="122">V77+W77</f>
        <v>413.41999999999996</v>
      </c>
      <c r="V77" s="10">
        <v>206.7</v>
      </c>
      <c r="W77" s="10">
        <v>206.72</v>
      </c>
      <c r="X77" s="10">
        <f t="shared" ref="X77:X79" si="123">M77+R77-U77</f>
        <v>206.72000000000003</v>
      </c>
      <c r="Y77" s="10">
        <f t="shared" ref="Y77:Y79" si="124">N77+S77-V77</f>
        <v>103.35000000000002</v>
      </c>
      <c r="Z77" s="10">
        <f t="shared" ref="Z77:Z79" si="125">O77+T77-W77</f>
        <v>103.35999999999999</v>
      </c>
      <c r="AA77" s="122"/>
      <c r="AB77" s="122"/>
      <c r="AC77" s="157"/>
    </row>
    <row r="78" spans="1:34" ht="13.65" customHeight="1" x14ac:dyDescent="0.25">
      <c r="A78" s="82"/>
      <c r="B78" s="128"/>
      <c r="C78" s="128"/>
      <c r="D78" s="128"/>
      <c r="E78" s="198"/>
      <c r="F78" s="132"/>
      <c r="G78" s="117"/>
      <c r="H78" s="117"/>
      <c r="I78" s="128"/>
      <c r="J78" s="128"/>
      <c r="K78" s="140"/>
      <c r="L78" s="140"/>
      <c r="M78" s="10">
        <f t="shared" si="120"/>
        <v>206.72000000000003</v>
      </c>
      <c r="N78" s="23">
        <v>0</v>
      </c>
      <c r="O78" s="72">
        <v>0</v>
      </c>
      <c r="P78" s="105"/>
      <c r="Q78" s="15" t="s">
        <v>6</v>
      </c>
      <c r="R78" s="23">
        <f t="shared" si="121"/>
        <v>0</v>
      </c>
      <c r="S78" s="10">
        <v>0</v>
      </c>
      <c r="T78" s="10">
        <v>0</v>
      </c>
      <c r="U78" s="23">
        <f t="shared" si="122"/>
        <v>0</v>
      </c>
      <c r="V78" s="10">
        <v>0</v>
      </c>
      <c r="W78" s="10">
        <v>0</v>
      </c>
      <c r="X78" s="10">
        <f t="shared" si="123"/>
        <v>206.72000000000003</v>
      </c>
      <c r="Y78" s="10">
        <f t="shared" si="124"/>
        <v>0</v>
      </c>
      <c r="Z78" s="10">
        <f t="shared" si="125"/>
        <v>0</v>
      </c>
      <c r="AA78" s="122"/>
      <c r="AB78" s="122"/>
      <c r="AC78" s="157"/>
    </row>
    <row r="79" spans="1:34" ht="12.75" customHeight="1" x14ac:dyDescent="0.25">
      <c r="A79" s="82"/>
      <c r="B79" s="128"/>
      <c r="C79" s="128"/>
      <c r="D79" s="128"/>
      <c r="E79" s="198"/>
      <c r="F79" s="132"/>
      <c r="G79" s="117"/>
      <c r="H79" s="117"/>
      <c r="I79" s="128"/>
      <c r="J79" s="128"/>
      <c r="K79" s="140"/>
      <c r="L79" s="140"/>
      <c r="M79" s="10">
        <f t="shared" si="120"/>
        <v>206.72000000000003</v>
      </c>
      <c r="N79" s="23">
        <v>0</v>
      </c>
      <c r="O79" s="72">
        <v>0</v>
      </c>
      <c r="P79" s="105"/>
      <c r="Q79" s="15" t="s">
        <v>7</v>
      </c>
      <c r="R79" s="23">
        <f t="shared" si="121"/>
        <v>0</v>
      </c>
      <c r="S79" s="10">
        <v>0</v>
      </c>
      <c r="T79" s="10">
        <v>0</v>
      </c>
      <c r="U79" s="44">
        <f t="shared" si="122"/>
        <v>0</v>
      </c>
      <c r="V79" s="10">
        <v>0</v>
      </c>
      <c r="W79" s="10">
        <v>0</v>
      </c>
      <c r="X79" s="10">
        <f t="shared" si="123"/>
        <v>206.72000000000003</v>
      </c>
      <c r="Y79" s="10">
        <f t="shared" si="124"/>
        <v>0</v>
      </c>
      <c r="Z79" s="10">
        <f t="shared" si="125"/>
        <v>0</v>
      </c>
      <c r="AA79" s="122"/>
      <c r="AB79" s="122"/>
      <c r="AC79" s="157"/>
    </row>
    <row r="80" spans="1:34" ht="26.4" customHeight="1" thickBot="1" x14ac:dyDescent="0.3">
      <c r="A80" s="82"/>
      <c r="B80" s="129"/>
      <c r="C80" s="129"/>
      <c r="D80" s="129"/>
      <c r="E80" s="199"/>
      <c r="F80" s="133"/>
      <c r="G80" s="134"/>
      <c r="H80" s="134"/>
      <c r="I80" s="129"/>
      <c r="J80" s="129"/>
      <c r="K80" s="141"/>
      <c r="L80" s="141"/>
      <c r="M80" s="124"/>
      <c r="N80" s="125"/>
      <c r="O80" s="126"/>
      <c r="P80" s="138"/>
      <c r="Q80" s="35" t="s">
        <v>3</v>
      </c>
      <c r="R80" s="38">
        <f>SUM(R76:R79)</f>
        <v>1240.27</v>
      </c>
      <c r="S80" s="60">
        <f t="shared" ref="S80:W80" si="126">SUM(S76:S79)</f>
        <v>620.11</v>
      </c>
      <c r="T80" s="61">
        <f t="shared" si="126"/>
        <v>620.16</v>
      </c>
      <c r="U80" s="38">
        <f t="shared" si="126"/>
        <v>1033.55</v>
      </c>
      <c r="V80" s="62">
        <f t="shared" si="126"/>
        <v>516.75</v>
      </c>
      <c r="W80" s="60">
        <f t="shared" si="126"/>
        <v>516.79999999999995</v>
      </c>
      <c r="X80" s="124"/>
      <c r="Y80" s="125"/>
      <c r="Z80" s="126"/>
      <c r="AA80" s="123"/>
      <c r="AB80" s="123"/>
      <c r="AC80" s="158"/>
    </row>
    <row r="81" spans="1:29" ht="12.75" customHeight="1" x14ac:dyDescent="0.25">
      <c r="A81" s="81">
        <v>4</v>
      </c>
      <c r="B81" s="127" t="s">
        <v>51</v>
      </c>
      <c r="C81" s="127" t="s">
        <v>115</v>
      </c>
      <c r="D81" s="127" t="s">
        <v>116</v>
      </c>
      <c r="E81" s="192" t="s">
        <v>77</v>
      </c>
      <c r="F81" s="131"/>
      <c r="G81" s="116" t="s">
        <v>117</v>
      </c>
      <c r="H81" s="116" t="s">
        <v>118</v>
      </c>
      <c r="I81" s="127">
        <v>1</v>
      </c>
      <c r="J81" s="127">
        <v>229.68</v>
      </c>
      <c r="K81" s="139">
        <v>45444</v>
      </c>
      <c r="L81" s="139">
        <v>45777</v>
      </c>
      <c r="M81" s="23">
        <f>N81+O81</f>
        <v>0</v>
      </c>
      <c r="N81" s="23">
        <v>0</v>
      </c>
      <c r="O81" s="72">
        <v>0</v>
      </c>
      <c r="P81" s="104" t="s">
        <v>41</v>
      </c>
      <c r="Q81" s="15" t="s">
        <v>4</v>
      </c>
      <c r="R81" s="23">
        <f>S81+T81</f>
        <v>689.04</v>
      </c>
      <c r="S81" s="10">
        <v>344.52</v>
      </c>
      <c r="T81" s="10">
        <v>344.52</v>
      </c>
      <c r="U81" s="23">
        <f>V81+W81</f>
        <v>689.04</v>
      </c>
      <c r="V81" s="10">
        <v>344.52</v>
      </c>
      <c r="W81" s="10">
        <v>344.52</v>
      </c>
      <c r="X81" s="10">
        <f>M81+R81-U81</f>
        <v>0</v>
      </c>
      <c r="Y81" s="10">
        <f>N81+S81-V81</f>
        <v>0</v>
      </c>
      <c r="Z81" s="10">
        <f>O81+T81-W81</f>
        <v>0</v>
      </c>
      <c r="AA81" s="121"/>
      <c r="AB81" s="121"/>
      <c r="AC81" s="156"/>
    </row>
    <row r="82" spans="1:29" ht="13.2" x14ac:dyDescent="0.25">
      <c r="A82" s="82"/>
      <c r="B82" s="128"/>
      <c r="C82" s="128"/>
      <c r="D82" s="128"/>
      <c r="E82" s="198"/>
      <c r="F82" s="132"/>
      <c r="G82" s="117"/>
      <c r="H82" s="117"/>
      <c r="I82" s="128"/>
      <c r="J82" s="128"/>
      <c r="K82" s="140"/>
      <c r="L82" s="140"/>
      <c r="M82" s="10">
        <f t="shared" ref="M82:M84" si="127">X81</f>
        <v>0</v>
      </c>
      <c r="N82" s="11">
        <f t="shared" ref="N82:N84" si="128">Y81</f>
        <v>0</v>
      </c>
      <c r="O82" s="11">
        <f t="shared" ref="O82:O84" si="129">Z81</f>
        <v>0</v>
      </c>
      <c r="P82" s="105"/>
      <c r="Q82" s="15" t="s">
        <v>5</v>
      </c>
      <c r="R82" s="23">
        <f t="shared" ref="R82:R84" si="130">S82+T82</f>
        <v>229.68</v>
      </c>
      <c r="S82" s="10">
        <v>114.84</v>
      </c>
      <c r="T82" s="10">
        <v>114.84</v>
      </c>
      <c r="U82" s="23">
        <f t="shared" ref="U82:U84" si="131">V82+W82</f>
        <v>229.68</v>
      </c>
      <c r="V82" s="10">
        <v>114.84</v>
      </c>
      <c r="W82" s="10">
        <v>114.84</v>
      </c>
      <c r="X82" s="10">
        <f t="shared" ref="X82:X84" si="132">M82+R82-U82</f>
        <v>0</v>
      </c>
      <c r="Y82" s="10">
        <f t="shared" ref="Y82:Y84" si="133">N82+S82-V82</f>
        <v>0</v>
      </c>
      <c r="Z82" s="10">
        <f t="shared" ref="Z82:Z84" si="134">O82+T82-W82</f>
        <v>0</v>
      </c>
      <c r="AA82" s="122"/>
      <c r="AB82" s="122"/>
      <c r="AC82" s="157"/>
    </row>
    <row r="83" spans="1:29" ht="13.2" x14ac:dyDescent="0.25">
      <c r="A83" s="82"/>
      <c r="B83" s="128"/>
      <c r="C83" s="128"/>
      <c r="D83" s="128"/>
      <c r="E83" s="198"/>
      <c r="F83" s="132"/>
      <c r="G83" s="117"/>
      <c r="H83" s="117"/>
      <c r="I83" s="128"/>
      <c r="J83" s="128"/>
      <c r="K83" s="140"/>
      <c r="L83" s="140"/>
      <c r="M83" s="10">
        <f t="shared" si="127"/>
        <v>0</v>
      </c>
      <c r="N83" s="11">
        <f t="shared" si="128"/>
        <v>0</v>
      </c>
      <c r="O83" s="11">
        <f t="shared" si="129"/>
        <v>0</v>
      </c>
      <c r="P83" s="105"/>
      <c r="Q83" s="15" t="s">
        <v>6</v>
      </c>
      <c r="R83" s="23">
        <f t="shared" si="130"/>
        <v>0</v>
      </c>
      <c r="S83" s="10">
        <v>0</v>
      </c>
      <c r="T83" s="10">
        <v>0</v>
      </c>
      <c r="U83" s="23">
        <f t="shared" si="131"/>
        <v>0</v>
      </c>
      <c r="V83" s="10">
        <v>0</v>
      </c>
      <c r="W83" s="10">
        <v>0</v>
      </c>
      <c r="X83" s="10">
        <f t="shared" si="132"/>
        <v>0</v>
      </c>
      <c r="Y83" s="10">
        <f t="shared" si="133"/>
        <v>0</v>
      </c>
      <c r="Z83" s="10">
        <f t="shared" si="134"/>
        <v>0</v>
      </c>
      <c r="AA83" s="122"/>
      <c r="AB83" s="122"/>
      <c r="AC83" s="157"/>
    </row>
    <row r="84" spans="1:29" ht="13.2" x14ac:dyDescent="0.25">
      <c r="A84" s="82"/>
      <c r="B84" s="128"/>
      <c r="C84" s="128"/>
      <c r="D84" s="128"/>
      <c r="E84" s="198"/>
      <c r="F84" s="132"/>
      <c r="G84" s="117"/>
      <c r="H84" s="117"/>
      <c r="I84" s="128"/>
      <c r="J84" s="128"/>
      <c r="K84" s="140"/>
      <c r="L84" s="140"/>
      <c r="M84" s="10">
        <f t="shared" si="127"/>
        <v>0</v>
      </c>
      <c r="N84" s="11">
        <f t="shared" si="128"/>
        <v>0</v>
      </c>
      <c r="O84" s="11">
        <f t="shared" si="129"/>
        <v>0</v>
      </c>
      <c r="P84" s="105"/>
      <c r="Q84" s="15" t="s">
        <v>7</v>
      </c>
      <c r="R84" s="23">
        <f t="shared" si="130"/>
        <v>0</v>
      </c>
      <c r="S84" s="10">
        <v>0</v>
      </c>
      <c r="T84" s="10">
        <v>0</v>
      </c>
      <c r="U84" s="44">
        <f t="shared" si="131"/>
        <v>0</v>
      </c>
      <c r="V84" s="10">
        <v>0</v>
      </c>
      <c r="W84" s="10">
        <v>0</v>
      </c>
      <c r="X84" s="10">
        <f t="shared" si="132"/>
        <v>0</v>
      </c>
      <c r="Y84" s="10">
        <f t="shared" si="133"/>
        <v>0</v>
      </c>
      <c r="Z84" s="10">
        <f t="shared" si="134"/>
        <v>0</v>
      </c>
      <c r="AA84" s="122"/>
      <c r="AB84" s="122"/>
      <c r="AC84" s="157"/>
    </row>
    <row r="85" spans="1:29" ht="13.8" thickBot="1" x14ac:dyDescent="0.3">
      <c r="A85" s="82"/>
      <c r="B85" s="129"/>
      <c r="C85" s="129"/>
      <c r="D85" s="129"/>
      <c r="E85" s="199"/>
      <c r="F85" s="133"/>
      <c r="G85" s="134"/>
      <c r="H85" s="134"/>
      <c r="I85" s="129"/>
      <c r="J85" s="129"/>
      <c r="K85" s="141"/>
      <c r="L85" s="141"/>
      <c r="M85" s="124"/>
      <c r="N85" s="125"/>
      <c r="O85" s="126"/>
      <c r="P85" s="138"/>
      <c r="Q85" s="35" t="s">
        <v>3</v>
      </c>
      <c r="R85" s="38">
        <f>SUM(R81:R84)</f>
        <v>918.72</v>
      </c>
      <c r="S85" s="60">
        <f t="shared" ref="S85:W85" si="135">SUM(S81:S84)</f>
        <v>459.36</v>
      </c>
      <c r="T85" s="61">
        <f t="shared" si="135"/>
        <v>459.36</v>
      </c>
      <c r="U85" s="38">
        <f t="shared" si="135"/>
        <v>918.72</v>
      </c>
      <c r="V85" s="62">
        <f t="shared" si="135"/>
        <v>459.36</v>
      </c>
      <c r="W85" s="60">
        <f t="shared" si="135"/>
        <v>459.36</v>
      </c>
      <c r="X85" s="124"/>
      <c r="Y85" s="125"/>
      <c r="Z85" s="126"/>
      <c r="AA85" s="123"/>
      <c r="AB85" s="123"/>
      <c r="AC85" s="158"/>
    </row>
    <row r="86" spans="1:29" ht="13.8" thickBot="1" x14ac:dyDescent="0.3">
      <c r="A86" s="89">
        <v>4</v>
      </c>
      <c r="B86" s="226" t="s">
        <v>57</v>
      </c>
      <c r="C86" s="227"/>
      <c r="D86" s="227"/>
      <c r="E86" s="227"/>
      <c r="F86" s="227"/>
      <c r="G86" s="227"/>
      <c r="H86" s="227"/>
      <c r="I86" s="227"/>
      <c r="J86" s="227"/>
      <c r="K86" s="227"/>
      <c r="L86" s="228"/>
      <c r="M86" s="51">
        <f>N86+O86</f>
        <v>37353.479999999996</v>
      </c>
      <c r="N86" s="48">
        <f>N91+N96+N101+N106+N111+N121+N116</f>
        <v>37353.479999999996</v>
      </c>
      <c r="O86" s="48">
        <f>O91+O96+O101+O106+O111+O121+O116</f>
        <v>0</v>
      </c>
      <c r="P86" s="107"/>
      <c r="Q86" s="49" t="s">
        <v>4</v>
      </c>
      <c r="R86" s="48">
        <f>S86+T86</f>
        <v>89430.12</v>
      </c>
      <c r="S86" s="51">
        <f>S91+S96+S101+S106+S111+S116+S121+S121</f>
        <v>89430.12</v>
      </c>
      <c r="T86" s="51">
        <f>T91+T96+T101+T106+T111+T116+T121+T121</f>
        <v>0</v>
      </c>
      <c r="U86" s="48">
        <f>V86+W86</f>
        <v>91989.119999999995</v>
      </c>
      <c r="V86" s="63">
        <f>V91+V96+V101+V106+V111+V116+V121</f>
        <v>91989.119999999995</v>
      </c>
      <c r="W86" s="63">
        <f>W91+W96+W101+W106+W111+W116+W121</f>
        <v>0</v>
      </c>
      <c r="X86" s="51">
        <f>M86+R86-U86</f>
        <v>34794.479999999996</v>
      </c>
      <c r="Y86" s="51">
        <f>N86+S86-V86</f>
        <v>34794.479999999996</v>
      </c>
      <c r="Z86" s="51">
        <f>O86+T86-W86</f>
        <v>0</v>
      </c>
      <c r="AA86" s="110"/>
      <c r="AB86" s="110"/>
      <c r="AC86" s="206"/>
    </row>
    <row r="87" spans="1:29" ht="13.8" thickBot="1" x14ac:dyDescent="0.3">
      <c r="A87" s="90"/>
      <c r="B87" s="229"/>
      <c r="C87" s="230"/>
      <c r="D87" s="230"/>
      <c r="E87" s="230"/>
      <c r="F87" s="230"/>
      <c r="G87" s="230"/>
      <c r="H87" s="230"/>
      <c r="I87" s="230"/>
      <c r="J87" s="230"/>
      <c r="K87" s="230"/>
      <c r="L87" s="231"/>
      <c r="M87" s="51">
        <f t="shared" ref="M87:M89" si="136">N87+O87</f>
        <v>34794.479999999996</v>
      </c>
      <c r="N87" s="48">
        <f t="shared" ref="N87:N89" si="137">N92+N97+N102+N107+N112+N122+N117</f>
        <v>34794.479999999996</v>
      </c>
      <c r="O87" s="48">
        <f t="shared" ref="O87:O89" si="138">O92+O97+O102+O107+O112+O122+O117</f>
        <v>0</v>
      </c>
      <c r="P87" s="108"/>
      <c r="Q87" s="14" t="s">
        <v>5</v>
      </c>
      <c r="R87" s="23">
        <f t="shared" ref="R87:R89" si="139">S87+T87</f>
        <v>89430.12</v>
      </c>
      <c r="S87" s="51">
        <f t="shared" ref="S87:T89" si="140">S92+S97+S102+S107+S112+S117+S122+S122</f>
        <v>89430.12</v>
      </c>
      <c r="T87" s="51">
        <f t="shared" si="140"/>
        <v>0</v>
      </c>
      <c r="U87" s="48">
        <f t="shared" ref="U87:U89" si="141">V87+W87</f>
        <v>91989.119999999995</v>
      </c>
      <c r="V87" s="63">
        <f t="shared" ref="V87:V89" si="142">V92+V97+V102+V107+V112+V117+V122</f>
        <v>91989.119999999995</v>
      </c>
      <c r="W87" s="63">
        <f t="shared" ref="W87:W89" si="143">W92+W97+W102+W107+W112+W117+W122</f>
        <v>0</v>
      </c>
      <c r="X87" s="10">
        <f t="shared" ref="X87:X89" si="144">M87+R87-U87</f>
        <v>32235.479999999996</v>
      </c>
      <c r="Y87" s="10">
        <f t="shared" ref="Y87:Y89" si="145">N87+S87-V87</f>
        <v>32235.479999999996</v>
      </c>
      <c r="Z87" s="10">
        <f t="shared" ref="Z87:Z89" si="146">O87+T87-W87</f>
        <v>0</v>
      </c>
      <c r="AA87" s="111"/>
      <c r="AB87" s="111"/>
      <c r="AC87" s="207"/>
    </row>
    <row r="88" spans="1:29" ht="13.8" thickBot="1" x14ac:dyDescent="0.3">
      <c r="A88" s="90"/>
      <c r="B88" s="229"/>
      <c r="C88" s="230"/>
      <c r="D88" s="230"/>
      <c r="E88" s="230"/>
      <c r="F88" s="230"/>
      <c r="G88" s="230"/>
      <c r="H88" s="230"/>
      <c r="I88" s="230"/>
      <c r="J88" s="230"/>
      <c r="K88" s="230"/>
      <c r="L88" s="231"/>
      <c r="M88" s="51">
        <f t="shared" si="136"/>
        <v>34794.479999999996</v>
      </c>
      <c r="N88" s="48">
        <f t="shared" si="137"/>
        <v>34794.479999999996</v>
      </c>
      <c r="O88" s="48">
        <f t="shared" si="138"/>
        <v>0</v>
      </c>
      <c r="P88" s="108"/>
      <c r="Q88" s="14" t="s">
        <v>6</v>
      </c>
      <c r="R88" s="23">
        <f t="shared" si="139"/>
        <v>0</v>
      </c>
      <c r="S88" s="51">
        <f t="shared" si="140"/>
        <v>0</v>
      </c>
      <c r="T88" s="51">
        <f t="shared" si="140"/>
        <v>0</v>
      </c>
      <c r="U88" s="48">
        <f t="shared" si="141"/>
        <v>0</v>
      </c>
      <c r="V88" s="63">
        <f t="shared" si="142"/>
        <v>0</v>
      </c>
      <c r="W88" s="63">
        <f t="shared" si="143"/>
        <v>0</v>
      </c>
      <c r="X88" s="10">
        <f t="shared" si="144"/>
        <v>34794.479999999996</v>
      </c>
      <c r="Y88" s="10">
        <f t="shared" si="145"/>
        <v>34794.479999999996</v>
      </c>
      <c r="Z88" s="10">
        <f t="shared" si="146"/>
        <v>0</v>
      </c>
      <c r="AA88" s="111"/>
      <c r="AB88" s="111"/>
      <c r="AC88" s="207"/>
    </row>
    <row r="89" spans="1:29" ht="13.2" x14ac:dyDescent="0.25">
      <c r="A89" s="90"/>
      <c r="B89" s="229"/>
      <c r="C89" s="230"/>
      <c r="D89" s="230"/>
      <c r="E89" s="230"/>
      <c r="F89" s="230"/>
      <c r="G89" s="230"/>
      <c r="H89" s="230"/>
      <c r="I89" s="230"/>
      <c r="J89" s="230"/>
      <c r="K89" s="230"/>
      <c r="L89" s="231"/>
      <c r="M89" s="48">
        <f t="shared" si="136"/>
        <v>34794.479999999996</v>
      </c>
      <c r="N89" s="48">
        <f t="shared" si="137"/>
        <v>34794.479999999996</v>
      </c>
      <c r="O89" s="48">
        <f t="shared" si="138"/>
        <v>0</v>
      </c>
      <c r="P89" s="108"/>
      <c r="Q89" s="14" t="s">
        <v>7</v>
      </c>
      <c r="R89" s="23">
        <f t="shared" si="139"/>
        <v>0</v>
      </c>
      <c r="S89" s="51">
        <f t="shared" si="140"/>
        <v>0</v>
      </c>
      <c r="T89" s="51">
        <f t="shared" si="140"/>
        <v>0</v>
      </c>
      <c r="U89" s="48">
        <f t="shared" si="141"/>
        <v>0</v>
      </c>
      <c r="V89" s="63">
        <f t="shared" si="142"/>
        <v>0</v>
      </c>
      <c r="W89" s="63">
        <f t="shared" si="143"/>
        <v>0</v>
      </c>
      <c r="X89" s="10">
        <f t="shared" si="144"/>
        <v>34794.479999999996</v>
      </c>
      <c r="Y89" s="10">
        <f t="shared" si="145"/>
        <v>34794.479999999996</v>
      </c>
      <c r="Z89" s="10">
        <f t="shared" si="146"/>
        <v>0</v>
      </c>
      <c r="AA89" s="111"/>
      <c r="AB89" s="111"/>
      <c r="AC89" s="207"/>
    </row>
    <row r="90" spans="1:29" ht="25.5" customHeight="1" thickBot="1" x14ac:dyDescent="0.3">
      <c r="A90" s="91"/>
      <c r="B90" s="232"/>
      <c r="C90" s="233"/>
      <c r="D90" s="233"/>
      <c r="E90" s="233"/>
      <c r="F90" s="233"/>
      <c r="G90" s="233"/>
      <c r="H90" s="233"/>
      <c r="I90" s="233"/>
      <c r="J90" s="233"/>
      <c r="K90" s="233"/>
      <c r="L90" s="234"/>
      <c r="M90" s="222"/>
      <c r="N90" s="223"/>
      <c r="O90" s="224"/>
      <c r="P90" s="109"/>
      <c r="Q90" s="52" t="s">
        <v>3</v>
      </c>
      <c r="R90" s="53">
        <f>SUM(R86:R89)</f>
        <v>178860.24</v>
      </c>
      <c r="S90" s="58">
        <f>SUM(S86:S89)</f>
        <v>178860.24</v>
      </c>
      <c r="T90" s="58">
        <f t="shared" ref="T90:W90" si="147">SUM(T86:T89)</f>
        <v>0</v>
      </c>
      <c r="U90" s="53">
        <f>SUM(U86:U89)</f>
        <v>183978.23999999999</v>
      </c>
      <c r="V90" s="58">
        <f>SUM(V86:V89)</f>
        <v>183978.23999999999</v>
      </c>
      <c r="W90" s="58">
        <f t="shared" si="147"/>
        <v>0</v>
      </c>
      <c r="X90" s="99"/>
      <c r="Y90" s="100"/>
      <c r="Z90" s="101"/>
      <c r="AA90" s="112"/>
      <c r="AB90" s="112"/>
      <c r="AC90" s="208"/>
    </row>
    <row r="91" spans="1:29" ht="13.2" x14ac:dyDescent="0.25">
      <c r="A91" s="81">
        <v>1</v>
      </c>
      <c r="B91" s="93" t="s">
        <v>58</v>
      </c>
      <c r="C91" s="93" t="s">
        <v>59</v>
      </c>
      <c r="D91" s="93" t="s">
        <v>126</v>
      </c>
      <c r="E91" s="196" t="s">
        <v>77</v>
      </c>
      <c r="F91" s="95"/>
      <c r="G91" s="93" t="s">
        <v>62</v>
      </c>
      <c r="H91" s="196" t="s">
        <v>60</v>
      </c>
      <c r="I91" s="95">
        <v>471</v>
      </c>
      <c r="J91" s="93">
        <v>48.55</v>
      </c>
      <c r="K91" s="88">
        <v>45628</v>
      </c>
      <c r="L91" s="88">
        <v>45962</v>
      </c>
      <c r="M91" s="25">
        <f>N91+O91</f>
        <v>22865.17</v>
      </c>
      <c r="N91" s="26">
        <v>22865.17</v>
      </c>
      <c r="O91" s="26">
        <v>0</v>
      </c>
      <c r="P91" s="106" t="s">
        <v>41</v>
      </c>
      <c r="Q91" s="27" t="s">
        <v>4</v>
      </c>
      <c r="R91" s="36">
        <f>S91+T91</f>
        <v>68595.509999999995</v>
      </c>
      <c r="S91" s="25">
        <v>68595.509999999995</v>
      </c>
      <c r="T91" s="25">
        <v>0</v>
      </c>
      <c r="U91" s="36">
        <f>V91+W91</f>
        <v>68595.509999999995</v>
      </c>
      <c r="V91" s="25">
        <v>68595.509999999995</v>
      </c>
      <c r="W91" s="25">
        <v>0</v>
      </c>
      <c r="X91" s="25">
        <f>M91+R91-U91</f>
        <v>22865.17</v>
      </c>
      <c r="Y91" s="25">
        <f>N91+S91-V91</f>
        <v>22865.17</v>
      </c>
      <c r="Z91" s="25">
        <f>O91+T91-W91</f>
        <v>0</v>
      </c>
      <c r="AA91" s="161"/>
      <c r="AB91" s="160"/>
      <c r="AC91" s="209" t="s">
        <v>110</v>
      </c>
    </row>
    <row r="92" spans="1:29" ht="13.2" x14ac:dyDescent="0.25">
      <c r="A92" s="82"/>
      <c r="B92" s="83"/>
      <c r="C92" s="83"/>
      <c r="D92" s="83"/>
      <c r="E92" s="84"/>
      <c r="F92" s="85"/>
      <c r="G92" s="83"/>
      <c r="H92" s="84"/>
      <c r="I92" s="85"/>
      <c r="J92" s="83"/>
      <c r="K92" s="83"/>
      <c r="L92" s="83"/>
      <c r="M92" s="10">
        <f t="shared" ref="M92:O94" si="148">X91</f>
        <v>22865.17</v>
      </c>
      <c r="N92" s="11">
        <f t="shared" si="148"/>
        <v>22865.17</v>
      </c>
      <c r="O92" s="11">
        <f t="shared" si="148"/>
        <v>0</v>
      </c>
      <c r="P92" s="96"/>
      <c r="Q92" s="15" t="s">
        <v>5</v>
      </c>
      <c r="R92" s="36">
        <f>S92+T92</f>
        <v>68595.509999999995</v>
      </c>
      <c r="S92" s="25">
        <v>68595.509999999995</v>
      </c>
      <c r="T92" s="25">
        <v>0</v>
      </c>
      <c r="U92" s="23">
        <f t="shared" ref="U92:U94" si="149">V92</f>
        <v>68595.509999999995</v>
      </c>
      <c r="V92" s="25">
        <v>68595.509999999995</v>
      </c>
      <c r="W92" s="25">
        <v>0</v>
      </c>
      <c r="X92" s="10">
        <f t="shared" ref="X92:X94" si="150">M92+R92-U92</f>
        <v>22865.17</v>
      </c>
      <c r="Y92" s="10">
        <f t="shared" ref="Y92:Y94" si="151">N92+S92-V92</f>
        <v>22865.17</v>
      </c>
      <c r="Z92" s="10">
        <f t="shared" ref="Z92:Z94" si="152">O92+T92-W92</f>
        <v>0</v>
      </c>
      <c r="AA92" s="136"/>
      <c r="AB92" s="97"/>
      <c r="AC92" s="142"/>
    </row>
    <row r="93" spans="1:29" ht="13.2" x14ac:dyDescent="0.25">
      <c r="A93" s="82"/>
      <c r="B93" s="83"/>
      <c r="C93" s="83"/>
      <c r="D93" s="83"/>
      <c r="E93" s="84"/>
      <c r="F93" s="85"/>
      <c r="G93" s="83"/>
      <c r="H93" s="84"/>
      <c r="I93" s="85"/>
      <c r="J93" s="83"/>
      <c r="K93" s="83"/>
      <c r="L93" s="83"/>
      <c r="M93" s="10">
        <f t="shared" si="148"/>
        <v>22865.17</v>
      </c>
      <c r="N93" s="11">
        <f t="shared" si="148"/>
        <v>22865.17</v>
      </c>
      <c r="O93" s="11">
        <f t="shared" si="148"/>
        <v>0</v>
      </c>
      <c r="P93" s="96"/>
      <c r="Q93" s="15" t="s">
        <v>6</v>
      </c>
      <c r="R93" s="23">
        <f t="shared" ref="R93:R94" si="153">S93+T93</f>
        <v>0</v>
      </c>
      <c r="S93" s="25">
        <v>0</v>
      </c>
      <c r="T93" s="25">
        <v>0</v>
      </c>
      <c r="U93" s="23">
        <f t="shared" si="149"/>
        <v>0</v>
      </c>
      <c r="V93" s="25">
        <v>0</v>
      </c>
      <c r="W93" s="25">
        <v>0</v>
      </c>
      <c r="X93" s="10">
        <f t="shared" si="150"/>
        <v>22865.17</v>
      </c>
      <c r="Y93" s="10">
        <f t="shared" si="151"/>
        <v>22865.17</v>
      </c>
      <c r="Z93" s="10">
        <f t="shared" si="152"/>
        <v>0</v>
      </c>
      <c r="AA93" s="136"/>
      <c r="AB93" s="97"/>
      <c r="AC93" s="142"/>
    </row>
    <row r="94" spans="1:29" ht="13.2" x14ac:dyDescent="0.25">
      <c r="A94" s="82"/>
      <c r="B94" s="83"/>
      <c r="C94" s="83"/>
      <c r="D94" s="83"/>
      <c r="E94" s="84"/>
      <c r="F94" s="85"/>
      <c r="G94" s="83"/>
      <c r="H94" s="84"/>
      <c r="I94" s="85"/>
      <c r="J94" s="83"/>
      <c r="K94" s="83"/>
      <c r="L94" s="83"/>
      <c r="M94" s="10">
        <f t="shared" si="148"/>
        <v>22865.17</v>
      </c>
      <c r="N94" s="11">
        <f t="shared" si="148"/>
        <v>22865.17</v>
      </c>
      <c r="O94" s="11">
        <f t="shared" si="148"/>
        <v>0</v>
      </c>
      <c r="P94" s="96"/>
      <c r="Q94" s="15" t="s">
        <v>7</v>
      </c>
      <c r="R94" s="23">
        <f t="shared" si="153"/>
        <v>0</v>
      </c>
      <c r="S94" s="25">
        <v>0</v>
      </c>
      <c r="T94" s="25">
        <v>0</v>
      </c>
      <c r="U94" s="23">
        <f t="shared" si="149"/>
        <v>0</v>
      </c>
      <c r="V94" s="25">
        <v>0</v>
      </c>
      <c r="W94" s="25">
        <v>0</v>
      </c>
      <c r="X94" s="10">
        <f t="shared" si="150"/>
        <v>22865.17</v>
      </c>
      <c r="Y94" s="10">
        <f t="shared" si="151"/>
        <v>22865.17</v>
      </c>
      <c r="Z94" s="10">
        <f t="shared" si="152"/>
        <v>0</v>
      </c>
      <c r="AA94" s="136"/>
      <c r="AB94" s="97"/>
      <c r="AC94" s="142"/>
    </row>
    <row r="95" spans="1:29" ht="13.2" x14ac:dyDescent="0.25">
      <c r="A95" s="82"/>
      <c r="B95" s="83"/>
      <c r="C95" s="83"/>
      <c r="D95" s="83"/>
      <c r="E95" s="192"/>
      <c r="F95" s="85"/>
      <c r="G95" s="83"/>
      <c r="H95" s="84"/>
      <c r="I95" s="85"/>
      <c r="J95" s="83"/>
      <c r="K95" s="83"/>
      <c r="L95" s="83"/>
      <c r="M95" s="102"/>
      <c r="N95" s="102"/>
      <c r="O95" s="102"/>
      <c r="P95" s="96"/>
      <c r="Q95" s="16" t="s">
        <v>3</v>
      </c>
      <c r="R95" s="37">
        <f>SUM(R91:R94)</f>
        <v>137191.01999999999</v>
      </c>
      <c r="S95" s="12">
        <f>SUM(S91:S94)</f>
        <v>137191.01999999999</v>
      </c>
      <c r="T95" s="12">
        <f t="shared" ref="T95:W95" si="154">SUM(T91:T94)</f>
        <v>0</v>
      </c>
      <c r="U95" s="37">
        <f>SUM(U91:U94)</f>
        <v>137191.01999999999</v>
      </c>
      <c r="V95" s="12">
        <f>SUM(V91:V94)</f>
        <v>137191.01999999999</v>
      </c>
      <c r="W95" s="12">
        <f t="shared" si="154"/>
        <v>0</v>
      </c>
      <c r="X95" s="102"/>
      <c r="Y95" s="102"/>
      <c r="Z95" s="102"/>
      <c r="AA95" s="136"/>
      <c r="AB95" s="97"/>
      <c r="AC95" s="142"/>
    </row>
    <row r="96" spans="1:29" ht="12.75" customHeight="1" x14ac:dyDescent="0.25">
      <c r="A96" s="92">
        <f>1+A91</f>
        <v>2</v>
      </c>
      <c r="B96" s="83" t="s">
        <v>58</v>
      </c>
      <c r="C96" s="83" t="s">
        <v>63</v>
      </c>
      <c r="D96" s="83" t="s">
        <v>64</v>
      </c>
      <c r="E96" s="84" t="s">
        <v>61</v>
      </c>
      <c r="F96" s="85"/>
      <c r="G96" s="83" t="s">
        <v>65</v>
      </c>
      <c r="H96" s="84" t="s">
        <v>60</v>
      </c>
      <c r="I96" s="85">
        <v>86.1</v>
      </c>
      <c r="J96" s="84">
        <v>24.27</v>
      </c>
      <c r="K96" s="94">
        <v>44622</v>
      </c>
      <c r="L96" s="94">
        <v>46419</v>
      </c>
      <c r="M96" s="10">
        <f>N96+O96</f>
        <v>0</v>
      </c>
      <c r="N96" s="11">
        <v>0</v>
      </c>
      <c r="O96" s="11">
        <v>0</v>
      </c>
      <c r="P96" s="96" t="s">
        <v>41</v>
      </c>
      <c r="Q96" s="15" t="s">
        <v>4</v>
      </c>
      <c r="R96" s="23">
        <f>S96+T96</f>
        <v>6269.73</v>
      </c>
      <c r="S96" s="10">
        <v>6269.73</v>
      </c>
      <c r="T96" s="10">
        <v>0</v>
      </c>
      <c r="U96" s="23">
        <f>V96+W96</f>
        <v>6269.73</v>
      </c>
      <c r="V96" s="10">
        <v>6269.73</v>
      </c>
      <c r="W96" s="10">
        <v>0</v>
      </c>
      <c r="X96" s="10">
        <f>M96+R96-U96</f>
        <v>0</v>
      </c>
      <c r="Y96" s="10">
        <f>N96+S96-V96</f>
        <v>0</v>
      </c>
      <c r="Z96" s="10">
        <f>O96+T96-W96</f>
        <v>0</v>
      </c>
      <c r="AA96" s="136"/>
      <c r="AB96" s="97"/>
      <c r="AC96" s="130"/>
    </row>
    <row r="97" spans="1:29" ht="13.2" x14ac:dyDescent="0.25">
      <c r="A97" s="92"/>
      <c r="B97" s="83"/>
      <c r="C97" s="83"/>
      <c r="D97" s="83"/>
      <c r="E97" s="84"/>
      <c r="F97" s="85"/>
      <c r="G97" s="83"/>
      <c r="H97" s="84"/>
      <c r="I97" s="85"/>
      <c r="J97" s="84"/>
      <c r="K97" s="84"/>
      <c r="L97" s="84"/>
      <c r="M97" s="10">
        <f t="shared" ref="M97:M99" si="155">X96</f>
        <v>0</v>
      </c>
      <c r="N97" s="11">
        <f t="shared" ref="N97:N99" si="156">Y96</f>
        <v>0</v>
      </c>
      <c r="O97" s="11">
        <f t="shared" ref="O97:O99" si="157">Z96</f>
        <v>0</v>
      </c>
      <c r="P97" s="96"/>
      <c r="Q97" s="15" t="s">
        <v>5</v>
      </c>
      <c r="R97" s="23">
        <f t="shared" ref="R97:R99" si="158">S97+T97</f>
        <v>6269.73</v>
      </c>
      <c r="S97" s="10">
        <v>6269.73</v>
      </c>
      <c r="T97" s="10">
        <v>0</v>
      </c>
      <c r="U97" s="23">
        <f t="shared" ref="U97:U99" si="159">V97</f>
        <v>6269.73</v>
      </c>
      <c r="V97" s="10">
        <v>6269.73</v>
      </c>
      <c r="W97" s="10">
        <v>0</v>
      </c>
      <c r="X97" s="10">
        <f t="shared" ref="X97:X99" si="160">M97+R97-U97</f>
        <v>0</v>
      </c>
      <c r="Y97" s="10">
        <f t="shared" ref="Y97:Y99" si="161">N97+S97-V97</f>
        <v>0</v>
      </c>
      <c r="Z97" s="10">
        <f t="shared" ref="Z97:Z99" si="162">O97+T97-W97</f>
        <v>0</v>
      </c>
      <c r="AA97" s="136"/>
      <c r="AB97" s="97"/>
      <c r="AC97" s="130"/>
    </row>
    <row r="98" spans="1:29" ht="13.2" x14ac:dyDescent="0.25">
      <c r="A98" s="92"/>
      <c r="B98" s="83"/>
      <c r="C98" s="83"/>
      <c r="D98" s="83"/>
      <c r="E98" s="84"/>
      <c r="F98" s="85"/>
      <c r="G98" s="83"/>
      <c r="H98" s="84"/>
      <c r="I98" s="85"/>
      <c r="J98" s="84"/>
      <c r="K98" s="84"/>
      <c r="L98" s="84"/>
      <c r="M98" s="10">
        <f t="shared" si="155"/>
        <v>0</v>
      </c>
      <c r="N98" s="11">
        <f t="shared" si="156"/>
        <v>0</v>
      </c>
      <c r="O98" s="11">
        <f t="shared" si="157"/>
        <v>0</v>
      </c>
      <c r="P98" s="96"/>
      <c r="Q98" s="15" t="s">
        <v>6</v>
      </c>
      <c r="R98" s="23">
        <f t="shared" si="158"/>
        <v>0</v>
      </c>
      <c r="S98" s="10">
        <v>0</v>
      </c>
      <c r="T98" s="10">
        <v>0</v>
      </c>
      <c r="U98" s="23">
        <f t="shared" si="159"/>
        <v>0</v>
      </c>
      <c r="V98" s="10">
        <v>0</v>
      </c>
      <c r="W98" s="10">
        <v>0</v>
      </c>
      <c r="X98" s="10">
        <f t="shared" si="160"/>
        <v>0</v>
      </c>
      <c r="Y98" s="10">
        <f t="shared" si="161"/>
        <v>0</v>
      </c>
      <c r="Z98" s="10">
        <f t="shared" si="162"/>
        <v>0</v>
      </c>
      <c r="AA98" s="136"/>
      <c r="AB98" s="97"/>
      <c r="AC98" s="130"/>
    </row>
    <row r="99" spans="1:29" ht="13.2" x14ac:dyDescent="0.25">
      <c r="A99" s="92"/>
      <c r="B99" s="83"/>
      <c r="C99" s="83"/>
      <c r="D99" s="83"/>
      <c r="E99" s="84"/>
      <c r="F99" s="85"/>
      <c r="G99" s="83"/>
      <c r="H99" s="84"/>
      <c r="I99" s="85"/>
      <c r="J99" s="84"/>
      <c r="K99" s="84"/>
      <c r="L99" s="84"/>
      <c r="M99" s="10">
        <f t="shared" si="155"/>
        <v>0</v>
      </c>
      <c r="N99" s="11">
        <f t="shared" si="156"/>
        <v>0</v>
      </c>
      <c r="O99" s="11">
        <f t="shared" si="157"/>
        <v>0</v>
      </c>
      <c r="P99" s="96"/>
      <c r="Q99" s="15" t="s">
        <v>7</v>
      </c>
      <c r="R99" s="23">
        <f t="shared" si="158"/>
        <v>0</v>
      </c>
      <c r="S99" s="10">
        <v>0</v>
      </c>
      <c r="T99" s="10">
        <v>0</v>
      </c>
      <c r="U99" s="23">
        <f t="shared" si="159"/>
        <v>0</v>
      </c>
      <c r="V99" s="10">
        <v>0</v>
      </c>
      <c r="W99" s="10">
        <v>0</v>
      </c>
      <c r="X99" s="10">
        <f t="shared" si="160"/>
        <v>0</v>
      </c>
      <c r="Y99" s="10">
        <f t="shared" si="161"/>
        <v>0</v>
      </c>
      <c r="Z99" s="10">
        <f t="shared" si="162"/>
        <v>0</v>
      </c>
      <c r="AA99" s="136"/>
      <c r="AB99" s="97"/>
      <c r="AC99" s="130"/>
    </row>
    <row r="100" spans="1:29" ht="13.2" x14ac:dyDescent="0.25">
      <c r="A100" s="92"/>
      <c r="B100" s="83"/>
      <c r="C100" s="83"/>
      <c r="D100" s="83"/>
      <c r="E100" s="84"/>
      <c r="F100" s="85"/>
      <c r="G100" s="83"/>
      <c r="H100" s="84"/>
      <c r="I100" s="85"/>
      <c r="J100" s="84"/>
      <c r="K100" s="84"/>
      <c r="L100" s="84"/>
      <c r="M100" s="102"/>
      <c r="N100" s="102"/>
      <c r="O100" s="102"/>
      <c r="P100" s="96"/>
      <c r="Q100" s="16" t="s">
        <v>3</v>
      </c>
      <c r="R100" s="37">
        <f>SUM(R96:R99)</f>
        <v>12539.46</v>
      </c>
      <c r="S100" s="12">
        <f t="shared" ref="S100:W100" si="163">SUM(S96:S99)</f>
        <v>12539.46</v>
      </c>
      <c r="T100" s="12">
        <f t="shared" si="163"/>
        <v>0</v>
      </c>
      <c r="U100" s="37">
        <f t="shared" si="163"/>
        <v>12539.46</v>
      </c>
      <c r="V100" s="12">
        <f t="shared" si="163"/>
        <v>12539.46</v>
      </c>
      <c r="W100" s="12">
        <f t="shared" si="163"/>
        <v>0</v>
      </c>
      <c r="X100" s="102"/>
      <c r="Y100" s="102"/>
      <c r="Z100" s="102"/>
      <c r="AA100" s="136"/>
      <c r="AB100" s="97"/>
      <c r="AC100" s="130"/>
    </row>
    <row r="101" spans="1:29" ht="12.75" customHeight="1" x14ac:dyDescent="0.25">
      <c r="A101" s="92">
        <f t="shared" ref="A101" si="164">1+A96</f>
        <v>3</v>
      </c>
      <c r="B101" s="83" t="s">
        <v>58</v>
      </c>
      <c r="C101" s="83" t="s">
        <v>66</v>
      </c>
      <c r="D101" s="83" t="s">
        <v>67</v>
      </c>
      <c r="E101" s="84" t="s">
        <v>61</v>
      </c>
      <c r="F101" s="85"/>
      <c r="G101" s="83" t="s">
        <v>99</v>
      </c>
      <c r="H101" s="84" t="s">
        <v>60</v>
      </c>
      <c r="I101" s="85">
        <v>41.4</v>
      </c>
      <c r="J101" s="83">
        <v>64.73</v>
      </c>
      <c r="K101" s="114">
        <v>44504</v>
      </c>
      <c r="L101" s="114">
        <v>46298</v>
      </c>
      <c r="M101" s="10">
        <f>N101+O101</f>
        <v>0</v>
      </c>
      <c r="N101" s="11">
        <v>0</v>
      </c>
      <c r="O101" s="11">
        <v>0</v>
      </c>
      <c r="P101" s="96" t="s">
        <v>41</v>
      </c>
      <c r="Q101" s="15" t="s">
        <v>4</v>
      </c>
      <c r="R101" s="23">
        <f>S101+T101</f>
        <v>8039.22</v>
      </c>
      <c r="S101" s="10">
        <v>8039.22</v>
      </c>
      <c r="T101" s="10">
        <v>0</v>
      </c>
      <c r="U101" s="23">
        <f>V101+W101</f>
        <v>8039.22</v>
      </c>
      <c r="V101" s="10">
        <v>8039.22</v>
      </c>
      <c r="W101" s="10">
        <v>0</v>
      </c>
      <c r="X101" s="10">
        <f>M101+R101-U101</f>
        <v>0</v>
      </c>
      <c r="Y101" s="10">
        <f>N101+S101-V101</f>
        <v>0</v>
      </c>
      <c r="Z101" s="10">
        <f>O101+T101-W101</f>
        <v>0</v>
      </c>
      <c r="AA101" s="136"/>
      <c r="AB101" s="97"/>
      <c r="AC101" s="142" t="s">
        <v>110</v>
      </c>
    </row>
    <row r="102" spans="1:29" ht="12.75" customHeight="1" x14ac:dyDescent="0.25">
      <c r="A102" s="92"/>
      <c r="B102" s="83"/>
      <c r="C102" s="83"/>
      <c r="D102" s="83"/>
      <c r="E102" s="84"/>
      <c r="F102" s="85"/>
      <c r="G102" s="83"/>
      <c r="H102" s="84"/>
      <c r="I102" s="85"/>
      <c r="J102" s="83"/>
      <c r="K102" s="114"/>
      <c r="L102" s="114"/>
      <c r="M102" s="10">
        <f t="shared" ref="M102:M104" si="165">X101</f>
        <v>0</v>
      </c>
      <c r="N102" s="11">
        <f t="shared" ref="N102:N104" si="166">Y101</f>
        <v>0</v>
      </c>
      <c r="O102" s="11">
        <f t="shared" ref="O102:O104" si="167">Z101</f>
        <v>0</v>
      </c>
      <c r="P102" s="96"/>
      <c r="Q102" s="15" t="s">
        <v>5</v>
      </c>
      <c r="R102" s="23">
        <f t="shared" ref="R102:R104" si="168">S102+T102</f>
        <v>8039.22</v>
      </c>
      <c r="S102" s="10">
        <v>8039.22</v>
      </c>
      <c r="T102" s="10">
        <v>0</v>
      </c>
      <c r="U102" s="23">
        <f t="shared" ref="U102:U104" si="169">V102</f>
        <v>8039.22</v>
      </c>
      <c r="V102" s="10">
        <v>8039.22</v>
      </c>
      <c r="W102" s="10">
        <v>0</v>
      </c>
      <c r="X102" s="10">
        <f t="shared" ref="X102:X104" si="170">M102+R102-U102</f>
        <v>0</v>
      </c>
      <c r="Y102" s="10">
        <f t="shared" ref="Y102:Y104" si="171">N102+S102-V102</f>
        <v>0</v>
      </c>
      <c r="Z102" s="10">
        <f t="shared" ref="Z102:Z104" si="172">O102+T102-W102</f>
        <v>0</v>
      </c>
      <c r="AA102" s="136"/>
      <c r="AB102" s="97"/>
      <c r="AC102" s="142"/>
    </row>
    <row r="103" spans="1:29" ht="12.75" customHeight="1" x14ac:dyDescent="0.25">
      <c r="A103" s="92"/>
      <c r="B103" s="83"/>
      <c r="C103" s="83"/>
      <c r="D103" s="83"/>
      <c r="E103" s="84"/>
      <c r="F103" s="85"/>
      <c r="G103" s="83"/>
      <c r="H103" s="84"/>
      <c r="I103" s="85"/>
      <c r="J103" s="83"/>
      <c r="K103" s="114"/>
      <c r="L103" s="114"/>
      <c r="M103" s="10">
        <f t="shared" si="165"/>
        <v>0</v>
      </c>
      <c r="N103" s="11">
        <f t="shared" si="166"/>
        <v>0</v>
      </c>
      <c r="O103" s="11">
        <f t="shared" si="167"/>
        <v>0</v>
      </c>
      <c r="P103" s="96"/>
      <c r="Q103" s="15" t="s">
        <v>6</v>
      </c>
      <c r="R103" s="23">
        <f t="shared" si="168"/>
        <v>0</v>
      </c>
      <c r="S103" s="10">
        <v>0</v>
      </c>
      <c r="T103" s="10">
        <v>0</v>
      </c>
      <c r="U103" s="23">
        <f t="shared" si="169"/>
        <v>0</v>
      </c>
      <c r="V103" s="10">
        <v>0</v>
      </c>
      <c r="W103" s="10">
        <v>0</v>
      </c>
      <c r="X103" s="10">
        <f t="shared" si="170"/>
        <v>0</v>
      </c>
      <c r="Y103" s="10">
        <f t="shared" si="171"/>
        <v>0</v>
      </c>
      <c r="Z103" s="10">
        <f t="shared" si="172"/>
        <v>0</v>
      </c>
      <c r="AA103" s="136"/>
      <c r="AB103" s="97"/>
      <c r="AC103" s="142"/>
    </row>
    <row r="104" spans="1:29" ht="12.75" customHeight="1" x14ac:dyDescent="0.25">
      <c r="A104" s="92"/>
      <c r="B104" s="83"/>
      <c r="C104" s="83"/>
      <c r="D104" s="83"/>
      <c r="E104" s="84"/>
      <c r="F104" s="85"/>
      <c r="G104" s="83"/>
      <c r="H104" s="84"/>
      <c r="I104" s="85"/>
      <c r="J104" s="83"/>
      <c r="K104" s="114"/>
      <c r="L104" s="114"/>
      <c r="M104" s="10">
        <f t="shared" si="165"/>
        <v>0</v>
      </c>
      <c r="N104" s="11">
        <f t="shared" si="166"/>
        <v>0</v>
      </c>
      <c r="O104" s="11">
        <f t="shared" si="167"/>
        <v>0</v>
      </c>
      <c r="P104" s="96"/>
      <c r="Q104" s="15" t="s">
        <v>7</v>
      </c>
      <c r="R104" s="23">
        <f t="shared" si="168"/>
        <v>0</v>
      </c>
      <c r="S104" s="10">
        <v>0</v>
      </c>
      <c r="T104" s="10">
        <v>0</v>
      </c>
      <c r="U104" s="23">
        <f t="shared" si="169"/>
        <v>0</v>
      </c>
      <c r="V104" s="10">
        <v>0</v>
      </c>
      <c r="W104" s="10">
        <v>0</v>
      </c>
      <c r="X104" s="10">
        <f t="shared" si="170"/>
        <v>0</v>
      </c>
      <c r="Y104" s="10">
        <f t="shared" si="171"/>
        <v>0</v>
      </c>
      <c r="Z104" s="10">
        <f t="shared" si="172"/>
        <v>0</v>
      </c>
      <c r="AA104" s="136"/>
      <c r="AB104" s="97"/>
      <c r="AC104" s="142"/>
    </row>
    <row r="105" spans="1:29" ht="12.75" customHeight="1" x14ac:dyDescent="0.25">
      <c r="A105" s="82"/>
      <c r="B105" s="83"/>
      <c r="C105" s="83"/>
      <c r="D105" s="83"/>
      <c r="E105" s="84"/>
      <c r="F105" s="83"/>
      <c r="G105" s="83"/>
      <c r="H105" s="84"/>
      <c r="I105" s="83"/>
      <c r="J105" s="83"/>
      <c r="K105" s="83"/>
      <c r="L105" s="83"/>
      <c r="M105" s="102"/>
      <c r="N105" s="102"/>
      <c r="O105" s="102"/>
      <c r="P105" s="103"/>
      <c r="Q105" s="16" t="s">
        <v>3</v>
      </c>
      <c r="R105" s="37">
        <f>SUM(R101:R104)</f>
        <v>16078.44</v>
      </c>
      <c r="S105" s="12">
        <f t="shared" ref="S105:W105" si="173">SUM(S101:S104)</f>
        <v>16078.44</v>
      </c>
      <c r="T105" s="12">
        <f t="shared" si="173"/>
        <v>0</v>
      </c>
      <c r="U105" s="37">
        <f t="shared" si="173"/>
        <v>16078.44</v>
      </c>
      <c r="V105" s="12">
        <f t="shared" si="173"/>
        <v>16078.44</v>
      </c>
      <c r="W105" s="12">
        <f t="shared" si="173"/>
        <v>0</v>
      </c>
      <c r="X105" s="102"/>
      <c r="Y105" s="102"/>
      <c r="Z105" s="102"/>
      <c r="AA105" s="136"/>
      <c r="AB105" s="97"/>
      <c r="AC105" s="142"/>
    </row>
    <row r="106" spans="1:29" ht="13.2" x14ac:dyDescent="0.25">
      <c r="A106" s="92">
        <f t="shared" ref="A106" si="174">1+A101</f>
        <v>4</v>
      </c>
      <c r="B106" s="83" t="s">
        <v>58</v>
      </c>
      <c r="C106" s="83" t="s">
        <v>68</v>
      </c>
      <c r="D106" s="83" t="s">
        <v>69</v>
      </c>
      <c r="E106" s="84" t="s">
        <v>61</v>
      </c>
      <c r="F106" s="85"/>
      <c r="G106" s="83" t="s">
        <v>70</v>
      </c>
      <c r="H106" s="84" t="s">
        <v>71</v>
      </c>
      <c r="I106" s="85">
        <v>31.3</v>
      </c>
      <c r="J106" s="147">
        <v>29</v>
      </c>
      <c r="K106" s="114">
        <v>44504</v>
      </c>
      <c r="L106" s="114">
        <v>46298</v>
      </c>
      <c r="M106" s="10">
        <f>N106+O106</f>
        <v>907.7</v>
      </c>
      <c r="N106" s="11">
        <v>907.7</v>
      </c>
      <c r="O106" s="11">
        <v>0</v>
      </c>
      <c r="P106" s="96" t="s">
        <v>41</v>
      </c>
      <c r="Q106" s="15" t="s">
        <v>4</v>
      </c>
      <c r="R106" s="23">
        <f>S106+T106</f>
        <v>2723.1</v>
      </c>
      <c r="S106" s="10">
        <v>2723.1</v>
      </c>
      <c r="T106" s="10">
        <v>0</v>
      </c>
      <c r="U106" s="23">
        <f>V106+W106</f>
        <v>2723.1</v>
      </c>
      <c r="V106" s="10">
        <v>2723.1</v>
      </c>
      <c r="W106" s="10">
        <v>0</v>
      </c>
      <c r="X106" s="10">
        <f>M106+R106-U106</f>
        <v>907.70000000000027</v>
      </c>
      <c r="Y106" s="10">
        <f>N106+S106-V106</f>
        <v>907.70000000000027</v>
      </c>
      <c r="Z106" s="10">
        <f>O106+T106-W106</f>
        <v>0</v>
      </c>
      <c r="AA106" s="136"/>
      <c r="AB106" s="97"/>
      <c r="AC106" s="142" t="s">
        <v>110</v>
      </c>
    </row>
    <row r="107" spans="1:29" ht="13.2" x14ac:dyDescent="0.25">
      <c r="A107" s="92"/>
      <c r="B107" s="83"/>
      <c r="C107" s="83"/>
      <c r="D107" s="83"/>
      <c r="E107" s="84"/>
      <c r="F107" s="85"/>
      <c r="G107" s="83"/>
      <c r="H107" s="84"/>
      <c r="I107" s="85"/>
      <c r="J107" s="147"/>
      <c r="K107" s="114"/>
      <c r="L107" s="83"/>
      <c r="M107" s="10">
        <f t="shared" ref="M107:M109" si="175">X106</f>
        <v>907.70000000000027</v>
      </c>
      <c r="N107" s="11">
        <f t="shared" ref="N107:N109" si="176">Y106</f>
        <v>907.70000000000027</v>
      </c>
      <c r="O107" s="11">
        <f t="shared" ref="O107:O109" si="177">Z106</f>
        <v>0</v>
      </c>
      <c r="P107" s="96"/>
      <c r="Q107" s="15" t="s">
        <v>5</v>
      </c>
      <c r="R107" s="23">
        <f t="shared" ref="R107:R109" si="178">S107+T107</f>
        <v>2723.1</v>
      </c>
      <c r="S107" s="10">
        <v>2723.1</v>
      </c>
      <c r="T107" s="10">
        <v>0</v>
      </c>
      <c r="U107" s="23">
        <f t="shared" ref="U107:U109" si="179">V107</f>
        <v>2723.1</v>
      </c>
      <c r="V107" s="10">
        <v>2723.1</v>
      </c>
      <c r="W107" s="10">
        <v>0</v>
      </c>
      <c r="X107" s="10">
        <f t="shared" ref="X107:X109" si="180">M107+R107-U107</f>
        <v>907.70000000000027</v>
      </c>
      <c r="Y107" s="10">
        <f t="shared" ref="Y107:Y109" si="181">N107+S107-V107</f>
        <v>907.70000000000027</v>
      </c>
      <c r="Z107" s="10">
        <f t="shared" ref="Z107:Z109" si="182">O107+T107-W107</f>
        <v>0</v>
      </c>
      <c r="AA107" s="136"/>
      <c r="AB107" s="97"/>
      <c r="AC107" s="142"/>
    </row>
    <row r="108" spans="1:29" ht="13.2" x14ac:dyDescent="0.25">
      <c r="A108" s="92"/>
      <c r="B108" s="83"/>
      <c r="C108" s="83"/>
      <c r="D108" s="83"/>
      <c r="E108" s="84"/>
      <c r="F108" s="85"/>
      <c r="G108" s="83"/>
      <c r="H108" s="84"/>
      <c r="I108" s="85"/>
      <c r="J108" s="147"/>
      <c r="K108" s="114"/>
      <c r="L108" s="83"/>
      <c r="M108" s="10">
        <f t="shared" si="175"/>
        <v>907.70000000000027</v>
      </c>
      <c r="N108" s="11">
        <f t="shared" si="176"/>
        <v>907.70000000000027</v>
      </c>
      <c r="O108" s="11">
        <f t="shared" si="177"/>
        <v>0</v>
      </c>
      <c r="P108" s="96"/>
      <c r="Q108" s="15" t="s">
        <v>6</v>
      </c>
      <c r="R108" s="23">
        <f t="shared" si="178"/>
        <v>0</v>
      </c>
      <c r="S108" s="10">
        <v>0</v>
      </c>
      <c r="T108" s="10">
        <v>0</v>
      </c>
      <c r="U108" s="23">
        <f t="shared" si="179"/>
        <v>0</v>
      </c>
      <c r="V108" s="10">
        <v>0</v>
      </c>
      <c r="W108" s="10">
        <v>0</v>
      </c>
      <c r="X108" s="10">
        <f t="shared" si="180"/>
        <v>907.70000000000027</v>
      </c>
      <c r="Y108" s="10">
        <f t="shared" si="181"/>
        <v>907.70000000000027</v>
      </c>
      <c r="Z108" s="10">
        <f t="shared" si="182"/>
        <v>0</v>
      </c>
      <c r="AA108" s="136"/>
      <c r="AB108" s="97"/>
      <c r="AC108" s="142"/>
    </row>
    <row r="109" spans="1:29" ht="13.2" x14ac:dyDescent="0.25">
      <c r="A109" s="92"/>
      <c r="B109" s="83"/>
      <c r="C109" s="83"/>
      <c r="D109" s="83"/>
      <c r="E109" s="84"/>
      <c r="F109" s="85"/>
      <c r="G109" s="83"/>
      <c r="H109" s="84"/>
      <c r="I109" s="85"/>
      <c r="J109" s="147"/>
      <c r="K109" s="114"/>
      <c r="L109" s="83"/>
      <c r="M109" s="10">
        <f t="shared" si="175"/>
        <v>907.70000000000027</v>
      </c>
      <c r="N109" s="11">
        <f t="shared" si="176"/>
        <v>907.70000000000027</v>
      </c>
      <c r="O109" s="11">
        <f t="shared" si="177"/>
        <v>0</v>
      </c>
      <c r="P109" s="96"/>
      <c r="Q109" s="15" t="s">
        <v>7</v>
      </c>
      <c r="R109" s="23">
        <f t="shared" si="178"/>
        <v>0</v>
      </c>
      <c r="S109" s="10">
        <v>0</v>
      </c>
      <c r="T109" s="10">
        <v>0</v>
      </c>
      <c r="U109" s="23">
        <f t="shared" si="179"/>
        <v>0</v>
      </c>
      <c r="V109" s="10">
        <v>0</v>
      </c>
      <c r="W109" s="10">
        <v>0</v>
      </c>
      <c r="X109" s="10">
        <f t="shared" si="180"/>
        <v>907.70000000000027</v>
      </c>
      <c r="Y109" s="10">
        <f t="shared" si="181"/>
        <v>907.70000000000027</v>
      </c>
      <c r="Z109" s="10">
        <f t="shared" si="182"/>
        <v>0</v>
      </c>
      <c r="AA109" s="136"/>
      <c r="AB109" s="97"/>
      <c r="AC109" s="142"/>
    </row>
    <row r="110" spans="1:29" ht="31.65" customHeight="1" x14ac:dyDescent="0.25">
      <c r="A110" s="82"/>
      <c r="B110" s="83"/>
      <c r="C110" s="83"/>
      <c r="D110" s="83"/>
      <c r="E110" s="84"/>
      <c r="F110" s="85"/>
      <c r="G110" s="83"/>
      <c r="H110" s="84"/>
      <c r="I110" s="85"/>
      <c r="J110" s="147"/>
      <c r="K110" s="114"/>
      <c r="L110" s="83"/>
      <c r="M110" s="102"/>
      <c r="N110" s="102"/>
      <c r="O110" s="102"/>
      <c r="P110" s="96"/>
      <c r="Q110" s="16" t="s">
        <v>3</v>
      </c>
      <c r="R110" s="37">
        <f>SUM(R106:R109)</f>
        <v>5446.2</v>
      </c>
      <c r="S110" s="12">
        <f t="shared" ref="S110:W110" si="183">SUM(S106:S109)</f>
        <v>5446.2</v>
      </c>
      <c r="T110" s="12">
        <f t="shared" si="183"/>
        <v>0</v>
      </c>
      <c r="U110" s="37">
        <f t="shared" si="183"/>
        <v>5446.2</v>
      </c>
      <c r="V110" s="12">
        <f t="shared" si="183"/>
        <v>5446.2</v>
      </c>
      <c r="W110" s="12">
        <f t="shared" si="183"/>
        <v>0</v>
      </c>
      <c r="X110" s="102"/>
      <c r="Y110" s="102"/>
      <c r="Z110" s="102"/>
      <c r="AA110" s="136"/>
      <c r="AB110" s="97"/>
      <c r="AC110" s="142"/>
    </row>
    <row r="111" spans="1:29" ht="13.2" x14ac:dyDescent="0.25">
      <c r="A111" s="92">
        <f t="shared" ref="A111:A116" si="184">1+A106</f>
        <v>5</v>
      </c>
      <c r="B111" s="83" t="s">
        <v>58</v>
      </c>
      <c r="C111" s="83" t="s">
        <v>72</v>
      </c>
      <c r="D111" s="83" t="s">
        <v>125</v>
      </c>
      <c r="E111" s="84" t="s">
        <v>77</v>
      </c>
      <c r="F111" s="85"/>
      <c r="G111" s="83" t="s">
        <v>100</v>
      </c>
      <c r="H111" s="147" t="s">
        <v>73</v>
      </c>
      <c r="I111" s="85">
        <v>19.899999999999999</v>
      </c>
      <c r="J111" s="83">
        <v>56.38</v>
      </c>
      <c r="K111" s="86">
        <v>45447</v>
      </c>
      <c r="L111" s="86">
        <v>45780</v>
      </c>
      <c r="M111" s="10">
        <f>N111+O111</f>
        <v>0</v>
      </c>
      <c r="N111" s="11">
        <v>0</v>
      </c>
      <c r="O111" s="11">
        <v>0</v>
      </c>
      <c r="P111" s="96" t="s">
        <v>41</v>
      </c>
      <c r="Q111" s="15" t="s">
        <v>4</v>
      </c>
      <c r="R111" s="23">
        <f>S111+T111</f>
        <v>3365.64</v>
      </c>
      <c r="S111" s="10">
        <v>3365.64</v>
      </c>
      <c r="T111" s="10">
        <v>0</v>
      </c>
      <c r="U111" s="23">
        <f>V111+W111</f>
        <v>3365.64</v>
      </c>
      <c r="V111" s="10">
        <v>3365.64</v>
      </c>
      <c r="W111" s="10">
        <v>0</v>
      </c>
      <c r="X111" s="10">
        <f>M111+R111-U111</f>
        <v>0</v>
      </c>
      <c r="Y111" s="10">
        <f>N111+S111-V111</f>
        <v>0</v>
      </c>
      <c r="Z111" s="10">
        <f>O111+T111-W111</f>
        <v>0</v>
      </c>
      <c r="AA111" s="136"/>
      <c r="AB111" s="97"/>
      <c r="AC111" s="130"/>
    </row>
    <row r="112" spans="1:29" ht="13.2" x14ac:dyDescent="0.25">
      <c r="A112" s="92"/>
      <c r="B112" s="83"/>
      <c r="C112" s="83"/>
      <c r="D112" s="83"/>
      <c r="E112" s="84"/>
      <c r="F112" s="85"/>
      <c r="G112" s="83"/>
      <c r="H112" s="147"/>
      <c r="I112" s="85"/>
      <c r="J112" s="83"/>
      <c r="K112" s="87"/>
      <c r="L112" s="87"/>
      <c r="M112" s="10">
        <f t="shared" ref="M112:M114" si="185">X111</f>
        <v>0</v>
      </c>
      <c r="N112" s="11">
        <f t="shared" ref="N112:N114" si="186">Y111</f>
        <v>0</v>
      </c>
      <c r="O112" s="11">
        <f t="shared" ref="O112:O114" si="187">Z111</f>
        <v>0</v>
      </c>
      <c r="P112" s="96"/>
      <c r="Q112" s="15" t="s">
        <v>5</v>
      </c>
      <c r="R112" s="23">
        <f t="shared" ref="R112:R114" si="188">S112+T112</f>
        <v>3365.64</v>
      </c>
      <c r="S112" s="10">
        <v>3365.64</v>
      </c>
      <c r="T112" s="10">
        <v>0</v>
      </c>
      <c r="U112" s="23">
        <f t="shared" ref="U112:U114" si="189">V112</f>
        <v>3365.64</v>
      </c>
      <c r="V112" s="10">
        <v>3365.64</v>
      </c>
      <c r="W112" s="10">
        <v>0</v>
      </c>
      <c r="X112" s="10">
        <f t="shared" ref="X112:X114" si="190">M112+R112-U112</f>
        <v>0</v>
      </c>
      <c r="Y112" s="10">
        <f t="shared" ref="Y112:Y114" si="191">N112+S112-V112</f>
        <v>0</v>
      </c>
      <c r="Z112" s="10">
        <f t="shared" ref="Z112:Z114" si="192">O112+T112-W112</f>
        <v>0</v>
      </c>
      <c r="AA112" s="136"/>
      <c r="AB112" s="97"/>
      <c r="AC112" s="130"/>
    </row>
    <row r="113" spans="1:29" ht="13.2" x14ac:dyDescent="0.25">
      <c r="A113" s="92"/>
      <c r="B113" s="83"/>
      <c r="C113" s="83"/>
      <c r="D113" s="83"/>
      <c r="E113" s="84"/>
      <c r="F113" s="85"/>
      <c r="G113" s="83"/>
      <c r="H113" s="147"/>
      <c r="I113" s="85"/>
      <c r="J113" s="83"/>
      <c r="K113" s="87"/>
      <c r="L113" s="87"/>
      <c r="M113" s="10">
        <f t="shared" si="185"/>
        <v>0</v>
      </c>
      <c r="N113" s="11">
        <f t="shared" si="186"/>
        <v>0</v>
      </c>
      <c r="O113" s="11">
        <f t="shared" si="187"/>
        <v>0</v>
      </c>
      <c r="P113" s="96"/>
      <c r="Q113" s="15" t="s">
        <v>6</v>
      </c>
      <c r="R113" s="23">
        <f t="shared" si="188"/>
        <v>0</v>
      </c>
      <c r="S113" s="10">
        <v>0</v>
      </c>
      <c r="T113" s="10">
        <v>0</v>
      </c>
      <c r="U113" s="23">
        <f t="shared" si="189"/>
        <v>0</v>
      </c>
      <c r="V113" s="10">
        <v>0</v>
      </c>
      <c r="W113" s="10">
        <v>0</v>
      </c>
      <c r="X113" s="10">
        <f t="shared" si="190"/>
        <v>0</v>
      </c>
      <c r="Y113" s="10">
        <f t="shared" si="191"/>
        <v>0</v>
      </c>
      <c r="Z113" s="10">
        <f t="shared" si="192"/>
        <v>0</v>
      </c>
      <c r="AA113" s="136"/>
      <c r="AB113" s="97"/>
      <c r="AC113" s="130"/>
    </row>
    <row r="114" spans="1:29" ht="13.2" x14ac:dyDescent="0.25">
      <c r="A114" s="92"/>
      <c r="B114" s="83"/>
      <c r="C114" s="83"/>
      <c r="D114" s="83"/>
      <c r="E114" s="84"/>
      <c r="F114" s="85"/>
      <c r="G114" s="83"/>
      <c r="H114" s="147"/>
      <c r="I114" s="85"/>
      <c r="J114" s="83"/>
      <c r="K114" s="87"/>
      <c r="L114" s="87"/>
      <c r="M114" s="10">
        <f t="shared" si="185"/>
        <v>0</v>
      </c>
      <c r="N114" s="11">
        <f t="shared" si="186"/>
        <v>0</v>
      </c>
      <c r="O114" s="11">
        <f t="shared" si="187"/>
        <v>0</v>
      </c>
      <c r="P114" s="96"/>
      <c r="Q114" s="15" t="s">
        <v>7</v>
      </c>
      <c r="R114" s="23">
        <f t="shared" si="188"/>
        <v>0</v>
      </c>
      <c r="S114" s="10">
        <v>0</v>
      </c>
      <c r="T114" s="10">
        <v>0</v>
      </c>
      <c r="U114" s="23">
        <f t="shared" si="189"/>
        <v>0</v>
      </c>
      <c r="V114" s="10">
        <v>0</v>
      </c>
      <c r="W114" s="10">
        <v>0</v>
      </c>
      <c r="X114" s="10">
        <f t="shared" si="190"/>
        <v>0</v>
      </c>
      <c r="Y114" s="10">
        <f t="shared" si="191"/>
        <v>0</v>
      </c>
      <c r="Z114" s="10">
        <f t="shared" si="192"/>
        <v>0</v>
      </c>
      <c r="AA114" s="136"/>
      <c r="AB114" s="97"/>
      <c r="AC114" s="130"/>
    </row>
    <row r="115" spans="1:29" ht="13.2" x14ac:dyDescent="0.25">
      <c r="A115" s="82"/>
      <c r="B115" s="83"/>
      <c r="C115" s="83"/>
      <c r="D115" s="83"/>
      <c r="E115" s="192"/>
      <c r="F115" s="85"/>
      <c r="G115" s="83"/>
      <c r="H115" s="147"/>
      <c r="I115" s="85"/>
      <c r="J115" s="83"/>
      <c r="K115" s="88"/>
      <c r="L115" s="88"/>
      <c r="M115" s="102"/>
      <c r="N115" s="102"/>
      <c r="O115" s="102"/>
      <c r="P115" s="96"/>
      <c r="Q115" s="16" t="s">
        <v>3</v>
      </c>
      <c r="R115" s="37">
        <f>SUM(R111:R114)</f>
        <v>6731.28</v>
      </c>
      <c r="S115" s="12">
        <f t="shared" ref="S115:W115" si="193">SUM(S111:S114)</f>
        <v>6731.28</v>
      </c>
      <c r="T115" s="12">
        <f t="shared" si="193"/>
        <v>0</v>
      </c>
      <c r="U115" s="37">
        <f t="shared" si="193"/>
        <v>6731.28</v>
      </c>
      <c r="V115" s="12">
        <f t="shared" si="193"/>
        <v>6731.28</v>
      </c>
      <c r="W115" s="12">
        <f t="shared" si="193"/>
        <v>0</v>
      </c>
      <c r="X115" s="102"/>
      <c r="Y115" s="102"/>
      <c r="Z115" s="102"/>
      <c r="AA115" s="136"/>
      <c r="AB115" s="97"/>
      <c r="AC115" s="130"/>
    </row>
    <row r="116" spans="1:29" ht="13.2" x14ac:dyDescent="0.25">
      <c r="A116" s="118">
        <f t="shared" si="184"/>
        <v>6</v>
      </c>
      <c r="B116" s="116" t="s">
        <v>58</v>
      </c>
      <c r="C116" s="265" t="s">
        <v>63</v>
      </c>
      <c r="D116" s="116" t="s">
        <v>124</v>
      </c>
      <c r="E116" s="192" t="s">
        <v>61</v>
      </c>
      <c r="F116" s="235"/>
      <c r="G116" s="265" t="s">
        <v>101</v>
      </c>
      <c r="H116" s="147" t="s">
        <v>74</v>
      </c>
      <c r="I116" s="235">
        <v>3</v>
      </c>
      <c r="J116" s="116" t="s">
        <v>102</v>
      </c>
      <c r="K116" s="86">
        <v>45627</v>
      </c>
      <c r="L116" s="86">
        <v>45963</v>
      </c>
      <c r="M116" s="10">
        <f>N116+O116</f>
        <v>0</v>
      </c>
      <c r="N116" s="11">
        <v>0</v>
      </c>
      <c r="O116" s="11">
        <v>0</v>
      </c>
      <c r="P116" s="104" t="s">
        <v>41</v>
      </c>
      <c r="Q116" s="15" t="s">
        <v>4</v>
      </c>
      <c r="R116" s="23">
        <f>S116+T116</f>
        <v>436.92</v>
      </c>
      <c r="S116" s="10">
        <v>436.92</v>
      </c>
      <c r="T116" s="10">
        <v>0</v>
      </c>
      <c r="U116" s="23">
        <f>V116+W116</f>
        <v>436.92</v>
      </c>
      <c r="V116" s="10">
        <v>436.92</v>
      </c>
      <c r="W116" s="10">
        <v>0</v>
      </c>
      <c r="X116" s="10">
        <f>M116+R116-U116</f>
        <v>0</v>
      </c>
      <c r="Y116" s="10">
        <f>N116+S116-V116</f>
        <v>0</v>
      </c>
      <c r="Z116" s="10">
        <f>O116+T116-W116</f>
        <v>0</v>
      </c>
      <c r="AA116" s="121"/>
      <c r="AB116" s="165"/>
      <c r="AC116" s="267"/>
    </row>
    <row r="117" spans="1:29" ht="13.2" x14ac:dyDescent="0.25">
      <c r="A117" s="119"/>
      <c r="B117" s="117"/>
      <c r="C117" s="266"/>
      <c r="D117" s="117"/>
      <c r="E117" s="198"/>
      <c r="F117" s="271"/>
      <c r="G117" s="266"/>
      <c r="H117" s="147"/>
      <c r="I117" s="271"/>
      <c r="J117" s="117"/>
      <c r="K117" s="87"/>
      <c r="L117" s="87"/>
      <c r="M117" s="10">
        <f t="shared" ref="M117:M119" si="194">X116</f>
        <v>0</v>
      </c>
      <c r="N117" s="11">
        <f t="shared" ref="N117:N119" si="195">Y116</f>
        <v>0</v>
      </c>
      <c r="O117" s="11">
        <f t="shared" ref="O117:O119" si="196">Z116</f>
        <v>0</v>
      </c>
      <c r="P117" s="105"/>
      <c r="Q117" s="15" t="s">
        <v>5</v>
      </c>
      <c r="R117" s="23">
        <f t="shared" ref="R117:R119" si="197">S117+T117</f>
        <v>436.92</v>
      </c>
      <c r="S117" s="10">
        <v>436.92</v>
      </c>
      <c r="T117" s="10">
        <v>0</v>
      </c>
      <c r="U117" s="23">
        <f t="shared" ref="U117:U119" si="198">V117</f>
        <v>436.92</v>
      </c>
      <c r="V117" s="10">
        <v>436.92</v>
      </c>
      <c r="W117" s="10">
        <v>0</v>
      </c>
      <c r="X117" s="10">
        <f t="shared" ref="X117:X119" si="199">M117+R117-U117</f>
        <v>0</v>
      </c>
      <c r="Y117" s="10">
        <f t="shared" ref="Y117:Y119" si="200">N117+S117-V117</f>
        <v>0</v>
      </c>
      <c r="Z117" s="10">
        <f t="shared" ref="Z117:Z119" si="201">O117+T117-W117</f>
        <v>0</v>
      </c>
      <c r="AA117" s="122"/>
      <c r="AB117" s="270"/>
      <c r="AC117" s="268"/>
    </row>
    <row r="118" spans="1:29" ht="13.2" x14ac:dyDescent="0.25">
      <c r="A118" s="119"/>
      <c r="B118" s="117"/>
      <c r="C118" s="266"/>
      <c r="D118" s="117"/>
      <c r="E118" s="198"/>
      <c r="F118" s="271"/>
      <c r="G118" s="266"/>
      <c r="H118" s="147"/>
      <c r="I118" s="271"/>
      <c r="J118" s="117"/>
      <c r="K118" s="87"/>
      <c r="L118" s="87"/>
      <c r="M118" s="10">
        <f t="shared" si="194"/>
        <v>0</v>
      </c>
      <c r="N118" s="11">
        <f t="shared" si="195"/>
        <v>0</v>
      </c>
      <c r="O118" s="11">
        <f t="shared" si="196"/>
        <v>0</v>
      </c>
      <c r="P118" s="105"/>
      <c r="Q118" s="15" t="s">
        <v>6</v>
      </c>
      <c r="R118" s="23">
        <f t="shared" si="197"/>
        <v>0</v>
      </c>
      <c r="S118" s="10">
        <v>0</v>
      </c>
      <c r="T118" s="10">
        <v>0</v>
      </c>
      <c r="U118" s="23">
        <f t="shared" si="198"/>
        <v>0</v>
      </c>
      <c r="V118" s="10">
        <v>0</v>
      </c>
      <c r="W118" s="10">
        <v>0</v>
      </c>
      <c r="X118" s="10">
        <f t="shared" si="199"/>
        <v>0</v>
      </c>
      <c r="Y118" s="10">
        <f t="shared" si="200"/>
        <v>0</v>
      </c>
      <c r="Z118" s="10">
        <f t="shared" si="201"/>
        <v>0</v>
      </c>
      <c r="AA118" s="122"/>
      <c r="AB118" s="270"/>
      <c r="AC118" s="268"/>
    </row>
    <row r="119" spans="1:29" ht="13.2" x14ac:dyDescent="0.25">
      <c r="A119" s="119"/>
      <c r="B119" s="117"/>
      <c r="C119" s="266"/>
      <c r="D119" s="117"/>
      <c r="E119" s="198"/>
      <c r="F119" s="271"/>
      <c r="G119" s="266"/>
      <c r="H119" s="147"/>
      <c r="I119" s="271"/>
      <c r="J119" s="117"/>
      <c r="K119" s="87"/>
      <c r="L119" s="87"/>
      <c r="M119" s="10">
        <f t="shared" si="194"/>
        <v>0</v>
      </c>
      <c r="N119" s="11">
        <f t="shared" si="195"/>
        <v>0</v>
      </c>
      <c r="O119" s="11">
        <f t="shared" si="196"/>
        <v>0</v>
      </c>
      <c r="P119" s="105"/>
      <c r="Q119" s="15" t="s">
        <v>7</v>
      </c>
      <c r="R119" s="23">
        <f t="shared" si="197"/>
        <v>0</v>
      </c>
      <c r="S119" s="10">
        <v>0</v>
      </c>
      <c r="T119" s="10">
        <v>0</v>
      </c>
      <c r="U119" s="23">
        <f t="shared" si="198"/>
        <v>0</v>
      </c>
      <c r="V119" s="10">
        <v>0</v>
      </c>
      <c r="W119" s="10">
        <v>0</v>
      </c>
      <c r="X119" s="10">
        <f t="shared" si="199"/>
        <v>0</v>
      </c>
      <c r="Y119" s="10">
        <f t="shared" si="200"/>
        <v>0</v>
      </c>
      <c r="Z119" s="10">
        <f t="shared" si="201"/>
        <v>0</v>
      </c>
      <c r="AA119" s="122"/>
      <c r="AB119" s="270"/>
      <c r="AC119" s="268"/>
    </row>
    <row r="120" spans="1:29" ht="13.2" x14ac:dyDescent="0.25">
      <c r="A120" s="120"/>
      <c r="B120" s="93"/>
      <c r="C120" s="149"/>
      <c r="D120" s="93"/>
      <c r="E120" s="196"/>
      <c r="F120" s="95"/>
      <c r="G120" s="149"/>
      <c r="H120" s="147"/>
      <c r="I120" s="95"/>
      <c r="J120" s="93"/>
      <c r="K120" s="88"/>
      <c r="L120" s="88"/>
      <c r="M120" s="272"/>
      <c r="N120" s="273"/>
      <c r="O120" s="274"/>
      <c r="P120" s="106"/>
      <c r="Q120" s="16" t="s">
        <v>3</v>
      </c>
      <c r="R120" s="37">
        <f>SUM(R116:R119)</f>
        <v>873.84</v>
      </c>
      <c r="S120" s="12">
        <f t="shared" ref="S120:W120" si="202">SUM(S116:S119)</f>
        <v>873.84</v>
      </c>
      <c r="T120" s="12">
        <f t="shared" si="202"/>
        <v>0</v>
      </c>
      <c r="U120" s="37">
        <f>SUM(U116:U119)</f>
        <v>873.84</v>
      </c>
      <c r="V120" s="12">
        <f>SUM(V116:V119)</f>
        <v>873.84</v>
      </c>
      <c r="W120" s="12">
        <f t="shared" si="202"/>
        <v>0</v>
      </c>
      <c r="X120" s="272"/>
      <c r="Y120" s="273"/>
      <c r="Z120" s="274"/>
      <c r="AA120" s="161"/>
      <c r="AB120" s="160"/>
      <c r="AC120" s="269"/>
    </row>
    <row r="121" spans="1:29" ht="13.2" x14ac:dyDescent="0.25">
      <c r="A121" s="118">
        <f t="shared" ref="A121" si="203">1+A116</f>
        <v>7</v>
      </c>
      <c r="B121" s="83" t="s">
        <v>58</v>
      </c>
      <c r="C121" s="83" t="s">
        <v>88</v>
      </c>
      <c r="D121" s="83"/>
      <c r="E121" s="84"/>
      <c r="F121" s="85"/>
      <c r="G121" s="147" t="s">
        <v>106</v>
      </c>
      <c r="H121" s="149"/>
      <c r="I121" s="85">
        <v>51</v>
      </c>
      <c r="J121" s="83"/>
      <c r="K121" s="114"/>
      <c r="L121" s="114"/>
      <c r="M121" s="10">
        <f>N121+O121</f>
        <v>13580.61</v>
      </c>
      <c r="N121" s="11">
        <v>13580.61</v>
      </c>
      <c r="O121" s="11">
        <v>0</v>
      </c>
      <c r="P121" s="96" t="s">
        <v>41</v>
      </c>
      <c r="Q121" s="15" t="s">
        <v>4</v>
      </c>
      <c r="R121" s="23">
        <f>S121+T121</f>
        <v>0</v>
      </c>
      <c r="S121" s="10">
        <v>0</v>
      </c>
      <c r="T121" s="10">
        <v>0</v>
      </c>
      <c r="U121" s="23">
        <f>V121+W121</f>
        <v>2559</v>
      </c>
      <c r="V121" s="10">
        <v>2559</v>
      </c>
      <c r="W121" s="10">
        <v>0</v>
      </c>
      <c r="X121" s="10">
        <f>M121+R121-U121</f>
        <v>11021.61</v>
      </c>
      <c r="Y121" s="10">
        <f>N121+S121-V121</f>
        <v>11021.61</v>
      </c>
      <c r="Z121" s="10">
        <f>O121+T121-W121</f>
        <v>0</v>
      </c>
      <c r="AA121" s="136"/>
      <c r="AB121" s="97"/>
      <c r="AC121" s="142" t="s">
        <v>111</v>
      </c>
    </row>
    <row r="122" spans="1:29" ht="13.2" x14ac:dyDescent="0.25">
      <c r="A122" s="119"/>
      <c r="B122" s="83"/>
      <c r="C122" s="83"/>
      <c r="D122" s="83"/>
      <c r="E122" s="84"/>
      <c r="F122" s="85"/>
      <c r="G122" s="147"/>
      <c r="H122" s="147"/>
      <c r="I122" s="85"/>
      <c r="J122" s="83"/>
      <c r="K122" s="114"/>
      <c r="L122" s="83"/>
      <c r="M122" s="10">
        <f t="shared" ref="M122:M124" si="204">N122+O122</f>
        <v>11021.61</v>
      </c>
      <c r="N122" s="11">
        <v>11021.61</v>
      </c>
      <c r="O122" s="11">
        <f t="shared" ref="O122:O124" si="205">Z121</f>
        <v>0</v>
      </c>
      <c r="P122" s="96"/>
      <c r="Q122" s="15" t="s">
        <v>5</v>
      </c>
      <c r="R122" s="23">
        <f t="shared" ref="R122:R124" si="206">S122+T122</f>
        <v>0</v>
      </c>
      <c r="S122" s="10">
        <v>0</v>
      </c>
      <c r="T122" s="10">
        <v>0</v>
      </c>
      <c r="U122" s="23">
        <v>0</v>
      </c>
      <c r="V122" s="10">
        <v>2559</v>
      </c>
      <c r="W122" s="10">
        <v>0</v>
      </c>
      <c r="X122" s="10">
        <f t="shared" ref="X122:X124" si="207">M122+R122-U122</f>
        <v>11021.61</v>
      </c>
      <c r="Y122" s="10">
        <f t="shared" ref="Y122:Y124" si="208">N122+S122-V122</f>
        <v>8462.61</v>
      </c>
      <c r="Z122" s="10">
        <f t="shared" ref="Z122:Z124" si="209">O122+T122-W122</f>
        <v>0</v>
      </c>
      <c r="AA122" s="136"/>
      <c r="AB122" s="97"/>
      <c r="AC122" s="142"/>
    </row>
    <row r="123" spans="1:29" ht="13.2" x14ac:dyDescent="0.25">
      <c r="A123" s="119"/>
      <c r="B123" s="83"/>
      <c r="C123" s="83"/>
      <c r="D123" s="83"/>
      <c r="E123" s="84"/>
      <c r="F123" s="85"/>
      <c r="G123" s="147"/>
      <c r="H123" s="147"/>
      <c r="I123" s="85"/>
      <c r="J123" s="83"/>
      <c r="K123" s="114"/>
      <c r="L123" s="83"/>
      <c r="M123" s="10">
        <f t="shared" si="204"/>
        <v>11021.61</v>
      </c>
      <c r="N123" s="11">
        <v>11021.61</v>
      </c>
      <c r="O123" s="11">
        <f t="shared" si="205"/>
        <v>0</v>
      </c>
      <c r="P123" s="96"/>
      <c r="Q123" s="15" t="s">
        <v>6</v>
      </c>
      <c r="R123" s="23">
        <f t="shared" si="206"/>
        <v>0</v>
      </c>
      <c r="S123" s="10">
        <v>0</v>
      </c>
      <c r="T123" s="10">
        <v>0</v>
      </c>
      <c r="U123" s="23">
        <f t="shared" ref="U123:U124" si="210">V123</f>
        <v>0</v>
      </c>
      <c r="V123" s="10">
        <v>0</v>
      </c>
      <c r="W123" s="10">
        <v>0</v>
      </c>
      <c r="X123" s="10">
        <f t="shared" si="207"/>
        <v>11021.61</v>
      </c>
      <c r="Y123" s="10">
        <f t="shared" si="208"/>
        <v>11021.61</v>
      </c>
      <c r="Z123" s="10">
        <f t="shared" si="209"/>
        <v>0</v>
      </c>
      <c r="AA123" s="136"/>
      <c r="AB123" s="97"/>
      <c r="AC123" s="142"/>
    </row>
    <row r="124" spans="1:29" ht="13.2" x14ac:dyDescent="0.25">
      <c r="A124" s="119"/>
      <c r="B124" s="83"/>
      <c r="C124" s="83"/>
      <c r="D124" s="83"/>
      <c r="E124" s="84"/>
      <c r="F124" s="85"/>
      <c r="G124" s="147"/>
      <c r="H124" s="147"/>
      <c r="I124" s="85"/>
      <c r="J124" s="83"/>
      <c r="K124" s="114"/>
      <c r="L124" s="83"/>
      <c r="M124" s="10">
        <f t="shared" si="204"/>
        <v>11021.61</v>
      </c>
      <c r="N124" s="11">
        <v>11021.61</v>
      </c>
      <c r="O124" s="11">
        <f t="shared" si="205"/>
        <v>0</v>
      </c>
      <c r="P124" s="96"/>
      <c r="Q124" s="15" t="s">
        <v>7</v>
      </c>
      <c r="R124" s="23">
        <f t="shared" si="206"/>
        <v>0</v>
      </c>
      <c r="S124" s="10">
        <v>0</v>
      </c>
      <c r="T124" s="10">
        <v>0</v>
      </c>
      <c r="U124" s="23">
        <f t="shared" si="210"/>
        <v>0</v>
      </c>
      <c r="V124" s="10">
        <v>0</v>
      </c>
      <c r="W124" s="10">
        <v>0</v>
      </c>
      <c r="X124" s="10">
        <f t="shared" si="207"/>
        <v>11021.61</v>
      </c>
      <c r="Y124" s="10">
        <f t="shared" si="208"/>
        <v>11021.61</v>
      </c>
      <c r="Z124" s="10">
        <f t="shared" si="209"/>
        <v>0</v>
      </c>
      <c r="AA124" s="136"/>
      <c r="AB124" s="97"/>
      <c r="AC124" s="142"/>
    </row>
    <row r="125" spans="1:29" ht="13.8" thickBot="1" x14ac:dyDescent="0.3">
      <c r="A125" s="120"/>
      <c r="B125" s="113"/>
      <c r="C125" s="113"/>
      <c r="D125" s="113"/>
      <c r="E125" s="145"/>
      <c r="F125" s="146"/>
      <c r="G125" s="148"/>
      <c r="H125" s="148"/>
      <c r="I125" s="146"/>
      <c r="J125" s="113"/>
      <c r="K125" s="115"/>
      <c r="L125" s="113"/>
      <c r="M125" s="144"/>
      <c r="N125" s="144"/>
      <c r="O125" s="144"/>
      <c r="P125" s="135"/>
      <c r="Q125" s="67" t="s">
        <v>3</v>
      </c>
      <c r="R125" s="53">
        <f>SUM(R121:R124)</f>
        <v>0</v>
      </c>
      <c r="S125" s="58">
        <f t="shared" ref="S125:W125" si="211">SUM(S121:S124)</f>
        <v>0</v>
      </c>
      <c r="T125" s="58">
        <f t="shared" si="211"/>
        <v>0</v>
      </c>
      <c r="U125" s="53">
        <f t="shared" si="211"/>
        <v>2559</v>
      </c>
      <c r="V125" s="58">
        <f t="shared" si="211"/>
        <v>5118</v>
      </c>
      <c r="W125" s="58">
        <f t="shared" si="211"/>
        <v>0</v>
      </c>
      <c r="X125" s="144"/>
      <c r="Y125" s="144"/>
      <c r="Z125" s="144"/>
      <c r="AA125" s="137"/>
      <c r="AB125" s="98"/>
      <c r="AC125" s="143"/>
    </row>
    <row r="126" spans="1:29" x14ac:dyDescent="0.3">
      <c r="A126" s="73"/>
      <c r="B126" s="74"/>
      <c r="C126" s="74"/>
      <c r="D126" s="74"/>
      <c r="E126" s="74"/>
      <c r="F126" s="74"/>
      <c r="G126" s="74"/>
      <c r="H126" s="74"/>
      <c r="I126" s="76"/>
      <c r="J126" s="74"/>
      <c r="K126" s="74"/>
      <c r="L126" s="74"/>
    </row>
  </sheetData>
  <mergeCells count="393">
    <mergeCell ref="H76:H80"/>
    <mergeCell ref="G96:G100"/>
    <mergeCell ref="K96:K100"/>
    <mergeCell ref="C116:C120"/>
    <mergeCell ref="H101:H105"/>
    <mergeCell ref="I101:I105"/>
    <mergeCell ref="B116:B120"/>
    <mergeCell ref="A116:A120"/>
    <mergeCell ref="AC116:AC120"/>
    <mergeCell ref="AB116:AB120"/>
    <mergeCell ref="AA116:AA120"/>
    <mergeCell ref="I116:I120"/>
    <mergeCell ref="H116:H120"/>
    <mergeCell ref="G116:G120"/>
    <mergeCell ref="F116:F120"/>
    <mergeCell ref="E116:E120"/>
    <mergeCell ref="D116:D120"/>
    <mergeCell ref="X120:Z120"/>
    <mergeCell ref="M120:O120"/>
    <mergeCell ref="F101:F105"/>
    <mergeCell ref="AA101:AA105"/>
    <mergeCell ref="F111:F115"/>
    <mergeCell ref="G111:G115"/>
    <mergeCell ref="H111:H115"/>
    <mergeCell ref="M100:O100"/>
    <mergeCell ref="P71:P75"/>
    <mergeCell ref="J91:J95"/>
    <mergeCell ref="K91:K95"/>
    <mergeCell ref="L91:L95"/>
    <mergeCell ref="J101:J105"/>
    <mergeCell ref="K101:K105"/>
    <mergeCell ref="L101:L105"/>
    <mergeCell ref="M80:O80"/>
    <mergeCell ref="A6:AA6"/>
    <mergeCell ref="AA1:AC1"/>
    <mergeCell ref="AB6:AC6"/>
    <mergeCell ref="J106:J110"/>
    <mergeCell ref="K106:K110"/>
    <mergeCell ref="L106:L110"/>
    <mergeCell ref="AA106:AA110"/>
    <mergeCell ref="AB106:AB110"/>
    <mergeCell ref="A101:A105"/>
    <mergeCell ref="B101:B105"/>
    <mergeCell ref="C101:C105"/>
    <mergeCell ref="A106:A110"/>
    <mergeCell ref="B106:B110"/>
    <mergeCell ref="C106:C110"/>
    <mergeCell ref="D106:D110"/>
    <mergeCell ref="E106:E110"/>
    <mergeCell ref="F106:F110"/>
    <mergeCell ref="G106:G110"/>
    <mergeCell ref="H106:H110"/>
    <mergeCell ref="I106:I110"/>
    <mergeCell ref="AC7:AC9"/>
    <mergeCell ref="M105:O105"/>
    <mergeCell ref="X105:Z105"/>
    <mergeCell ref="C41:C45"/>
    <mergeCell ref="H7:H9"/>
    <mergeCell ref="I7:I9"/>
    <mergeCell ref="E7:E9"/>
    <mergeCell ref="K21:K25"/>
    <mergeCell ref="E21:E25"/>
    <mergeCell ref="M15:O15"/>
    <mergeCell ref="B31:B35"/>
    <mergeCell ref="C31:C35"/>
    <mergeCell ref="D31:D35"/>
    <mergeCell ref="E31:E35"/>
    <mergeCell ref="F31:F35"/>
    <mergeCell ref="F26:F30"/>
    <mergeCell ref="G26:G30"/>
    <mergeCell ref="I26:I30"/>
    <mergeCell ref="H26:H30"/>
    <mergeCell ref="B11:L15"/>
    <mergeCell ref="L21:L25"/>
    <mergeCell ref="F21:F25"/>
    <mergeCell ref="L31:L35"/>
    <mergeCell ref="G31:G35"/>
    <mergeCell ref="H31:H35"/>
    <mergeCell ref="I31:I35"/>
    <mergeCell ref="A7:A9"/>
    <mergeCell ref="AB7:AB9"/>
    <mergeCell ref="N8:O8"/>
    <mergeCell ref="R8:R9"/>
    <mergeCell ref="S8:T8"/>
    <mergeCell ref="U8:U9"/>
    <mergeCell ref="V8:W8"/>
    <mergeCell ref="X8:X9"/>
    <mergeCell ref="Y8:Z8"/>
    <mergeCell ref="M8:M9"/>
    <mergeCell ref="J7:J9"/>
    <mergeCell ref="K7:L8"/>
    <mergeCell ref="M7:O7"/>
    <mergeCell ref="P7:P9"/>
    <mergeCell ref="Q7:Q9"/>
    <mergeCell ref="R7:T7"/>
    <mergeCell ref="U7:W7"/>
    <mergeCell ref="X7:Z7"/>
    <mergeCell ref="AA7:AA9"/>
    <mergeCell ref="B7:B9"/>
    <mergeCell ref="C7:C9"/>
    <mergeCell ref="D7:D9"/>
    <mergeCell ref="F7:F9"/>
    <mergeCell ref="G7:G9"/>
    <mergeCell ref="A11:A15"/>
    <mergeCell ref="B66:B70"/>
    <mergeCell ref="C66:C70"/>
    <mergeCell ref="D66:D70"/>
    <mergeCell ref="A61:A65"/>
    <mergeCell ref="F66:F70"/>
    <mergeCell ref="A76:A80"/>
    <mergeCell ref="B76:B80"/>
    <mergeCell ref="A66:A70"/>
    <mergeCell ref="C76:C80"/>
    <mergeCell ref="A31:A35"/>
    <mergeCell ref="A26:A30"/>
    <mergeCell ref="B26:B30"/>
    <mergeCell ref="C26:C30"/>
    <mergeCell ref="D26:D30"/>
    <mergeCell ref="E26:E30"/>
    <mergeCell ref="B21:B25"/>
    <mergeCell ref="C21:C25"/>
    <mergeCell ref="D21:D25"/>
    <mergeCell ref="A16:A20"/>
    <mergeCell ref="D41:D45"/>
    <mergeCell ref="E41:E45"/>
    <mergeCell ref="F41:F45"/>
    <mergeCell ref="A46:A50"/>
    <mergeCell ref="G41:G45"/>
    <mergeCell ref="H41:H45"/>
    <mergeCell ref="I41:I45"/>
    <mergeCell ref="M45:O45"/>
    <mergeCell ref="L36:L40"/>
    <mergeCell ref="A21:A25"/>
    <mergeCell ref="G21:G25"/>
    <mergeCell ref="J21:J25"/>
    <mergeCell ref="M25:O25"/>
    <mergeCell ref="M30:O30"/>
    <mergeCell ref="J41:J45"/>
    <mergeCell ref="K41:K45"/>
    <mergeCell ref="L41:L45"/>
    <mergeCell ref="J31:J35"/>
    <mergeCell ref="K31:K35"/>
    <mergeCell ref="H21:H25"/>
    <mergeCell ref="I21:I25"/>
    <mergeCell ref="J36:J40"/>
    <mergeCell ref="K36:K40"/>
    <mergeCell ref="A41:A45"/>
    <mergeCell ref="M35:O35"/>
    <mergeCell ref="J26:J30"/>
    <mergeCell ref="K26:K30"/>
    <mergeCell ref="L26:L30"/>
    <mergeCell ref="X30:Z30"/>
    <mergeCell ref="H56:H60"/>
    <mergeCell ref="M90:O90"/>
    <mergeCell ref="P41:P45"/>
    <mergeCell ref="AA41:AA45"/>
    <mergeCell ref="H66:H70"/>
    <mergeCell ref="I66:I70"/>
    <mergeCell ref="P56:P60"/>
    <mergeCell ref="I56:I60"/>
    <mergeCell ref="M75:O75"/>
    <mergeCell ref="X45:Z45"/>
    <mergeCell ref="K76:K80"/>
    <mergeCell ref="L76:L80"/>
    <mergeCell ref="L66:L70"/>
    <mergeCell ref="J66:J70"/>
    <mergeCell ref="K66:K70"/>
    <mergeCell ref="P66:P70"/>
    <mergeCell ref="P36:P40"/>
    <mergeCell ref="M40:O40"/>
    <mergeCell ref="B86:L90"/>
    <mergeCell ref="F51:F55"/>
    <mergeCell ref="AA46:AA50"/>
    <mergeCell ref="B51:B55"/>
    <mergeCell ref="C51:C55"/>
    <mergeCell ref="AB46:AB50"/>
    <mergeCell ref="AB51:AB55"/>
    <mergeCell ref="J51:J55"/>
    <mergeCell ref="K51:K55"/>
    <mergeCell ref="L51:L55"/>
    <mergeCell ref="K56:K60"/>
    <mergeCell ref="L56:L60"/>
    <mergeCell ref="AB91:AB95"/>
    <mergeCell ref="P61:P65"/>
    <mergeCell ref="M65:O65"/>
    <mergeCell ref="AB81:AB85"/>
    <mergeCell ref="AB76:AB80"/>
    <mergeCell ref="P76:P80"/>
    <mergeCell ref="J76:J80"/>
    <mergeCell ref="AA76:AA80"/>
    <mergeCell ref="AA56:AA60"/>
    <mergeCell ref="X65:Z65"/>
    <mergeCell ref="AA61:AA65"/>
    <mergeCell ref="AB61:AB65"/>
    <mergeCell ref="B46:L50"/>
    <mergeCell ref="M50:O50"/>
    <mergeCell ref="X50:Z50"/>
    <mergeCell ref="P46:P50"/>
    <mergeCell ref="J56:J60"/>
    <mergeCell ref="AC61:AC65"/>
    <mergeCell ref="AC81:AC85"/>
    <mergeCell ref="B61:L65"/>
    <mergeCell ref="G91:G95"/>
    <mergeCell ref="H91:H95"/>
    <mergeCell ref="I91:I95"/>
    <mergeCell ref="I76:I80"/>
    <mergeCell ref="G66:G70"/>
    <mergeCell ref="C71:C75"/>
    <mergeCell ref="D71:D75"/>
    <mergeCell ref="E71:E75"/>
    <mergeCell ref="AC86:AC90"/>
    <mergeCell ref="AC91:AC95"/>
    <mergeCell ref="L71:L75"/>
    <mergeCell ref="F81:F85"/>
    <mergeCell ref="D91:D95"/>
    <mergeCell ref="E91:E95"/>
    <mergeCell ref="AA91:AA95"/>
    <mergeCell ref="M95:O95"/>
    <mergeCell ref="X80:Z80"/>
    <mergeCell ref="D76:D80"/>
    <mergeCell ref="E76:E80"/>
    <mergeCell ref="F76:F80"/>
    <mergeCell ref="G76:G80"/>
    <mergeCell ref="A56:A60"/>
    <mergeCell ref="B56:B60"/>
    <mergeCell ref="C56:C60"/>
    <mergeCell ref="D56:D60"/>
    <mergeCell ref="D111:D115"/>
    <mergeCell ref="E111:E115"/>
    <mergeCell ref="D51:D55"/>
    <mergeCell ref="E51:E55"/>
    <mergeCell ref="A51:A55"/>
    <mergeCell ref="A81:A85"/>
    <mergeCell ref="B81:B85"/>
    <mergeCell ref="C81:C85"/>
    <mergeCell ref="D81:D85"/>
    <mergeCell ref="E81:E85"/>
    <mergeCell ref="D101:D105"/>
    <mergeCell ref="E101:E105"/>
    <mergeCell ref="A111:A115"/>
    <mergeCell ref="B111:B115"/>
    <mergeCell ref="P51:P55"/>
    <mergeCell ref="X55:Z55"/>
    <mergeCell ref="X60:Z60"/>
    <mergeCell ref="M55:O55"/>
    <mergeCell ref="M60:O60"/>
    <mergeCell ref="G51:G55"/>
    <mergeCell ref="H51:H55"/>
    <mergeCell ref="I51:I55"/>
    <mergeCell ref="E56:E60"/>
    <mergeCell ref="F56:F60"/>
    <mergeCell ref="G56:G60"/>
    <mergeCell ref="P16:P20"/>
    <mergeCell ref="X15:Z15"/>
    <mergeCell ref="AC31:AC35"/>
    <mergeCell ref="P31:P35"/>
    <mergeCell ref="P21:P25"/>
    <mergeCell ref="P26:P30"/>
    <mergeCell ref="AB16:AB20"/>
    <mergeCell ref="AA11:AA15"/>
    <mergeCell ref="E66:E70"/>
    <mergeCell ref="AB11:AB15"/>
    <mergeCell ref="AA16:AA20"/>
    <mergeCell ref="X25:Z25"/>
    <mergeCell ref="M20:O20"/>
    <mergeCell ref="X20:Z20"/>
    <mergeCell ref="B16:L20"/>
    <mergeCell ref="AB41:AB45"/>
    <mergeCell ref="AC41:AC45"/>
    <mergeCell ref="B41:B45"/>
    <mergeCell ref="AC46:AC50"/>
    <mergeCell ref="AB26:AB30"/>
    <mergeCell ref="AC16:AC20"/>
    <mergeCell ref="AC21:AC25"/>
    <mergeCell ref="AC26:AC30"/>
    <mergeCell ref="AB31:AB35"/>
    <mergeCell ref="AC11:AC15"/>
    <mergeCell ref="AA31:AA35"/>
    <mergeCell ref="X35:Z35"/>
    <mergeCell ref="AB21:AB25"/>
    <mergeCell ref="AA21:AA25"/>
    <mergeCell ref="AA26:AA30"/>
    <mergeCell ref="AC106:AC110"/>
    <mergeCell ref="AC101:AC105"/>
    <mergeCell ref="AC96:AC100"/>
    <mergeCell ref="AA36:AA40"/>
    <mergeCell ref="AB36:AB40"/>
    <mergeCell ref="AC36:AC40"/>
    <mergeCell ref="X40:Z40"/>
    <mergeCell ref="AC76:AC80"/>
    <mergeCell ref="AC51:AC55"/>
    <mergeCell ref="AB66:AB70"/>
    <mergeCell ref="AA66:AA70"/>
    <mergeCell ref="AC66:AC70"/>
    <mergeCell ref="X70:Z70"/>
    <mergeCell ref="AB56:AB60"/>
    <mergeCell ref="AC56:AC60"/>
    <mergeCell ref="AA71:AA75"/>
    <mergeCell ref="AC71:AC75"/>
    <mergeCell ref="AA51:AA55"/>
    <mergeCell ref="AB96:AB100"/>
    <mergeCell ref="X95:Z95"/>
    <mergeCell ref="X100:Z100"/>
    <mergeCell ref="P91:P95"/>
    <mergeCell ref="P96:P100"/>
    <mergeCell ref="AA96:AA100"/>
    <mergeCell ref="AB101:AB105"/>
    <mergeCell ref="AA111:AA115"/>
    <mergeCell ref="AB111:AB115"/>
    <mergeCell ref="AC121:AC125"/>
    <mergeCell ref="M125:O125"/>
    <mergeCell ref="X125:Z125"/>
    <mergeCell ref="B121:B125"/>
    <mergeCell ref="C121:C125"/>
    <mergeCell ref="D121:D125"/>
    <mergeCell ref="E121:E125"/>
    <mergeCell ref="F121:F125"/>
    <mergeCell ref="G121:G125"/>
    <mergeCell ref="H121:H125"/>
    <mergeCell ref="I121:I125"/>
    <mergeCell ref="A121:A125"/>
    <mergeCell ref="AB71:AB75"/>
    <mergeCell ref="X75:Z75"/>
    <mergeCell ref="A71:A75"/>
    <mergeCell ref="B71:B75"/>
    <mergeCell ref="AC111:AC115"/>
    <mergeCell ref="F71:F75"/>
    <mergeCell ref="G71:G75"/>
    <mergeCell ref="H71:H75"/>
    <mergeCell ref="I71:I75"/>
    <mergeCell ref="P121:P125"/>
    <mergeCell ref="AA121:AA125"/>
    <mergeCell ref="P81:P85"/>
    <mergeCell ref="AA81:AA85"/>
    <mergeCell ref="M85:O85"/>
    <mergeCell ref="X85:Z85"/>
    <mergeCell ref="G81:G85"/>
    <mergeCell ref="H81:H85"/>
    <mergeCell ref="I81:I85"/>
    <mergeCell ref="J81:J85"/>
    <mergeCell ref="K81:K85"/>
    <mergeCell ref="L81:L85"/>
    <mergeCell ref="J71:J75"/>
    <mergeCell ref="K71:K75"/>
    <mergeCell ref="L96:L100"/>
    <mergeCell ref="J96:J100"/>
    <mergeCell ref="F91:F95"/>
    <mergeCell ref="H96:H100"/>
    <mergeCell ref="P106:P110"/>
    <mergeCell ref="AB121:AB125"/>
    <mergeCell ref="X90:Z90"/>
    <mergeCell ref="X110:Z110"/>
    <mergeCell ref="X115:Z115"/>
    <mergeCell ref="M110:O110"/>
    <mergeCell ref="M115:O115"/>
    <mergeCell ref="L111:L115"/>
    <mergeCell ref="P101:P105"/>
    <mergeCell ref="L116:L120"/>
    <mergeCell ref="P116:P120"/>
    <mergeCell ref="P111:P115"/>
    <mergeCell ref="P86:P90"/>
    <mergeCell ref="AA86:AA90"/>
    <mergeCell ref="AB86:AB90"/>
    <mergeCell ref="J121:J125"/>
    <mergeCell ref="K121:K125"/>
    <mergeCell ref="L121:L125"/>
    <mergeCell ref="J116:J120"/>
    <mergeCell ref="K116:K120"/>
    <mergeCell ref="K111:K115"/>
    <mergeCell ref="I96:I100"/>
    <mergeCell ref="J111:J115"/>
    <mergeCell ref="A86:A90"/>
    <mergeCell ref="A96:A100"/>
    <mergeCell ref="B96:B100"/>
    <mergeCell ref="C96:C100"/>
    <mergeCell ref="D96:D100"/>
    <mergeCell ref="E96:E100"/>
    <mergeCell ref="F96:F100"/>
    <mergeCell ref="A91:A95"/>
    <mergeCell ref="B91:B95"/>
    <mergeCell ref="C91:C95"/>
    <mergeCell ref="C111:C115"/>
    <mergeCell ref="G101:G105"/>
    <mergeCell ref="I111:I115"/>
    <mergeCell ref="A36:A40"/>
    <mergeCell ref="B36:B40"/>
    <mergeCell ref="C36:C40"/>
    <mergeCell ref="D36:D40"/>
    <mergeCell ref="E36:E40"/>
    <mergeCell ref="F36:F40"/>
    <mergeCell ref="G36:G40"/>
    <mergeCell ref="H36:H40"/>
    <mergeCell ref="I36:I40"/>
  </mergeCells>
  <pageMargins left="0.78740157480314965" right="0.39370078740157483" top="0.39370078740157483" bottom="0.39370078740157483" header="0" footer="0"/>
  <pageSetup paperSize="9" scale="45" fitToWidth="0" fitToHeight="0" orientation="landscape" r:id="rId1"/>
  <rowBreaks count="1" manualBreakCount="1">
    <brk id="60" max="28" man="1"/>
  </rowBreaks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 2023</vt:lpstr>
      <vt:lpstr>' 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</cp:lastModifiedBy>
  <cp:lastPrinted>2025-07-28T06:46:46Z</cp:lastPrinted>
  <dcterms:created xsi:type="dcterms:W3CDTF">1996-10-08T23:32:33Z</dcterms:created>
  <dcterms:modified xsi:type="dcterms:W3CDTF">2025-09-29T06:04:51Z</dcterms:modified>
</cp:coreProperties>
</file>