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ЛОТУС 2026\"/>
    </mc:Choice>
  </mc:AlternateContent>
  <bookViews>
    <workbookView xWindow="0" yWindow="0" windowWidth="19935" windowHeight="9660" firstSheet="2" activeTab="2"/>
  </bookViews>
  <sheets>
    <sheet name="Лист1" sheetId="1" r:id="rId1"/>
    <sheet name="Лист2" sheetId="10" state="hidden" r:id="rId2"/>
    <sheet name=" 2023" sheetId="31" r:id="rId3"/>
  </sheets>
  <definedNames>
    <definedName name="_xlnm.Print_Area" localSheetId="2">' 2023'!$A$1:$AC$132</definedName>
  </definedNames>
  <calcPr calcId="152511"/>
</workbook>
</file>

<file path=xl/calcChain.xml><?xml version="1.0" encoding="utf-8"?>
<calcChain xmlns="http://schemas.openxmlformats.org/spreadsheetml/2006/main">
  <c r="N63" i="31" l="1"/>
  <c r="M63" i="31"/>
  <c r="S85" i="31" l="1"/>
  <c r="S83" i="31"/>
  <c r="S84" i="31"/>
  <c r="V85" i="31"/>
  <c r="N83" i="31"/>
  <c r="O83" i="31"/>
  <c r="N84" i="31"/>
  <c r="O84" i="31"/>
  <c r="N85" i="31"/>
  <c r="O85" i="31"/>
  <c r="O82" i="31"/>
  <c r="N82" i="31"/>
  <c r="V83" i="31"/>
  <c r="V84" i="31"/>
  <c r="V82" i="31"/>
  <c r="S82" i="31"/>
  <c r="W131" i="31"/>
  <c r="V131" i="31"/>
  <c r="T131" i="31"/>
  <c r="S131" i="31"/>
  <c r="Y130" i="31"/>
  <c r="U130" i="31"/>
  <c r="R130" i="31"/>
  <c r="Y129" i="31"/>
  <c r="U129" i="31"/>
  <c r="R129" i="31"/>
  <c r="Y128" i="31"/>
  <c r="U128" i="31"/>
  <c r="R128" i="31"/>
  <c r="Z127" i="31"/>
  <c r="O128" i="31" s="1"/>
  <c r="Y127" i="31"/>
  <c r="U127" i="31"/>
  <c r="U131" i="31" s="1"/>
  <c r="R127" i="31"/>
  <c r="M127" i="31"/>
  <c r="U125" i="31"/>
  <c r="R131" i="31" l="1"/>
  <c r="Z128" i="31"/>
  <c r="O129" i="31" s="1"/>
  <c r="M128" i="31"/>
  <c r="X128" i="31" s="1"/>
  <c r="X127" i="31"/>
  <c r="T82" i="31"/>
  <c r="Z129" i="31" l="1"/>
  <c r="O130" i="31" s="1"/>
  <c r="M129" i="31"/>
  <c r="X129" i="31" s="1"/>
  <c r="W126" i="31"/>
  <c r="V126" i="31"/>
  <c r="T126" i="31"/>
  <c r="S126" i="31"/>
  <c r="Y125" i="31"/>
  <c r="R125" i="31"/>
  <c r="Y124" i="31"/>
  <c r="U124" i="31"/>
  <c r="R124" i="31"/>
  <c r="Y123" i="31"/>
  <c r="U123" i="31"/>
  <c r="R123" i="31"/>
  <c r="Z122" i="31"/>
  <c r="O123" i="31" s="1"/>
  <c r="Y122" i="31"/>
  <c r="U122" i="31"/>
  <c r="R122" i="31"/>
  <c r="M122" i="31"/>
  <c r="X122" i="31" s="1"/>
  <c r="U118" i="31"/>
  <c r="U119" i="31"/>
  <c r="U117" i="31"/>
  <c r="R126" i="31" l="1"/>
  <c r="U126" i="31"/>
  <c r="M130" i="31"/>
  <c r="X130" i="31" s="1"/>
  <c r="Z130" i="31"/>
  <c r="Z123" i="31"/>
  <c r="O124" i="31" s="1"/>
  <c r="M123" i="31"/>
  <c r="X123" i="31" s="1"/>
  <c r="Z124" i="31" l="1"/>
  <c r="O125" i="31" s="1"/>
  <c r="M124" i="31"/>
  <c r="X124" i="31" s="1"/>
  <c r="M125" i="31" l="1"/>
  <c r="X125" i="31" s="1"/>
  <c r="Z125" i="31"/>
  <c r="S42" i="31"/>
  <c r="W13" i="31"/>
  <c r="W14" i="31"/>
  <c r="W15" i="31"/>
  <c r="W12" i="31"/>
  <c r="V13" i="31"/>
  <c r="V14" i="31"/>
  <c r="V15" i="31"/>
  <c r="V12" i="31"/>
  <c r="T13" i="31"/>
  <c r="T14" i="31"/>
  <c r="T15" i="31"/>
  <c r="T12" i="31"/>
  <c r="S13" i="31"/>
  <c r="R13" i="31" s="1"/>
  <c r="S14" i="31"/>
  <c r="R14" i="31" s="1"/>
  <c r="S15" i="31"/>
  <c r="S12" i="31"/>
  <c r="R12" i="31" s="1"/>
  <c r="O12" i="31"/>
  <c r="N12" i="31"/>
  <c r="S16" i="31" l="1"/>
  <c r="AD12" i="31" l="1"/>
  <c r="W36" i="31"/>
  <c r="V36" i="31"/>
  <c r="T36" i="31"/>
  <c r="S36" i="31"/>
  <c r="Z35" i="31"/>
  <c r="Y35" i="31"/>
  <c r="U35" i="31"/>
  <c r="R35" i="31"/>
  <c r="Z34" i="31"/>
  <c r="Y34" i="31"/>
  <c r="U34" i="31"/>
  <c r="R34" i="31"/>
  <c r="Z33" i="31"/>
  <c r="Y33" i="31"/>
  <c r="U33" i="31"/>
  <c r="R33" i="31"/>
  <c r="Z32" i="31"/>
  <c r="Y32" i="31"/>
  <c r="U32" i="31"/>
  <c r="R32" i="31"/>
  <c r="M32" i="31"/>
  <c r="U36" i="31" l="1"/>
  <c r="R36" i="31"/>
  <c r="X32" i="31"/>
  <c r="M33" i="31" s="1"/>
  <c r="X33" i="31" s="1"/>
  <c r="M34" i="31" s="1"/>
  <c r="X34" i="31" s="1"/>
  <c r="M35" i="31" s="1"/>
  <c r="X35" i="31" s="1"/>
  <c r="U110" i="31"/>
  <c r="S58" i="31" l="1"/>
  <c r="S59" i="31"/>
  <c r="S60" i="31"/>
  <c r="V58" i="31"/>
  <c r="V59" i="31"/>
  <c r="V60" i="31"/>
  <c r="Y118" i="31" l="1"/>
  <c r="Y119" i="31"/>
  <c r="Y120" i="31"/>
  <c r="U94" i="31"/>
  <c r="O43" i="31"/>
  <c r="O44" i="31"/>
  <c r="V43" i="31" l="1"/>
  <c r="V44" i="31"/>
  <c r="V16" i="31" l="1"/>
  <c r="O57" i="31"/>
  <c r="N57" i="31"/>
  <c r="W58" i="31"/>
  <c r="W59" i="31"/>
  <c r="W60" i="31"/>
  <c r="W57" i="31"/>
  <c r="V57" i="31"/>
  <c r="T58" i="31"/>
  <c r="T59" i="31"/>
  <c r="T60" i="31"/>
  <c r="T57" i="31"/>
  <c r="S57" i="31"/>
  <c r="S61" i="31" s="1"/>
  <c r="W81" i="31"/>
  <c r="V81" i="31"/>
  <c r="T81" i="31"/>
  <c r="S81" i="31"/>
  <c r="U80" i="31"/>
  <c r="R80" i="31"/>
  <c r="U79" i="31"/>
  <c r="R79" i="31"/>
  <c r="U78" i="31"/>
  <c r="R78" i="31"/>
  <c r="Z77" i="31"/>
  <c r="O78" i="31" s="1"/>
  <c r="Z78" i="31" s="1"/>
  <c r="O79" i="31" s="1"/>
  <c r="Z79" i="31" s="1"/>
  <c r="O80" i="31" s="1"/>
  <c r="Z80" i="31" s="1"/>
  <c r="Y77" i="31"/>
  <c r="N78" i="31" s="1"/>
  <c r="Y78" i="31" s="1"/>
  <c r="N79" i="31" s="1"/>
  <c r="Y79" i="31" s="1"/>
  <c r="N80" i="31" s="1"/>
  <c r="Y80" i="31" s="1"/>
  <c r="U77" i="31"/>
  <c r="R77" i="31"/>
  <c r="M77" i="31"/>
  <c r="M82" i="31"/>
  <c r="W82" i="31"/>
  <c r="Z82" i="31" s="1"/>
  <c r="T83" i="31"/>
  <c r="W83" i="31"/>
  <c r="T84" i="31"/>
  <c r="W84" i="31"/>
  <c r="T85" i="31"/>
  <c r="W85" i="31"/>
  <c r="O42" i="31"/>
  <c r="N42" i="31"/>
  <c r="M42" i="31" l="1"/>
  <c r="R85" i="31"/>
  <c r="R84" i="31"/>
  <c r="R83" i="31"/>
  <c r="R82" i="31"/>
  <c r="W86" i="31"/>
  <c r="U84" i="31"/>
  <c r="U83" i="31"/>
  <c r="U85" i="31"/>
  <c r="T86" i="31"/>
  <c r="V8" i="31"/>
  <c r="U81" i="31"/>
  <c r="R81" i="31"/>
  <c r="V86" i="31"/>
  <c r="S86" i="31"/>
  <c r="X77" i="31"/>
  <c r="M78" i="31" s="1"/>
  <c r="X78" i="31" s="1"/>
  <c r="M79" i="31" s="1"/>
  <c r="X79" i="31" s="1"/>
  <c r="M80" i="31" s="1"/>
  <c r="X80" i="31" s="1"/>
  <c r="Y82" i="31"/>
  <c r="U82" i="31"/>
  <c r="R88" i="31"/>
  <c r="R86" i="31" l="1"/>
  <c r="U86" i="31"/>
  <c r="X82" i="31"/>
  <c r="M68" i="31"/>
  <c r="M69" i="31"/>
  <c r="M70" i="31"/>
  <c r="M18" i="31"/>
  <c r="M19" i="31"/>
  <c r="M20" i="31"/>
  <c r="R15" i="31" l="1"/>
  <c r="R16" i="31" s="1"/>
  <c r="S7" i="31"/>
  <c r="U58" i="31"/>
  <c r="W71" i="31"/>
  <c r="V71" i="31"/>
  <c r="T71" i="31"/>
  <c r="S71" i="31"/>
  <c r="U70" i="31"/>
  <c r="R70" i="31"/>
  <c r="U69" i="31"/>
  <c r="R69" i="31"/>
  <c r="U68" i="31"/>
  <c r="R68" i="31"/>
  <c r="U67" i="31"/>
  <c r="R67" i="31"/>
  <c r="M67" i="31"/>
  <c r="M72" i="31"/>
  <c r="R72" i="31"/>
  <c r="U72" i="31"/>
  <c r="Y72" i="31"/>
  <c r="Z72" i="31"/>
  <c r="R73" i="31"/>
  <c r="U73" i="31"/>
  <c r="R74" i="31"/>
  <c r="U74" i="31"/>
  <c r="R75" i="31"/>
  <c r="U75" i="31"/>
  <c r="S76" i="31"/>
  <c r="T76" i="31"/>
  <c r="V76" i="31"/>
  <c r="W76" i="31"/>
  <c r="V9" i="31"/>
  <c r="V45" i="31"/>
  <c r="V10" i="31" s="1"/>
  <c r="Z73" i="31" l="1"/>
  <c r="Y73" i="31"/>
  <c r="Y74" i="31" s="1"/>
  <c r="Y75" i="31" s="1"/>
  <c r="U60" i="31"/>
  <c r="R71" i="31"/>
  <c r="U59" i="31"/>
  <c r="U71" i="31"/>
  <c r="U76" i="31"/>
  <c r="R76" i="31"/>
  <c r="X72" i="31"/>
  <c r="M73" i="31" s="1"/>
  <c r="X73" i="31" s="1"/>
  <c r="M74" i="31" s="1"/>
  <c r="X74" i="31" s="1"/>
  <c r="M75" i="31" s="1"/>
  <c r="X75" i="31" s="1"/>
  <c r="X67" i="31"/>
  <c r="W43" i="31"/>
  <c r="W8" i="31" s="1"/>
  <c r="W44" i="31"/>
  <c r="W9" i="31" s="1"/>
  <c r="W45" i="31"/>
  <c r="W10" i="31" s="1"/>
  <c r="W42" i="31"/>
  <c r="W7" i="31" s="1"/>
  <c r="Z74" i="31" l="1"/>
  <c r="X68" i="31"/>
  <c r="X69" i="31" s="1"/>
  <c r="X70" i="31" s="1"/>
  <c r="V111" i="31"/>
  <c r="Z75" i="31" l="1"/>
  <c r="V42" i="31"/>
  <c r="V7" i="31" s="1"/>
  <c r="W121" i="31" l="1"/>
  <c r="V121" i="31"/>
  <c r="T121" i="31"/>
  <c r="S121" i="31"/>
  <c r="U120" i="31"/>
  <c r="R120" i="31"/>
  <c r="R119" i="31"/>
  <c r="R118" i="31"/>
  <c r="Z117" i="31"/>
  <c r="O118" i="31" s="1"/>
  <c r="Y117" i="31"/>
  <c r="R117" i="31"/>
  <c r="M117" i="31"/>
  <c r="U37" i="31"/>
  <c r="R121" i="31" l="1"/>
  <c r="Z118" i="31"/>
  <c r="O119" i="31" s="1"/>
  <c r="M118" i="31"/>
  <c r="U121" i="31"/>
  <c r="X117" i="31"/>
  <c r="U114" i="31"/>
  <c r="M112" i="31"/>
  <c r="R112" i="31"/>
  <c r="U112" i="31"/>
  <c r="Y112" i="31"/>
  <c r="N113" i="31" s="1"/>
  <c r="Y113" i="31" s="1"/>
  <c r="N114" i="31" s="1"/>
  <c r="Y114" i="31" s="1"/>
  <c r="N115" i="31" s="1"/>
  <c r="Y115" i="31" s="1"/>
  <c r="Z112" i="31"/>
  <c r="O113" i="31" s="1"/>
  <c r="Z113" i="31" s="1"/>
  <c r="O114" i="31" s="1"/>
  <c r="Z114" i="31" s="1"/>
  <c r="O115" i="31" s="1"/>
  <c r="Z115" i="31" s="1"/>
  <c r="R113" i="31"/>
  <c r="U113" i="31"/>
  <c r="R114" i="31"/>
  <c r="R115" i="31"/>
  <c r="U115" i="31"/>
  <c r="S116" i="31"/>
  <c r="T116" i="31"/>
  <c r="V116" i="31"/>
  <c r="W116" i="31"/>
  <c r="Y52" i="31"/>
  <c r="X118" i="31" l="1"/>
  <c r="Z119" i="31"/>
  <c r="O120" i="31" s="1"/>
  <c r="M119" i="31"/>
  <c r="W61" i="31"/>
  <c r="V61" i="31"/>
  <c r="R116" i="31"/>
  <c r="U116" i="31"/>
  <c r="X112" i="31"/>
  <c r="M113" i="31" s="1"/>
  <c r="X113" i="31" s="1"/>
  <c r="M114" i="31" s="1"/>
  <c r="X114" i="31" s="1"/>
  <c r="M57" i="31"/>
  <c r="Z120" i="31" l="1"/>
  <c r="M120" i="31"/>
  <c r="X119" i="31"/>
  <c r="M115" i="31"/>
  <c r="X115" i="31" s="1"/>
  <c r="X120" i="31" l="1"/>
  <c r="U8" i="31"/>
  <c r="U9" i="31"/>
  <c r="U10" i="31"/>
  <c r="T16" i="31" l="1"/>
  <c r="U13" i="31"/>
  <c r="U15" i="31"/>
  <c r="U14" i="31"/>
  <c r="W41" i="31" l="1"/>
  <c r="V41" i="31"/>
  <c r="T41" i="31"/>
  <c r="S41" i="31"/>
  <c r="U40" i="31"/>
  <c r="R40" i="31"/>
  <c r="U39" i="31"/>
  <c r="R39" i="31"/>
  <c r="U38" i="31"/>
  <c r="R38" i="31"/>
  <c r="Z38" i="31"/>
  <c r="Z39" i="31" s="1"/>
  <c r="Z40" i="31" s="1"/>
  <c r="Y38" i="31"/>
  <c r="Y39" i="31" s="1"/>
  <c r="Y40" i="31" s="1"/>
  <c r="Z37" i="31"/>
  <c r="Y37" i="31"/>
  <c r="R37" i="31"/>
  <c r="M37" i="31"/>
  <c r="R41" i="31" l="1"/>
  <c r="U41" i="31"/>
  <c r="X37" i="31"/>
  <c r="M38" i="31" l="1"/>
  <c r="X38" i="31" s="1"/>
  <c r="M39" i="31" s="1"/>
  <c r="X39" i="31" s="1"/>
  <c r="M40" i="31" s="1"/>
  <c r="X40" i="31" s="1"/>
  <c r="R58" i="31"/>
  <c r="R60" i="31"/>
  <c r="R59" i="31"/>
  <c r="U55" i="31" l="1"/>
  <c r="U54" i="31"/>
  <c r="M47" i="31"/>
  <c r="U30" i="31"/>
  <c r="R30" i="31"/>
  <c r="U18" i="31"/>
  <c r="U19" i="31"/>
  <c r="R25" i="31"/>
  <c r="V46" i="31" l="1"/>
  <c r="S91" i="31"/>
  <c r="V91" i="31"/>
  <c r="U109" i="31" l="1"/>
  <c r="U44" i="31"/>
  <c r="U43" i="31"/>
  <c r="U42" i="31"/>
  <c r="T44" i="31"/>
  <c r="T9" i="31" s="1"/>
  <c r="T43" i="31"/>
  <c r="T8" i="31" s="1"/>
  <c r="T42" i="31"/>
  <c r="T7" i="31" s="1"/>
  <c r="S44" i="31"/>
  <c r="S9" i="31" s="1"/>
  <c r="S43" i="31"/>
  <c r="S8" i="31" s="1"/>
  <c r="U57" i="31" l="1"/>
  <c r="U61" i="31" s="1"/>
  <c r="R42" i="31"/>
  <c r="R44" i="31"/>
  <c r="U12" i="31"/>
  <c r="R43" i="31"/>
  <c r="R57" i="31"/>
  <c r="W31" i="31" l="1"/>
  <c r="V31" i="31"/>
  <c r="T31" i="31"/>
  <c r="S31" i="31"/>
  <c r="U29" i="31"/>
  <c r="R29" i="31"/>
  <c r="U28" i="31"/>
  <c r="R28" i="31"/>
  <c r="Z27" i="31"/>
  <c r="Z28" i="31" s="1"/>
  <c r="Z29" i="31" s="1"/>
  <c r="Z30" i="31" s="1"/>
  <c r="Y27" i="31"/>
  <c r="Y28" i="31" s="1"/>
  <c r="Y29" i="31" s="1"/>
  <c r="U27" i="31"/>
  <c r="R27" i="31"/>
  <c r="M27" i="31"/>
  <c r="Y30" i="31" l="1"/>
  <c r="U31" i="31"/>
  <c r="X27" i="31"/>
  <c r="M28" i="31" s="1"/>
  <c r="X28" i="31" s="1"/>
  <c r="M29" i="31" s="1"/>
  <c r="X29" i="31" s="1"/>
  <c r="R31" i="31"/>
  <c r="M30" i="31" l="1"/>
  <c r="X30" i="31" s="1"/>
  <c r="W111" i="31"/>
  <c r="T111" i="31"/>
  <c r="S111" i="31"/>
  <c r="R110" i="31"/>
  <c r="R109" i="31"/>
  <c r="U108" i="31"/>
  <c r="R108" i="31"/>
  <c r="Z107" i="31"/>
  <c r="Y107" i="31"/>
  <c r="U107" i="31"/>
  <c r="R107" i="31"/>
  <c r="W106" i="31"/>
  <c r="V106" i="31"/>
  <c r="T106" i="31"/>
  <c r="S106" i="31"/>
  <c r="U105" i="31"/>
  <c r="R105" i="31"/>
  <c r="U104" i="31"/>
  <c r="R104" i="31"/>
  <c r="U103" i="31"/>
  <c r="R103" i="31"/>
  <c r="Z102" i="31"/>
  <c r="Y102" i="31"/>
  <c r="U102" i="31"/>
  <c r="R102" i="31"/>
  <c r="W101" i="31"/>
  <c r="V101" i="31"/>
  <c r="T101" i="31"/>
  <c r="S101" i="31"/>
  <c r="U100" i="31"/>
  <c r="R100" i="31"/>
  <c r="U99" i="31"/>
  <c r="R99" i="31"/>
  <c r="U98" i="31"/>
  <c r="R98" i="31"/>
  <c r="Z97" i="31"/>
  <c r="Y97" i="31"/>
  <c r="U97" i="31"/>
  <c r="R97" i="31"/>
  <c r="W96" i="31"/>
  <c r="V96" i="31"/>
  <c r="T96" i="31"/>
  <c r="S96" i="31"/>
  <c r="U95" i="31"/>
  <c r="R95" i="31"/>
  <c r="R94" i="31"/>
  <c r="U93" i="31"/>
  <c r="R93" i="31"/>
  <c r="Z92" i="31"/>
  <c r="Y92" i="31"/>
  <c r="U92" i="31"/>
  <c r="R92" i="31"/>
  <c r="M107" i="31"/>
  <c r="M102" i="31"/>
  <c r="M97" i="31"/>
  <c r="M92" i="31"/>
  <c r="R9" i="31"/>
  <c r="R8" i="31"/>
  <c r="R89" i="31"/>
  <c r="R90" i="31"/>
  <c r="U87" i="31"/>
  <c r="U90" i="31"/>
  <c r="U89" i="31"/>
  <c r="U88" i="31"/>
  <c r="T61" i="31"/>
  <c r="U64" i="31"/>
  <c r="U65" i="31"/>
  <c r="R63" i="31"/>
  <c r="R64" i="31"/>
  <c r="R65" i="31"/>
  <c r="M62" i="31"/>
  <c r="U53" i="31"/>
  <c r="R53" i="31"/>
  <c r="R54" i="31"/>
  <c r="R55" i="31"/>
  <c r="Z52" i="31"/>
  <c r="Z53" i="31" s="1"/>
  <c r="Z54" i="31" s="1"/>
  <c r="Z55" i="31" s="1"/>
  <c r="Y53" i="31"/>
  <c r="Y54" i="31" s="1"/>
  <c r="Y55" i="31" s="1"/>
  <c r="T45" i="31"/>
  <c r="T10" i="31" s="1"/>
  <c r="S45" i="31"/>
  <c r="S10" i="31" s="1"/>
  <c r="U48" i="31"/>
  <c r="U49" i="31"/>
  <c r="U50" i="31"/>
  <c r="R48" i="31"/>
  <c r="R49" i="31"/>
  <c r="R50" i="31"/>
  <c r="Z22" i="31"/>
  <c r="O23" i="31" s="1"/>
  <c r="O13" i="31" s="1"/>
  <c r="Y22" i="31"/>
  <c r="N23" i="31" s="1"/>
  <c r="N13" i="31" s="1"/>
  <c r="U23" i="31"/>
  <c r="U24" i="31"/>
  <c r="U25" i="31"/>
  <c r="R23" i="31"/>
  <c r="R24" i="31"/>
  <c r="U20" i="31"/>
  <c r="R18" i="31"/>
  <c r="R19" i="31"/>
  <c r="R20" i="31"/>
  <c r="Z17" i="31"/>
  <c r="Y17" i="31"/>
  <c r="W16" i="31"/>
  <c r="U16" i="31" s="1"/>
  <c r="Y12" i="31" l="1"/>
  <c r="Z18" i="31"/>
  <c r="Z12" i="31"/>
  <c r="Z19" i="31"/>
  <c r="Z20" i="31" s="1"/>
  <c r="Y23" i="31"/>
  <c r="N24" i="31" s="1"/>
  <c r="N14" i="31" s="1"/>
  <c r="Z23" i="31"/>
  <c r="O24" i="31" s="1"/>
  <c r="O14" i="31" s="1"/>
  <c r="R10" i="31"/>
  <c r="Y18" i="31"/>
  <c r="T46" i="31"/>
  <c r="T11" i="31" s="1"/>
  <c r="W46" i="31"/>
  <c r="W11" i="31" s="1"/>
  <c r="S46" i="31"/>
  <c r="S11" i="31" s="1"/>
  <c r="U91" i="31"/>
  <c r="U111" i="31"/>
  <c r="U96" i="31"/>
  <c r="R111" i="31"/>
  <c r="U101" i="31"/>
  <c r="R101" i="31"/>
  <c r="N7" i="31"/>
  <c r="R96" i="31"/>
  <c r="R106" i="31"/>
  <c r="U106" i="31"/>
  <c r="R45" i="31"/>
  <c r="R46" i="31" s="1"/>
  <c r="U45" i="31"/>
  <c r="U46" i="31" s="1"/>
  <c r="R61" i="31"/>
  <c r="X107" i="31"/>
  <c r="X102" i="31"/>
  <c r="X97" i="31"/>
  <c r="X92" i="31"/>
  <c r="Z13" i="31" l="1"/>
  <c r="Y19" i="31"/>
  <c r="Y20" i="31" s="1"/>
  <c r="Y13" i="31"/>
  <c r="M13" i="31"/>
  <c r="Z24" i="31"/>
  <c r="Y24" i="31"/>
  <c r="A52" i="31"/>
  <c r="O25" i="31" l="1"/>
  <c r="O15" i="31" s="1"/>
  <c r="Z14" i="31"/>
  <c r="N25" i="31"/>
  <c r="N15" i="31" s="1"/>
  <c r="Y14" i="31"/>
  <c r="Z25" i="31"/>
  <c r="Z15" i="31" s="1"/>
  <c r="M14" i="31"/>
  <c r="R7" i="31"/>
  <c r="R11" i="31"/>
  <c r="U52" i="31"/>
  <c r="Y25" i="31" l="1"/>
  <c r="Y15" i="31" s="1"/>
  <c r="M15" i="31"/>
  <c r="W56" i="31"/>
  <c r="V56" i="31"/>
  <c r="T56" i="31"/>
  <c r="S56" i="31"/>
  <c r="R52" i="31"/>
  <c r="M52" i="31"/>
  <c r="O7" i="31"/>
  <c r="M7" i="31" s="1"/>
  <c r="X52" i="31" l="1"/>
  <c r="R56" i="31"/>
  <c r="M12" i="31"/>
  <c r="U56" i="31"/>
  <c r="M53" i="31" l="1"/>
  <c r="X53" i="31" s="1"/>
  <c r="M54" i="31" s="1"/>
  <c r="X54" i="31" s="1"/>
  <c r="M55" i="31" l="1"/>
  <c r="X55" i="31" s="1"/>
  <c r="Z7" i="31"/>
  <c r="N108" i="31" l="1"/>
  <c r="Y108" i="31" s="1"/>
  <c r="N109" i="31" s="1"/>
  <c r="Y109" i="31" s="1"/>
  <c r="N110" i="31" s="1"/>
  <c r="Y110" i="31" s="1"/>
  <c r="O108" i="31"/>
  <c r="Z108" i="31" s="1"/>
  <c r="O109" i="31" s="1"/>
  <c r="Z109" i="31" s="1"/>
  <c r="O110" i="31" s="1"/>
  <c r="Z110" i="31" s="1"/>
  <c r="M108" i="31" l="1"/>
  <c r="X108" i="31" s="1"/>
  <c r="M109" i="31" s="1"/>
  <c r="X109" i="31" s="1"/>
  <c r="M110" i="31" s="1"/>
  <c r="X110" i="31" s="1"/>
  <c r="M87" i="31"/>
  <c r="O103" i="31" l="1"/>
  <c r="Z103" i="31" s="1"/>
  <c r="O104" i="31" s="1"/>
  <c r="Z104" i="31" s="1"/>
  <c r="O105" i="31" s="1"/>
  <c r="Z105" i="31" s="1"/>
  <c r="N93" i="31"/>
  <c r="Y93" i="31" s="1"/>
  <c r="N94" i="31" s="1"/>
  <c r="Y94" i="31" s="1"/>
  <c r="N95" i="31" s="1"/>
  <c r="Y95" i="31" s="1"/>
  <c r="A92" i="31"/>
  <c r="A97" i="31" s="1"/>
  <c r="A102" i="31" s="1"/>
  <c r="A107" i="31" s="1"/>
  <c r="W91" i="31"/>
  <c r="T91" i="31"/>
  <c r="Z87" i="31"/>
  <c r="Y87" i="31"/>
  <c r="R87" i="31"/>
  <c r="R91" i="31" s="1"/>
  <c r="A112" i="31" l="1"/>
  <c r="A117" i="31" s="1"/>
  <c r="A122" i="31" s="1"/>
  <c r="A127" i="31" s="1"/>
  <c r="N88" i="31"/>
  <c r="O88" i="31"/>
  <c r="N103" i="31"/>
  <c r="Y103" i="31" s="1"/>
  <c r="N104" i="31" s="1"/>
  <c r="Y104" i="31" s="1"/>
  <c r="N105" i="31" s="1"/>
  <c r="Y105" i="31" s="1"/>
  <c r="O98" i="31"/>
  <c r="Z98" i="31" s="1"/>
  <c r="O99" i="31" s="1"/>
  <c r="Z99" i="31" s="1"/>
  <c r="O100" i="31" s="1"/>
  <c r="Z100" i="31" s="1"/>
  <c r="N98" i="31"/>
  <c r="Y98" i="31" s="1"/>
  <c r="N99" i="31" s="1"/>
  <c r="Y99" i="31" s="1"/>
  <c r="N100" i="31" s="1"/>
  <c r="Y100" i="31" s="1"/>
  <c r="O93" i="31"/>
  <c r="Z93" i="31" s="1"/>
  <c r="O94" i="31" s="1"/>
  <c r="Z94" i="31" s="1"/>
  <c r="O95" i="31" s="1"/>
  <c r="Z95" i="31" s="1"/>
  <c r="M103" i="31"/>
  <c r="X103" i="31" s="1"/>
  <c r="M104" i="31" s="1"/>
  <c r="X104" i="31" s="1"/>
  <c r="M105" i="31" s="1"/>
  <c r="X105" i="31" s="1"/>
  <c r="X87" i="31"/>
  <c r="W66" i="31"/>
  <c r="V66" i="31"/>
  <c r="T66" i="31"/>
  <c r="S66" i="31"/>
  <c r="Z62" i="31"/>
  <c r="Z57" i="31" s="1"/>
  <c r="Y62" i="31"/>
  <c r="Y57" i="31" s="1"/>
  <c r="U62" i="31"/>
  <c r="R62" i="31"/>
  <c r="U47" i="31"/>
  <c r="Z83" i="31" l="1"/>
  <c r="Z88" i="31"/>
  <c r="M88" i="31"/>
  <c r="X88" i="31" s="1"/>
  <c r="Y88" i="31"/>
  <c r="M98" i="31"/>
  <c r="X98" i="31" s="1"/>
  <c r="M99" i="31" s="1"/>
  <c r="X99" i="31" s="1"/>
  <c r="M100" i="31" s="1"/>
  <c r="X100" i="31" s="1"/>
  <c r="M93" i="31"/>
  <c r="X93" i="31" s="1"/>
  <c r="M94" i="31" s="1"/>
  <c r="X94" i="31" s="1"/>
  <c r="M95" i="31" s="1"/>
  <c r="X95" i="31" s="1"/>
  <c r="O63" i="31"/>
  <c r="O58" i="31" s="1"/>
  <c r="U66" i="31"/>
  <c r="X62" i="31"/>
  <c r="X57" i="31" s="1"/>
  <c r="R66" i="31"/>
  <c r="Y63" i="31" l="1"/>
  <c r="N64" i="31" s="1"/>
  <c r="N58" i="31"/>
  <c r="M83" i="31"/>
  <c r="X83" i="31" s="1"/>
  <c r="Y83" i="31"/>
  <c r="Z63" i="31"/>
  <c r="Z58" i="31" s="1"/>
  <c r="N89" i="31"/>
  <c r="M89" i="31"/>
  <c r="X89" i="31" s="1"/>
  <c r="O89" i="31"/>
  <c r="Z84" i="31" s="1"/>
  <c r="X63" i="31"/>
  <c r="W51" i="31"/>
  <c r="V51" i="31"/>
  <c r="T51" i="31"/>
  <c r="S51" i="31"/>
  <c r="Z47" i="31"/>
  <c r="Y47" i="31"/>
  <c r="U51" i="31"/>
  <c r="R47" i="31"/>
  <c r="S26" i="31"/>
  <c r="T26" i="31"/>
  <c r="V26" i="31"/>
  <c r="W26" i="31"/>
  <c r="U22" i="31"/>
  <c r="U26" i="31" s="1"/>
  <c r="R22" i="31"/>
  <c r="R26" i="31" s="1"/>
  <c r="M22" i="31"/>
  <c r="W21" i="31"/>
  <c r="V21" i="31"/>
  <c r="T21" i="31"/>
  <c r="S21" i="31"/>
  <c r="U17" i="31"/>
  <c r="U21" i="31" s="1"/>
  <c r="R17" i="31"/>
  <c r="R21" i="31" s="1"/>
  <c r="M17" i="31"/>
  <c r="Y58" i="31" l="1"/>
  <c r="N59" i="31"/>
  <c r="X58" i="31"/>
  <c r="M64" i="31"/>
  <c r="M84" i="31"/>
  <c r="X84" i="31" s="1"/>
  <c r="Y84" i="31"/>
  <c r="M58" i="31"/>
  <c r="O8" i="31"/>
  <c r="Z8" i="31" s="1"/>
  <c r="O64" i="31"/>
  <c r="O59" i="31" s="1"/>
  <c r="M90" i="31"/>
  <c r="X90" i="31" s="1"/>
  <c r="Z89" i="31"/>
  <c r="Y89" i="31"/>
  <c r="X17" i="31"/>
  <c r="N43" i="31"/>
  <c r="N8" i="31" s="1"/>
  <c r="Y48" i="31"/>
  <c r="X22" i="31"/>
  <c r="M23" i="31" s="1"/>
  <c r="X23" i="31" s="1"/>
  <c r="M24" i="31" s="1"/>
  <c r="X24" i="31" s="1"/>
  <c r="Z48" i="31"/>
  <c r="X64" i="31"/>
  <c r="Y42" i="31"/>
  <c r="Z42" i="31"/>
  <c r="X47" i="31"/>
  <c r="X42" i="31" s="1"/>
  <c r="R51" i="31"/>
  <c r="Y64" i="31" l="1"/>
  <c r="N65" i="31" s="1"/>
  <c r="X59" i="31"/>
  <c r="M65" i="31"/>
  <c r="X12" i="31"/>
  <c r="Z64" i="31"/>
  <c r="Z59" i="31" s="1"/>
  <c r="M25" i="31"/>
  <c r="X25" i="31" s="1"/>
  <c r="M8" i="31"/>
  <c r="M59" i="31"/>
  <c r="O9" i="31"/>
  <c r="M43" i="31"/>
  <c r="O90" i="31"/>
  <c r="Z85" i="31" s="1"/>
  <c r="X18" i="31"/>
  <c r="N90" i="31"/>
  <c r="M48" i="31"/>
  <c r="X48" i="31" s="1"/>
  <c r="O65" i="31"/>
  <c r="O60" i="31" s="1"/>
  <c r="X65" i="31"/>
  <c r="X60" i="31" s="1"/>
  <c r="Z43" i="31"/>
  <c r="Y43" i="31"/>
  <c r="Y59" i="31" l="1"/>
  <c r="X19" i="31"/>
  <c r="X13" i="31"/>
  <c r="Z9" i="31"/>
  <c r="Y90" i="31"/>
  <c r="Z90" i="31"/>
  <c r="Z49" i="31"/>
  <c r="Z65" i="31"/>
  <c r="Z60" i="31" s="1"/>
  <c r="Y49" i="31"/>
  <c r="N44" i="31"/>
  <c r="N9" i="31" s="1"/>
  <c r="M9" i="31" s="1"/>
  <c r="M49" i="31"/>
  <c r="X49" i="31" s="1"/>
  <c r="X43" i="31"/>
  <c r="N60" i="31" l="1"/>
  <c r="M60" i="31" s="1"/>
  <c r="Y65" i="31"/>
  <c r="Y60" i="31" s="1"/>
  <c r="X20" i="31"/>
  <c r="X15" i="31" s="1"/>
  <c r="X14" i="31"/>
  <c r="M85" i="31"/>
  <c r="X85" i="31" s="1"/>
  <c r="Y85" i="31"/>
  <c r="M44" i="31"/>
  <c r="M50" i="31"/>
  <c r="X50" i="31" s="1"/>
  <c r="X45" i="31" s="1"/>
  <c r="X44" i="31"/>
  <c r="Y44" i="31"/>
  <c r="Z44" i="31"/>
  <c r="O45" i="31" l="1"/>
  <c r="O10" i="31" s="1"/>
  <c r="Z10" i="31" s="1"/>
  <c r="Z50" i="31"/>
  <c r="Z45" i="31" s="1"/>
  <c r="Y50" i="31"/>
  <c r="Y45" i="31" s="1"/>
  <c r="N45" i="31"/>
  <c r="N10" i="31" s="1"/>
  <c r="AD8" i="31"/>
  <c r="M10" i="31" l="1"/>
  <c r="V11" i="31"/>
  <c r="U11" i="31" s="1"/>
  <c r="M45" i="31"/>
  <c r="Y7" i="31"/>
  <c r="Y8" i="31" s="1"/>
  <c r="Y9" i="31" s="1"/>
  <c r="Y10" i="31" s="1"/>
  <c r="U7" i="31"/>
  <c r="X7" i="31" s="1"/>
  <c r="X8" i="31" s="1"/>
  <c r="X9" i="31" s="1"/>
  <c r="X10" i="31" l="1"/>
</calcChain>
</file>

<file path=xl/sharedStrings.xml><?xml version="1.0" encoding="utf-8"?>
<sst xmlns="http://schemas.openxmlformats.org/spreadsheetml/2006/main" count="314" uniqueCount="140">
  <si>
    <t>Наименование арендатора</t>
  </si>
  <si>
    <t>Дата окончания срока аренды</t>
  </si>
  <si>
    <t>Срок аренды</t>
  </si>
  <si>
    <t>ИТОГО:</t>
  </si>
  <si>
    <t>1 кв.</t>
  </si>
  <si>
    <t>2 кв.</t>
  </si>
  <si>
    <t>3 кв.</t>
  </si>
  <si>
    <t>4 кв.</t>
  </si>
  <si>
    <t>руб. ПМР</t>
  </si>
  <si>
    <t>Срок внесения платежа</t>
  </si>
  <si>
    <t>-</t>
  </si>
  <si>
    <t>К-во раз подряд просрочки арендной платы и (или) коммунальных платежей, принятые меры</t>
  </si>
  <si>
    <t>Примечание***</t>
  </si>
  <si>
    <t>Сумма недополученного дохода от сдачи в аренду мун-го им-ва**</t>
  </si>
  <si>
    <t>№ п/п</t>
  </si>
  <si>
    <t>Организационно-правовая форма юридического лица, балансодержателя, его юридический адрес</t>
  </si>
  <si>
    <t>Дата и № правового акта (решения) о передаче в аренду муниципального имущества в аренду</t>
  </si>
  <si>
    <t>Способ приобретения арендатором права на заключение договора аренды (открытый аукцион, прямой договор)</t>
  </si>
  <si>
    <t xml:space="preserve">Стоимость права на заключение договора аренды* </t>
  </si>
  <si>
    <t>Наименование объекта, сдаваемого в аренду, и (для недвижимого имущества) его местонахождение (литеры, номера, адреса)</t>
  </si>
  <si>
    <t>Вид деятельности на объекте по договору</t>
  </si>
  <si>
    <t>Площадь объекта (кв.м.) (для недвижимого имущества)</t>
  </si>
  <si>
    <t>Сумма арендной платы в месяц (для недвижимого имущества - за 1 кв.м в месяц)</t>
  </si>
  <si>
    <t>Период (по кварталам)</t>
  </si>
  <si>
    <t>Сумма начисленной арендной платы на отчетную дату, руб.</t>
  </si>
  <si>
    <t>Сумма фактически поступившей арендной платы на отчетную дату, руб.</t>
  </si>
  <si>
    <t>Задолженность по арендной плате на отчетную дату, руб.</t>
  </si>
  <si>
    <t>Всего (гр.14+гр.15)</t>
  </si>
  <si>
    <t>в том числе:</t>
  </si>
  <si>
    <t>Всего (гр.19+гр.20)</t>
  </si>
  <si>
    <t>Всего (гр.13+гр.18-гр.21)</t>
  </si>
  <si>
    <t>Дата заключения договора аренды</t>
  </si>
  <si>
    <t>сумма задолж-ти перед местным бюджетом г. Тирасполь</t>
  </si>
  <si>
    <t>сумма задолж-ти перед организацией, являющейся арендодателем</t>
  </si>
  <si>
    <t>сумма подлежащая зачислению в доход местного бюджета г. Тирасполь</t>
  </si>
  <si>
    <t>сумма подлежащая зачислению в доход организации, являющейся арендодателем</t>
  </si>
  <si>
    <t xml:space="preserve">на р/с местного бюджета г. Тирасполь </t>
  </si>
  <si>
    <t xml:space="preserve">на р/с организации, являющейся арендодателем  </t>
  </si>
  <si>
    <r>
      <t>сумма задолж-ти перед местным бюджетом г. Тирасполь</t>
    </r>
    <r>
      <rPr>
        <vertAlign val="superscript"/>
        <sz val="8"/>
        <color theme="1"/>
        <rFont val="Times New Roman"/>
        <family val="1"/>
        <charset val="204"/>
      </rPr>
      <t xml:space="preserve"> 1)</t>
    </r>
    <r>
      <rPr>
        <sz val="8"/>
        <color theme="1"/>
        <rFont val="Times New Roman"/>
        <family val="1"/>
        <charset val="204"/>
      </rPr>
      <t xml:space="preserve"> (гр.14+гр.19-гр.22)</t>
    </r>
  </si>
  <si>
    <t>21-1</t>
  </si>
  <si>
    <t>26-1</t>
  </si>
  <si>
    <t>до 10 числа месяца,следующего за отчетным</t>
  </si>
  <si>
    <t>ООО "Инженер"</t>
  </si>
  <si>
    <t>мастерская по производству электронагревателей для промышленного оборудования</t>
  </si>
  <si>
    <t>обучение танцевальному исскуству</t>
  </si>
  <si>
    <r>
      <t xml:space="preserve">сумма задолж-ти перед организацией, являющейся арендодателем  </t>
    </r>
    <r>
      <rPr>
        <vertAlign val="superscript"/>
        <sz val="8"/>
        <color theme="1"/>
        <rFont val="Times New Roman"/>
        <family val="1"/>
        <charset val="204"/>
      </rPr>
      <t>2)</t>
    </r>
    <r>
      <rPr>
        <sz val="8"/>
        <color theme="1"/>
        <rFont val="Times New Roman"/>
        <family val="1"/>
        <charset val="204"/>
      </rPr>
      <t xml:space="preserve"> (гр.15+гр.20-гр.23)</t>
    </r>
  </si>
  <si>
    <t>Всего (гр.22+23)</t>
  </si>
  <si>
    <t>ООО "Идилия"</t>
  </si>
  <si>
    <t>обменно-валютный пункт</t>
  </si>
  <si>
    <t>Часть здания, состоящая из помещения первого этажа № 12,                      г. Тирасполь, ул Краснодонская,41</t>
  </si>
  <si>
    <t>МУ "Управление по физической культуре, спорту г. Тирасполь" г. Тирасполь, бульвар Гагарина 1</t>
  </si>
  <si>
    <t>ТЛ "Лучиан Блага"</t>
  </si>
  <si>
    <t>для размещения учебного заведения</t>
  </si>
  <si>
    <t>размещение аппарата по продаже продуктов и аппарата по продаже горячих напитков</t>
  </si>
  <si>
    <t>Решение                       № 2261 от 25.08.2021</t>
  </si>
  <si>
    <t>Решение                    № 400 от 8.02.2018.</t>
  </si>
  <si>
    <t>Государственная администрация города Тирасполь и города Днестровск</t>
  </si>
  <si>
    <t>Государственная администрация города Тирасполь и города Днестровск,  ул. 25 Октября, д. 101</t>
  </si>
  <si>
    <t>ГУП "РБТИ"</t>
  </si>
  <si>
    <t>для служебных помещений</t>
  </si>
  <si>
    <t>открытый аукцион по продаже права на заключение договора аренды</t>
  </si>
  <si>
    <t>Часть здания, состоящая из помещений 3-го этажа №№ 7, 8, 9, 10, 11, 12, 13, 14, 15, 16, 17, 18, 22, 27, 28, 29, 30, 31, 32, 33, 34, 35, 38, 39,                                              ул. 25 Октября, д. 114</t>
  </si>
  <si>
    <t>МУП "ИГЦ                         г. Тирасполь"</t>
  </si>
  <si>
    <t>Решение                   № 707 от 24.03.2022.</t>
  </si>
  <si>
    <t>Часть здания лит. А, состоящая из помещений 1-го этажа №№ 40, 43, 44, 46, 47, 75,                        ул. 25 Октября, д. 101</t>
  </si>
  <si>
    <t>ГУП "ИПЦ"</t>
  </si>
  <si>
    <t>Решение                        № 3151 от 29.11.2021</t>
  </si>
  <si>
    <t>Шкепу Т.Н.</t>
  </si>
  <si>
    <t>Решение                 № 3213 от 6.12.2021</t>
  </si>
  <si>
    <t>Часть здания литер Б, состоящая из помещения первого этажа № 19 с лоджией,                                     ул. Гвардейская, д. 44</t>
  </si>
  <si>
    <t>под ателье</t>
  </si>
  <si>
    <t>Козакевич С.Г.</t>
  </si>
  <si>
    <t>офис</t>
  </si>
  <si>
    <t>оказание услуг</t>
  </si>
  <si>
    <t>МУ "Управление народного образования г. Тирасполь"</t>
  </si>
  <si>
    <t>Гурецкая А.С.</t>
  </si>
  <si>
    <t>прямой договор</t>
  </si>
  <si>
    <t>Часть здания литер А, состоящая из помещения второго этажа № 3,                    ул. Калинина, д.  43</t>
  </si>
  <si>
    <t xml:space="preserve">Сумма задолженности по арендной плате по состоянию на 01.01.2022 г., руб. </t>
  </si>
  <si>
    <t>Приложение № 2</t>
  </si>
  <si>
    <t>1.</t>
  </si>
  <si>
    <t>2.</t>
  </si>
  <si>
    <t>Организ. различн. секций по интересам для детей до 16 лет</t>
  </si>
  <si>
    <t>ВСЕГО</t>
  </si>
  <si>
    <t xml:space="preserve">МУ "УНО г.Тирасполь" ул. Манойлова, 33 </t>
  </si>
  <si>
    <t>Мангир А.Г.</t>
  </si>
  <si>
    <t>Прямой договор</t>
  </si>
  <si>
    <t>Мартынюк Е.В.</t>
  </si>
  <si>
    <t>3.</t>
  </si>
  <si>
    <t>Часть здания, состоящая из помещений подвала №№ 1, 2, 3, 4, 5,                                  ул. К. Либкнехта, 186</t>
  </si>
  <si>
    <t xml:space="preserve">  -</t>
  </si>
  <si>
    <t>МУ "УНО г.Тирасполь" ул. Манойлова, 33</t>
  </si>
  <si>
    <t>часть здания, сост. из помещений цокольного этажа №36,37,                            ул. Либкнехта, 98А</t>
  </si>
  <si>
    <t>почасовая аренда</t>
  </si>
  <si>
    <t>Решение                  № 3101 от 24.11.2021</t>
  </si>
  <si>
    <t>Тарасевич Д.В.</t>
  </si>
  <si>
    <t>для проведения занятий по айкидо</t>
  </si>
  <si>
    <t>Отдельно стоящее здание лит. А, состоящее из помещений первого этажа №№1-37 и второго этажа №№1-24, лит. А1, состоящее из помещений первого этажа №№1-9, из помещений второго этажа №1-2, лит А2, состоящее из помещений второго этажа №№ 1-2, общ. площадью 966,7 кв.м                                        г. Тирасполь,                                             ул. Одесская 75</t>
  </si>
  <si>
    <t>Часть здания, состоящая из помещения первого этажа № 2 и помещений второго этажа №№ 60, 61,                                                                     ул. 25 Октября, д. 101</t>
  </si>
  <si>
    <t>Часть здания  лит. В, состоящая из помещений первого этажа №№ 1,3,                                        ул. 25 Октября, 114</t>
  </si>
  <si>
    <t>Часть здания литер А, состоящая из части помещения первого этажа № 52,                                              ул. 25 Октября, 101</t>
  </si>
  <si>
    <t xml:space="preserve"> </t>
  </si>
  <si>
    <t>МУ "Управление культуры г. Тирасполя",                                       г. Тирасполь,                                ул. Ленина, д. 13</t>
  </si>
  <si>
    <t>проведение занятий по англ. Языку</t>
  </si>
  <si>
    <t>Исковое заявление от 15.03.2023 г. о расторжении договора и взыскании арендной платы</t>
  </si>
  <si>
    <t xml:space="preserve">Часть здания  литер А, состоящая из помещений подвала №№ 8-18,27-35,38,39
</t>
  </si>
  <si>
    <t>Миху И.О.</t>
  </si>
  <si>
    <t>Часть здания спорткомплекса литер А МОУ ДО "СДЮШОР борьбы и бокса", состоящая из п/п помещения  №16,23г. Тирасполь,                                                    ул. Мира, д. 21 А</t>
  </si>
  <si>
    <t>текущая задолжен.</t>
  </si>
  <si>
    <t>дог.расторг. Оплата долга</t>
  </si>
  <si>
    <t>Решение                 № 2020 от 10.08.2023</t>
  </si>
  <si>
    <t>Часть здания спорткомплекса литер А  МОУ ДО "СДЮШОР борьбы и бокса", состоящая из части помещения полуподвала № 16, 23 ул. Мира, 21А</t>
  </si>
  <si>
    <t>Решение                  № 2475 от 26.08.2023 /Решение ГА № 1418 от 14 июня 2024 года</t>
  </si>
  <si>
    <t>Попов В.А.</t>
  </si>
  <si>
    <t>Решение                   № 1289 от 03.06.2024</t>
  </si>
  <si>
    <t>Часть здания МОУ ДО СДЮШОР плавания, часть помещения</t>
  </si>
  <si>
    <t xml:space="preserve">размещение снекового аппарата по продаже продуктов питания </t>
  </si>
  <si>
    <t xml:space="preserve"> Ильченко Е.С.</t>
  </si>
  <si>
    <t xml:space="preserve">Павлова Н.А. </t>
  </si>
  <si>
    <t>Решение     № 2584 от 11.10.2024г.</t>
  </si>
  <si>
    <t>Часть здания, состоящая из помещений цокольного этажа №№ 29,30 ул. К. Либкнехта, д. 98А</t>
  </si>
  <si>
    <t>Часть здания, состоящая из помещений цокольного этажа №№ 1-12, 40-42, 44-52    ул. К. Либкнехта, 98А</t>
  </si>
  <si>
    <t>дог. № 1 от 16.01.2025</t>
  </si>
  <si>
    <t>дог. №22 от 04.06.2024</t>
  </si>
  <si>
    <t>дог.№63 от 28.11.2024</t>
  </si>
  <si>
    <t>31.06.2029</t>
  </si>
  <si>
    <t>Решение                   № 2543 от 09.10.2024</t>
  </si>
  <si>
    <t>Решение                   №3020 от 28.11.2024</t>
  </si>
  <si>
    <t>Решение                   № 3097 от 06.12.2024</t>
  </si>
  <si>
    <t>Болотова А.А.</t>
  </si>
  <si>
    <t xml:space="preserve">Часть здания лит.А состоящая из помещений1- го этажа № 4                                          ул. Луначарского,26
</t>
  </si>
  <si>
    <t>агенство по недвижимости</t>
  </si>
  <si>
    <t xml:space="preserve"> 06.08.2025  </t>
  </si>
  <si>
    <t xml:space="preserve">Договор № 22 от 4.08.2025 </t>
  </si>
  <si>
    <t>Информация о результатах сдачи в аренду движимого и недвижжимого имущества муниципальной собственности и переданного в оперативное управление муниципальным учреждениям за 2025 год</t>
  </si>
  <si>
    <t>ЗАО "Метрологический центр"</t>
  </si>
  <si>
    <t>Договор № 29 от 01.09.2025</t>
  </si>
  <si>
    <t xml:space="preserve">Часть здания  литер З, состоящая из помещения №2, ул. Луначарского,9
</t>
  </si>
  <si>
    <t>МУ «Управление по развитию культуры, спорта и молодежной политики города Тирасполя» (МУ "Управление культуры г. Тирасполь")</t>
  </si>
  <si>
    <t xml:space="preserve">МУ «Управление по развитию культуры, спорта и молодежной политики города Тирасполя» (МУ "Управление по физической культуре и спорту г. Тирасполь")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</si>
</sst>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entury"/>
      <family val="1"/>
      <charset val="204"/>
    </font>
    <font>
      <sz val="8"/>
      <color indexed="8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77">
    <xf numFmtId="0" fontId="0" fillId="0" borderId="0" xfId="0"/>
    <xf numFmtId="2" fontId="0" fillId="0" borderId="0" xfId="0" applyNumberFormat="1"/>
    <xf numFmtId="2" fontId="1" fillId="0" borderId="0" xfId="0" applyNumberFormat="1" applyFont="1" applyAlignment="1"/>
    <xf numFmtId="0" fontId="1" fillId="0" borderId="0" xfId="0" applyFont="1"/>
    <xf numFmtId="2" fontId="1" fillId="0" borderId="0" xfId="0" applyNumberFormat="1" applyFont="1"/>
    <xf numFmtId="0" fontId="6" fillId="0" borderId="0" xfId="0" applyFont="1"/>
    <xf numFmtId="0" fontId="6" fillId="2" borderId="0" xfId="0" applyFont="1" applyFill="1"/>
    <xf numFmtId="0" fontId="10" fillId="0" borderId="0" xfId="0" applyFont="1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4" fontId="13" fillId="0" borderId="1" xfId="0" applyNumberFormat="1" applyFont="1" applyFill="1" applyBorder="1" applyAlignment="1">
      <alignment horizontal="center" vertical="center"/>
    </xf>
    <xf numFmtId="4" fontId="14" fillId="5" borderId="1" xfId="0" applyNumberFormat="1" applyFont="1" applyFill="1" applyBorder="1" applyAlignment="1">
      <alignment vertical="center"/>
    </xf>
    <xf numFmtId="4" fontId="13" fillId="2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4" fontId="15" fillId="6" borderId="1" xfId="0" applyNumberFormat="1" applyFont="1" applyFill="1" applyBorder="1" applyAlignment="1">
      <alignment horizontal="center" vertical="center"/>
    </xf>
    <xf numFmtId="4" fontId="14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4" fontId="14" fillId="6" borderId="1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>
      <alignment horizontal="center" vertical="center"/>
    </xf>
    <xf numFmtId="4" fontId="18" fillId="0" borderId="3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4" fontId="13" fillId="0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/>
    </xf>
    <xf numFmtId="4" fontId="15" fillId="0" borderId="13" xfId="0" applyNumberFormat="1" applyFont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/>
    </xf>
    <xf numFmtId="4" fontId="14" fillId="2" borderId="13" xfId="0" applyNumberFormat="1" applyFont="1" applyFill="1" applyBorder="1" applyAlignment="1">
      <alignment horizontal="center" vertical="center"/>
    </xf>
    <xf numFmtId="4" fontId="13" fillId="2" borderId="1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4" fontId="14" fillId="0" borderId="5" xfId="0" applyNumberFormat="1" applyFont="1" applyFill="1" applyBorder="1" applyAlignment="1">
      <alignment horizontal="center" vertical="center"/>
    </xf>
    <xf numFmtId="4" fontId="14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2" borderId="0" xfId="0" applyFont="1" applyFill="1"/>
    <xf numFmtId="4" fontId="14" fillId="2" borderId="1" xfId="0" applyNumberFormat="1" applyFont="1" applyFill="1" applyBorder="1" applyAlignment="1">
      <alignment horizontal="center"/>
    </xf>
    <xf numFmtId="4" fontId="14" fillId="2" borderId="5" xfId="0" applyNumberFormat="1" applyFont="1" applyFill="1" applyBorder="1" applyAlignment="1">
      <alignment horizontal="center" vertical="center"/>
    </xf>
    <xf numFmtId="4" fontId="13" fillId="2" borderId="2" xfId="0" applyNumberFormat="1" applyFont="1" applyFill="1" applyBorder="1" applyAlignment="1">
      <alignment horizontal="center" vertical="center"/>
    </xf>
    <xf numFmtId="4" fontId="14" fillId="2" borderId="2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14" fillId="2" borderId="9" xfId="0" applyNumberFormat="1" applyFont="1" applyFill="1" applyBorder="1" applyAlignment="1">
      <alignment horizontal="center" vertical="center"/>
    </xf>
    <xf numFmtId="4" fontId="13" fillId="2" borderId="19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3" borderId="5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 vertical="center" wrapText="1"/>
    </xf>
    <xf numFmtId="4" fontId="6" fillId="0" borderId="0" xfId="0" applyNumberFormat="1" applyFont="1"/>
    <xf numFmtId="4" fontId="3" fillId="0" borderId="0" xfId="0" applyNumberFormat="1" applyFont="1"/>
    <xf numFmtId="2" fontId="13" fillId="0" borderId="3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4" fontId="14" fillId="0" borderId="1" xfId="0" applyNumberFormat="1" applyFont="1" applyFill="1" applyBorder="1" applyAlignment="1">
      <alignment horizontal="center"/>
    </xf>
    <xf numFmtId="164" fontId="1" fillId="0" borderId="0" xfId="0" applyNumberFormat="1" applyFont="1" applyFill="1" applyAlignment="1">
      <alignment wrapText="1"/>
    </xf>
    <xf numFmtId="0" fontId="3" fillId="0" borderId="1" xfId="0" applyFont="1" applyFill="1" applyBorder="1" applyAlignment="1">
      <alignment horizontal="left"/>
    </xf>
    <xf numFmtId="4" fontId="14" fillId="0" borderId="1" xfId="0" applyNumberFormat="1" applyFont="1" applyFill="1" applyBorder="1" applyAlignment="1">
      <alignment horizontal="center" vertical="center"/>
    </xf>
    <xf numFmtId="4" fontId="14" fillId="8" borderId="5" xfId="0" applyNumberFormat="1" applyFont="1" applyFill="1" applyBorder="1" applyAlignment="1">
      <alignment horizontal="center" vertical="center"/>
    </xf>
    <xf numFmtId="4" fontId="14" fillId="9" borderId="5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4" fontId="11" fillId="0" borderId="5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14" fillId="5" borderId="5" xfId="0" applyNumberFormat="1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" fontId="11" fillId="0" borderId="2" xfId="0" applyNumberFormat="1" applyFont="1" applyBorder="1" applyAlignment="1">
      <alignment horizontal="center" vertical="center"/>
    </xf>
    <xf numFmtId="4" fontId="11" fillId="0" borderId="4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14" fillId="5" borderId="6" xfId="0" applyNumberFormat="1" applyFont="1" applyFill="1" applyBorder="1" applyAlignment="1">
      <alignment horizontal="center" vertical="center"/>
    </xf>
    <xf numFmtId="4" fontId="14" fillId="5" borderId="10" xfId="0" applyNumberFormat="1" applyFont="1" applyFill="1" applyBorder="1" applyAlignment="1">
      <alignment horizontal="center" vertical="center"/>
    </xf>
    <xf numFmtId="4" fontId="14" fillId="5" borderId="7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" fontId="14" fillId="5" borderId="22" xfId="0" applyNumberFormat="1" applyFont="1" applyFill="1" applyBorder="1" applyAlignment="1">
      <alignment horizontal="center" vertical="center"/>
    </xf>
    <xf numFmtId="4" fontId="14" fillId="5" borderId="23" xfId="0" applyNumberFormat="1" applyFont="1" applyFill="1" applyBorder="1" applyAlignment="1">
      <alignment horizontal="center" vertical="center"/>
    </xf>
    <xf numFmtId="4" fontId="14" fillId="5" borderId="24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2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/>
    </xf>
    <xf numFmtId="0" fontId="3" fillId="6" borderId="29" xfId="0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4" fontId="14" fillId="5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14" fontId="3" fillId="0" borderId="2" xfId="1" applyNumberFormat="1" applyFont="1" applyFill="1" applyBorder="1" applyAlignment="1">
      <alignment horizontal="center" vertical="center" wrapText="1"/>
    </xf>
    <xf numFmtId="14" fontId="3" fillId="0" borderId="4" xfId="1" applyNumberFormat="1" applyFont="1" applyFill="1" applyBorder="1" applyAlignment="1">
      <alignment horizontal="center" vertical="center" wrapText="1"/>
    </xf>
    <xf numFmtId="14" fontId="3" fillId="0" borderId="11" xfId="1" applyNumberFormat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2" fillId="0" borderId="41" xfId="0" applyFont="1" applyFill="1" applyBorder="1" applyAlignment="1">
      <alignment horizontal="center" vertical="center" wrapText="1"/>
    </xf>
    <xf numFmtId="0" fontId="12" fillId="0" borderId="4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4" fontId="7" fillId="0" borderId="3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4" fontId="11" fillId="0" borderId="11" xfId="0" applyNumberFormat="1" applyFont="1" applyBorder="1" applyAlignment="1">
      <alignment horizontal="center" vertical="center"/>
    </xf>
    <xf numFmtId="4" fontId="14" fillId="4" borderId="5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3" fillId="0" borderId="30" xfId="1" applyFont="1" applyBorder="1" applyAlignment="1">
      <alignment horizontal="center" vertical="center" wrapText="1"/>
    </xf>
    <xf numFmtId="0" fontId="3" fillId="0" borderId="21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32" xfId="0" applyFont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11" xfId="1" applyFont="1" applyFill="1" applyBorder="1" applyAlignment="1">
      <alignment horizontal="center" wrapText="1"/>
    </xf>
    <xf numFmtId="0" fontId="7" fillId="0" borderId="15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3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6" borderId="16" xfId="0" applyFont="1" applyFill="1" applyBorder="1" applyAlignment="1">
      <alignment horizontal="center"/>
    </xf>
    <xf numFmtId="0" fontId="3" fillId="6" borderId="30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4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6" fillId="0" borderId="32" xfId="1" applyFont="1" applyBorder="1" applyAlignment="1">
      <alignment horizontal="center" vertical="top" wrapText="1"/>
    </xf>
    <xf numFmtId="0" fontId="16" fillId="0" borderId="16" xfId="1" applyFont="1" applyBorder="1" applyAlignment="1">
      <alignment horizontal="center" vertical="top" wrapText="1"/>
    </xf>
    <xf numFmtId="0" fontId="17" fillId="0" borderId="16" xfId="0" applyFont="1" applyBorder="1" applyAlignment="1">
      <alignment vertical="top" wrapText="1"/>
    </xf>
    <xf numFmtId="0" fontId="3" fillId="0" borderId="30" xfId="0" applyFont="1" applyBorder="1" applyAlignment="1">
      <alignment horizontal="center" vertical="center"/>
    </xf>
    <xf numFmtId="4" fontId="14" fillId="4" borderId="22" xfId="0" applyNumberFormat="1" applyFont="1" applyFill="1" applyBorder="1" applyAlignment="1">
      <alignment horizontal="center" vertical="center"/>
    </xf>
    <xf numFmtId="4" fontId="14" fillId="4" borderId="23" xfId="0" applyNumberFormat="1" applyFont="1" applyFill="1" applyBorder="1" applyAlignment="1">
      <alignment horizontal="center" vertical="center"/>
    </xf>
    <xf numFmtId="4" fontId="14" fillId="4" borderId="24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0" borderId="19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7"/>
  <sheetViews>
    <sheetView workbookViewId="0">
      <selection activeCell="I31" sqref="I31"/>
    </sheetView>
  </sheetViews>
  <sheetFormatPr defaultRowHeight="12.75" x14ac:dyDescent="0.2"/>
  <cols>
    <col min="7" max="7" width="9.5703125" bestFit="1" customWidth="1"/>
    <col min="9" max="9" width="9.5703125" bestFit="1" customWidth="1"/>
  </cols>
  <sheetData>
    <row r="3" spans="6:9" x14ac:dyDescent="0.2">
      <c r="F3" s="1"/>
      <c r="G3" s="1"/>
      <c r="I3" s="1"/>
    </row>
    <row r="4" spans="6:9" x14ac:dyDescent="0.2">
      <c r="F4" s="1"/>
    </row>
    <row r="5" spans="6:9" x14ac:dyDescent="0.2">
      <c r="F5" s="1"/>
    </row>
    <row r="6" spans="6:9" x14ac:dyDescent="0.2">
      <c r="F6" s="1"/>
    </row>
    <row r="7" spans="6:9" x14ac:dyDescent="0.2">
      <c r="F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2"/>
  <sheetViews>
    <sheetView tabSelected="1" showWhiteSpace="0" view="pageBreakPreview" topLeftCell="A22" zoomScale="120" zoomScaleNormal="90" zoomScaleSheetLayoutView="120" workbookViewId="0">
      <selection activeCell="A2" sqref="A2:AA2"/>
    </sheetView>
  </sheetViews>
  <sheetFormatPr defaultRowHeight="15.75" x14ac:dyDescent="0.25"/>
  <cols>
    <col min="1" max="1" width="3.85546875" style="3" customWidth="1"/>
    <col min="2" max="2" width="14.85546875" style="18" customWidth="1"/>
    <col min="3" max="3" width="12.42578125" style="18" customWidth="1"/>
    <col min="4" max="4" width="9.7109375" style="18" customWidth="1"/>
    <col min="5" max="5" width="12.42578125" style="18" customWidth="1"/>
    <col min="6" max="6" width="9.85546875" style="18" customWidth="1"/>
    <col min="7" max="7" width="18.28515625" style="18" customWidth="1"/>
    <col min="8" max="8" width="12.7109375" style="18" customWidth="1"/>
    <col min="9" max="9" width="5.85546875" style="18" customWidth="1"/>
    <col min="10" max="10" width="8.7109375" style="18" customWidth="1"/>
    <col min="11" max="11" width="10.140625" style="18" customWidth="1"/>
    <col min="12" max="12" width="10.7109375" style="18" customWidth="1"/>
    <col min="13" max="13" width="9.85546875" style="7" customWidth="1"/>
    <col min="14" max="14" width="10.28515625" style="7" customWidth="1"/>
    <col min="15" max="15" width="9.28515625" style="7" customWidth="1"/>
    <col min="16" max="16" width="7.5703125" style="3" customWidth="1"/>
    <col min="17" max="17" width="8.28515625" style="13" bestFit="1" customWidth="1"/>
    <col min="18" max="18" width="11.28515625" style="7" customWidth="1"/>
    <col min="19" max="19" width="10.5703125" style="56" customWidth="1"/>
    <col min="20" max="20" width="9.85546875" style="56" customWidth="1"/>
    <col min="21" max="21" width="11" style="7" customWidth="1"/>
    <col min="22" max="22" width="11.5703125" style="56" customWidth="1"/>
    <col min="23" max="23" width="10.7109375" style="56" customWidth="1"/>
    <col min="24" max="24" width="10.28515625" style="7" customWidth="1"/>
    <col min="25" max="25" width="9.42578125" style="7" customWidth="1"/>
    <col min="26" max="26" width="9.7109375" style="7" customWidth="1"/>
    <col min="27" max="27" width="8.5703125" style="7" customWidth="1"/>
    <col min="28" max="28" width="9.7109375" style="7" customWidth="1"/>
    <col min="29" max="29" width="8.5703125" style="3" customWidth="1"/>
    <col min="30" max="30" width="11.7109375" customWidth="1"/>
    <col min="31" max="31" width="13.28515625" customWidth="1"/>
  </cols>
  <sheetData>
    <row r="1" spans="1:34" x14ac:dyDescent="0.25">
      <c r="AA1" s="140" t="s">
        <v>79</v>
      </c>
      <c r="AB1" s="141"/>
      <c r="AC1" s="141"/>
      <c r="AD1" s="2"/>
      <c r="AE1" s="2"/>
    </row>
    <row r="2" spans="1:34" ht="57.75" customHeight="1" thickBot="1" x14ac:dyDescent="0.25">
      <c r="A2" s="138" t="s">
        <v>134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42" t="s">
        <v>8</v>
      </c>
      <c r="AC2" s="143"/>
      <c r="AD2" s="4"/>
    </row>
    <row r="3" spans="1:34" s="18" customFormat="1" ht="30.75" customHeight="1" x14ac:dyDescent="0.2">
      <c r="A3" s="154" t="s">
        <v>14</v>
      </c>
      <c r="B3" s="148" t="s">
        <v>15</v>
      </c>
      <c r="C3" s="148" t="s">
        <v>0</v>
      </c>
      <c r="D3" s="148" t="s">
        <v>16</v>
      </c>
      <c r="E3" s="148" t="s">
        <v>17</v>
      </c>
      <c r="F3" s="148" t="s">
        <v>18</v>
      </c>
      <c r="G3" s="148" t="s">
        <v>19</v>
      </c>
      <c r="H3" s="148" t="s">
        <v>20</v>
      </c>
      <c r="I3" s="148" t="s">
        <v>21</v>
      </c>
      <c r="J3" s="148" t="s">
        <v>22</v>
      </c>
      <c r="K3" s="148" t="s">
        <v>2</v>
      </c>
      <c r="L3" s="148"/>
      <c r="M3" s="148" t="s">
        <v>78</v>
      </c>
      <c r="N3" s="148"/>
      <c r="O3" s="148"/>
      <c r="P3" s="148" t="s">
        <v>9</v>
      </c>
      <c r="Q3" s="157" t="s">
        <v>23</v>
      </c>
      <c r="R3" s="159" t="s">
        <v>24</v>
      </c>
      <c r="S3" s="159"/>
      <c r="T3" s="159"/>
      <c r="U3" s="159" t="s">
        <v>25</v>
      </c>
      <c r="V3" s="159"/>
      <c r="W3" s="159"/>
      <c r="X3" s="159" t="s">
        <v>26</v>
      </c>
      <c r="Y3" s="159"/>
      <c r="Z3" s="159"/>
      <c r="AA3" s="148" t="s">
        <v>11</v>
      </c>
      <c r="AB3" s="148" t="s">
        <v>13</v>
      </c>
      <c r="AC3" s="146" t="s">
        <v>12</v>
      </c>
      <c r="AD3" s="17"/>
      <c r="AE3" s="17"/>
      <c r="AF3" s="17"/>
      <c r="AG3" s="17"/>
      <c r="AH3" s="17"/>
    </row>
    <row r="4" spans="1:34" s="18" customFormat="1" ht="15" customHeight="1" x14ac:dyDescent="0.2">
      <c r="A4" s="155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156" t="s">
        <v>27</v>
      </c>
      <c r="N4" s="87" t="s">
        <v>28</v>
      </c>
      <c r="O4" s="87"/>
      <c r="P4" s="87"/>
      <c r="Q4" s="158"/>
      <c r="R4" s="156" t="s">
        <v>29</v>
      </c>
      <c r="S4" s="156" t="s">
        <v>28</v>
      </c>
      <c r="T4" s="156"/>
      <c r="U4" s="156" t="s">
        <v>46</v>
      </c>
      <c r="V4" s="156" t="s">
        <v>28</v>
      </c>
      <c r="W4" s="156"/>
      <c r="X4" s="156" t="s">
        <v>30</v>
      </c>
      <c r="Y4" s="156" t="s">
        <v>28</v>
      </c>
      <c r="Z4" s="156"/>
      <c r="AA4" s="87"/>
      <c r="AB4" s="87"/>
      <c r="AC4" s="93"/>
      <c r="AD4" s="17"/>
      <c r="AE4" s="17"/>
      <c r="AF4" s="17"/>
      <c r="AG4" s="17"/>
      <c r="AH4" s="17"/>
    </row>
    <row r="5" spans="1:34" s="18" customFormat="1" ht="112.5" customHeight="1" x14ac:dyDescent="0.2">
      <c r="A5" s="155"/>
      <c r="B5" s="87"/>
      <c r="C5" s="87"/>
      <c r="D5" s="87"/>
      <c r="E5" s="87"/>
      <c r="F5" s="87"/>
      <c r="G5" s="87"/>
      <c r="H5" s="87"/>
      <c r="I5" s="87"/>
      <c r="J5" s="87"/>
      <c r="K5" s="45" t="s">
        <v>31</v>
      </c>
      <c r="L5" s="45" t="s">
        <v>1</v>
      </c>
      <c r="M5" s="156"/>
      <c r="N5" s="45" t="s">
        <v>32</v>
      </c>
      <c r="O5" s="45" t="s">
        <v>33</v>
      </c>
      <c r="P5" s="87"/>
      <c r="Q5" s="158"/>
      <c r="R5" s="156"/>
      <c r="S5" s="68" t="s">
        <v>34</v>
      </c>
      <c r="T5" s="68" t="s">
        <v>35</v>
      </c>
      <c r="U5" s="156"/>
      <c r="V5" s="68" t="s">
        <v>36</v>
      </c>
      <c r="W5" s="68" t="s">
        <v>37</v>
      </c>
      <c r="X5" s="156"/>
      <c r="Y5" s="68" t="s">
        <v>38</v>
      </c>
      <c r="Z5" s="68" t="s">
        <v>45</v>
      </c>
      <c r="AA5" s="87"/>
      <c r="AB5" s="87"/>
      <c r="AC5" s="93"/>
      <c r="AD5" s="17"/>
      <c r="AE5" s="17"/>
      <c r="AF5" s="17"/>
      <c r="AG5" s="17"/>
      <c r="AH5" s="17"/>
    </row>
    <row r="6" spans="1:34" s="3" customFormat="1" ht="11.25" x14ac:dyDescent="0.2">
      <c r="A6" s="65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9">
        <v>13</v>
      </c>
      <c r="N6" s="19">
        <v>14</v>
      </c>
      <c r="O6" s="19">
        <v>15</v>
      </c>
      <c r="P6" s="19">
        <v>16</v>
      </c>
      <c r="Q6" s="15">
        <v>17</v>
      </c>
      <c r="R6" s="9">
        <v>18</v>
      </c>
      <c r="S6" s="9">
        <v>19</v>
      </c>
      <c r="T6" s="9">
        <v>20</v>
      </c>
      <c r="U6" s="21" t="s">
        <v>39</v>
      </c>
      <c r="V6" s="9">
        <v>22</v>
      </c>
      <c r="W6" s="9">
        <v>23</v>
      </c>
      <c r="X6" s="9">
        <v>24</v>
      </c>
      <c r="Y6" s="9">
        <v>25</v>
      </c>
      <c r="Z6" s="22" t="s">
        <v>40</v>
      </c>
      <c r="AA6" s="19">
        <v>27</v>
      </c>
      <c r="AB6" s="19">
        <v>28</v>
      </c>
      <c r="AC6" s="66">
        <v>29</v>
      </c>
      <c r="AD6" s="8"/>
      <c r="AE6" s="8"/>
      <c r="AF6" s="8"/>
      <c r="AG6" s="8"/>
      <c r="AH6" s="8"/>
    </row>
    <row r="7" spans="1:34" s="3" customFormat="1" ht="12.75" x14ac:dyDescent="0.2">
      <c r="A7" s="160"/>
      <c r="B7" s="150" t="s">
        <v>83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28">
        <f>N7+O7</f>
        <v>67234.889999999985</v>
      </c>
      <c r="N7" s="29">
        <f t="shared" ref="N7:O10" si="0">N12+N42+N57+N82</f>
        <v>52136.429999999993</v>
      </c>
      <c r="O7" s="29">
        <f t="shared" si="0"/>
        <v>15098.46</v>
      </c>
      <c r="P7" s="30"/>
      <c r="Q7" s="31"/>
      <c r="R7" s="32">
        <f>S7+T7</f>
        <v>156388.75</v>
      </c>
      <c r="S7" s="57">
        <f t="shared" ref="S7:T11" si="1">S12+S42+S57+S82</f>
        <v>124198.81999999999</v>
      </c>
      <c r="T7" s="57">
        <f t="shared" si="1"/>
        <v>32189.93</v>
      </c>
      <c r="U7" s="32">
        <f>V7+W7</f>
        <v>159926.75</v>
      </c>
      <c r="V7" s="57">
        <f t="shared" ref="V7:W11" si="2">V12+V42+V57+V82</f>
        <v>127488.62999999999</v>
      </c>
      <c r="W7" s="57">
        <f t="shared" si="2"/>
        <v>32438.12</v>
      </c>
      <c r="X7" s="32">
        <f>M7+R7-U7</f>
        <v>63696.889999999985</v>
      </c>
      <c r="Y7" s="32">
        <f>N7+S7-V7</f>
        <v>48846.62000000001</v>
      </c>
      <c r="Z7" s="32">
        <f>O7+T7-W7</f>
        <v>14850.27</v>
      </c>
      <c r="AA7" s="240"/>
      <c r="AB7" s="240"/>
      <c r="AC7" s="253"/>
      <c r="AD7" s="8"/>
      <c r="AE7" s="8"/>
      <c r="AF7" s="8"/>
      <c r="AG7" s="8"/>
      <c r="AH7" s="8"/>
    </row>
    <row r="8" spans="1:34" s="3" customFormat="1" ht="12.75" x14ac:dyDescent="0.2">
      <c r="A8" s="160"/>
      <c r="B8" s="150"/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28">
        <f t="shared" ref="M8:M10" si="3">N8+O8</f>
        <v>64433.669999999991</v>
      </c>
      <c r="N8" s="29">
        <f t="shared" si="0"/>
        <v>49335.209999999992</v>
      </c>
      <c r="O8" s="29">
        <f t="shared" si="0"/>
        <v>15098.46</v>
      </c>
      <c r="P8" s="30"/>
      <c r="Q8" s="31"/>
      <c r="R8" s="32">
        <f t="shared" ref="R8:R10" si="4">S8+T8</f>
        <v>153167.46</v>
      </c>
      <c r="S8" s="57">
        <f t="shared" si="1"/>
        <v>122728.29</v>
      </c>
      <c r="T8" s="57">
        <f t="shared" si="1"/>
        <v>30439.17</v>
      </c>
      <c r="U8" s="32">
        <f t="shared" ref="U8:U11" si="5">V8+W8</f>
        <v>153543.65</v>
      </c>
      <c r="V8" s="57">
        <f t="shared" si="2"/>
        <v>124564.29999999999</v>
      </c>
      <c r="W8" s="57">
        <f t="shared" si="2"/>
        <v>28979.35</v>
      </c>
      <c r="X8" s="32">
        <f t="shared" ref="X8:X10" si="6">M8+R8-U8</f>
        <v>64057.479999999981</v>
      </c>
      <c r="Y8" s="32">
        <f t="shared" ref="Y8:Y10" si="7">N8+S8-V8</f>
        <v>47499.200000000012</v>
      </c>
      <c r="Z8" s="32">
        <f t="shared" ref="Z8:Z10" si="8">O8+T8-W8</f>
        <v>16558.28</v>
      </c>
      <c r="AA8" s="240"/>
      <c r="AB8" s="240"/>
      <c r="AC8" s="253"/>
      <c r="AD8" s="70">
        <f>V7+V8+V9</f>
        <v>373600.6</v>
      </c>
      <c r="AE8" s="8"/>
      <c r="AF8" s="8"/>
      <c r="AG8" s="8"/>
      <c r="AH8" s="8"/>
    </row>
    <row r="9" spans="1:34" s="3" customFormat="1" ht="12.75" x14ac:dyDescent="0.2">
      <c r="A9" s="160"/>
      <c r="B9" s="150"/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28">
        <f t="shared" si="3"/>
        <v>57458</v>
      </c>
      <c r="N9" s="29">
        <f t="shared" si="0"/>
        <v>43239.96</v>
      </c>
      <c r="O9" s="29">
        <f t="shared" si="0"/>
        <v>14218.04</v>
      </c>
      <c r="P9" s="30"/>
      <c r="Q9" s="31"/>
      <c r="R9" s="32">
        <f t="shared" si="4"/>
        <v>149981.22</v>
      </c>
      <c r="S9" s="57">
        <f t="shared" si="1"/>
        <v>127426.1</v>
      </c>
      <c r="T9" s="57">
        <f t="shared" si="1"/>
        <v>22555.120000000003</v>
      </c>
      <c r="U9" s="32">
        <f t="shared" si="5"/>
        <v>145935.32999999999</v>
      </c>
      <c r="V9" s="57">
        <f t="shared" si="2"/>
        <v>121547.66999999998</v>
      </c>
      <c r="W9" s="57">
        <f t="shared" si="2"/>
        <v>24387.660000000003</v>
      </c>
      <c r="X9" s="32">
        <f t="shared" si="6"/>
        <v>61503.890000000014</v>
      </c>
      <c r="Y9" s="32">
        <f t="shared" si="7"/>
        <v>49118.390000000014</v>
      </c>
      <c r="Z9" s="32">
        <f t="shared" si="8"/>
        <v>12385.5</v>
      </c>
      <c r="AA9" s="240"/>
      <c r="AB9" s="240"/>
      <c r="AC9" s="253"/>
      <c r="AD9" s="8"/>
      <c r="AE9" s="8"/>
      <c r="AF9" s="8"/>
      <c r="AG9" s="8"/>
      <c r="AH9" s="8"/>
    </row>
    <row r="10" spans="1:34" s="3" customFormat="1" ht="12.75" x14ac:dyDescent="0.2">
      <c r="A10" s="160"/>
      <c r="B10" s="150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28">
        <f t="shared" si="3"/>
        <v>49136.74</v>
      </c>
      <c r="N10" s="29">
        <f t="shared" si="0"/>
        <v>39541.879999999997</v>
      </c>
      <c r="O10" s="29">
        <f t="shared" si="0"/>
        <v>9594.8599999999988</v>
      </c>
      <c r="P10" s="30"/>
      <c r="Q10" s="31"/>
      <c r="R10" s="32">
        <f t="shared" si="4"/>
        <v>178166.46</v>
      </c>
      <c r="S10" s="57">
        <f t="shared" si="1"/>
        <v>149094.47999999998</v>
      </c>
      <c r="T10" s="57">
        <f t="shared" si="1"/>
        <v>29071.98</v>
      </c>
      <c r="U10" s="32">
        <f t="shared" si="5"/>
        <v>192096.00999999998</v>
      </c>
      <c r="V10" s="57">
        <f t="shared" si="2"/>
        <v>163377.46999999997</v>
      </c>
      <c r="W10" s="57">
        <f t="shared" si="2"/>
        <v>28718.54</v>
      </c>
      <c r="X10" s="32">
        <f t="shared" si="6"/>
        <v>35207.19</v>
      </c>
      <c r="Y10" s="32">
        <f t="shared" si="7"/>
        <v>25258.890000000014</v>
      </c>
      <c r="Z10" s="32">
        <f t="shared" si="8"/>
        <v>9948.2999999999956</v>
      </c>
      <c r="AA10" s="240"/>
      <c r="AB10" s="240"/>
      <c r="AC10" s="253"/>
      <c r="AD10" s="8"/>
      <c r="AE10" s="8"/>
      <c r="AF10" s="8"/>
      <c r="AG10" s="8"/>
      <c r="AH10" s="8"/>
    </row>
    <row r="11" spans="1:34" s="3" customFormat="1" ht="13.5" thickBot="1" x14ac:dyDescent="0.25">
      <c r="A11" s="16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49"/>
      <c r="N11" s="149"/>
      <c r="O11" s="149"/>
      <c r="P11" s="46"/>
      <c r="Q11" s="33"/>
      <c r="R11" s="41">
        <f>S11+T11</f>
        <v>637703.89</v>
      </c>
      <c r="S11" s="57">
        <f t="shared" si="1"/>
        <v>523447.69</v>
      </c>
      <c r="T11" s="57">
        <f t="shared" si="1"/>
        <v>114256.2</v>
      </c>
      <c r="U11" s="32">
        <f t="shared" si="5"/>
        <v>651501.73999999987</v>
      </c>
      <c r="V11" s="75">
        <f t="shared" si="2"/>
        <v>536978.06999999983</v>
      </c>
      <c r="W11" s="57">
        <f t="shared" si="2"/>
        <v>114523.67</v>
      </c>
      <c r="X11" s="149"/>
      <c r="Y11" s="149"/>
      <c r="Z11" s="149"/>
      <c r="AA11" s="241"/>
      <c r="AB11" s="241"/>
      <c r="AC11" s="254"/>
      <c r="AD11" s="8"/>
      <c r="AE11" s="8"/>
      <c r="AF11" s="8"/>
      <c r="AG11" s="8"/>
      <c r="AH11" s="8"/>
    </row>
    <row r="12" spans="1:34" ht="13.5" thickBot="1" x14ac:dyDescent="0.25">
      <c r="A12" s="173" t="s">
        <v>80</v>
      </c>
      <c r="B12" s="242" t="s">
        <v>74</v>
      </c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47">
        <f>N12+O12</f>
        <v>19806.849999999999</v>
      </c>
      <c r="N12" s="48">
        <f>N17+N22+N27+N37+N32</f>
        <v>9745.6699999999983</v>
      </c>
      <c r="O12" s="48">
        <f>O17+O22+O27+O37+O32</f>
        <v>10061.18</v>
      </c>
      <c r="P12" s="235"/>
      <c r="Q12" s="49" t="s">
        <v>4</v>
      </c>
      <c r="R12" s="50">
        <f>S12+T12</f>
        <v>59321.41</v>
      </c>
      <c r="S12" s="51">
        <f>S17+S22+S27+S37+S32</f>
        <v>29660.75</v>
      </c>
      <c r="T12" s="51">
        <f>T17+T22+T27+T37+T32</f>
        <v>29660.660000000003</v>
      </c>
      <c r="U12" s="50">
        <f>V12+W12</f>
        <v>60412.159999999996</v>
      </c>
      <c r="V12" s="51">
        <f>V17+V22+V27+V37+V32</f>
        <v>30206.639999999996</v>
      </c>
      <c r="W12" s="51">
        <f>W17+W22+W27+W37+W32</f>
        <v>30205.52</v>
      </c>
      <c r="X12" s="51">
        <f>X17+X22+X27+X37+X32</f>
        <v>18716.099999999991</v>
      </c>
      <c r="Y12" s="51">
        <f>Y17+Y22+Y27+Y37+Y32</f>
        <v>9199.7799999999988</v>
      </c>
      <c r="Z12" s="51">
        <f>Z17+Z22+Z27+Z37+Z32</f>
        <v>9516.3200000000015</v>
      </c>
      <c r="AA12" s="200"/>
      <c r="AB12" s="200"/>
      <c r="AC12" s="249"/>
      <c r="AD12" s="69">
        <f>V12+V13+V14</f>
        <v>80643.13</v>
      </c>
      <c r="AE12" s="5"/>
      <c r="AF12" s="5"/>
      <c r="AG12" s="5"/>
      <c r="AH12" s="5"/>
    </row>
    <row r="13" spans="1:34" ht="13.5" thickBot="1" x14ac:dyDescent="0.25">
      <c r="A13" s="174"/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47">
        <f t="shared" ref="M13:M15" si="9">N13+O13</f>
        <v>19806.809999999998</v>
      </c>
      <c r="N13" s="48">
        <f t="shared" ref="N13:O15" si="10">N18+N23+N28+N38+N33</f>
        <v>9745.6299999999992</v>
      </c>
      <c r="O13" s="48">
        <f t="shared" si="10"/>
        <v>10061.18</v>
      </c>
      <c r="P13" s="236"/>
      <c r="Q13" s="14" t="s">
        <v>5</v>
      </c>
      <c r="R13" s="50">
        <f>S13+T13</f>
        <v>56292.29</v>
      </c>
      <c r="S13" s="51">
        <f t="shared" ref="S13:T15" si="11">S18+S23+S28+S38+S33</f>
        <v>28171.61</v>
      </c>
      <c r="T13" s="51">
        <f t="shared" si="11"/>
        <v>28120.68</v>
      </c>
      <c r="U13" s="12">
        <f t="shared" ref="U13:U15" si="12">V13+W13</f>
        <v>55307.29</v>
      </c>
      <c r="V13" s="51">
        <f t="shared" ref="V13:X15" si="13">V18+V23+V28+V38+V33</f>
        <v>27990.100000000002</v>
      </c>
      <c r="W13" s="51">
        <f t="shared" si="13"/>
        <v>27317.19</v>
      </c>
      <c r="X13" s="51">
        <f t="shared" si="13"/>
        <v>19701.099999999995</v>
      </c>
      <c r="Y13" s="51">
        <f t="shared" ref="Y13:Z13" si="14">Y18+Y23+Y28+Y38+Y33</f>
        <v>9927.1399999999976</v>
      </c>
      <c r="Z13" s="51">
        <f t="shared" si="14"/>
        <v>10864.670000000002</v>
      </c>
      <c r="AA13" s="238"/>
      <c r="AB13" s="238"/>
      <c r="AC13" s="250"/>
      <c r="AD13" s="5"/>
      <c r="AE13" s="5"/>
      <c r="AF13" s="5"/>
      <c r="AG13" s="5"/>
      <c r="AH13" s="5"/>
    </row>
    <row r="14" spans="1:34" ht="13.5" thickBot="1" x14ac:dyDescent="0.25">
      <c r="A14" s="174"/>
      <c r="B14" s="243"/>
      <c r="C14" s="243"/>
      <c r="D14" s="243"/>
      <c r="E14" s="243"/>
      <c r="F14" s="243"/>
      <c r="G14" s="243"/>
      <c r="H14" s="243"/>
      <c r="I14" s="243"/>
      <c r="J14" s="243"/>
      <c r="K14" s="243"/>
      <c r="L14" s="243"/>
      <c r="M14" s="47">
        <f t="shared" si="9"/>
        <v>18064.98</v>
      </c>
      <c r="N14" s="48">
        <f t="shared" si="10"/>
        <v>8884.2199999999993</v>
      </c>
      <c r="O14" s="48">
        <f t="shared" si="10"/>
        <v>9180.76</v>
      </c>
      <c r="P14" s="236"/>
      <c r="Q14" s="14" t="s">
        <v>6</v>
      </c>
      <c r="R14" s="50">
        <f>S14+T14</f>
        <v>40702.870000000003</v>
      </c>
      <c r="S14" s="51">
        <f t="shared" si="11"/>
        <v>20351.400000000001</v>
      </c>
      <c r="T14" s="51">
        <f t="shared" si="11"/>
        <v>20351.47</v>
      </c>
      <c r="U14" s="12">
        <f t="shared" si="12"/>
        <v>44883.790000000008</v>
      </c>
      <c r="V14" s="51">
        <f t="shared" si="13"/>
        <v>22446.390000000003</v>
      </c>
      <c r="W14" s="51">
        <f t="shared" si="13"/>
        <v>22437.4</v>
      </c>
      <c r="X14" s="51">
        <f t="shared" si="13"/>
        <v>15520.179999999997</v>
      </c>
      <c r="Y14" s="51">
        <f t="shared" ref="Y14:Z14" si="15">Y19+Y24+Y29+Y39+Y34</f>
        <v>6789.2300000000005</v>
      </c>
      <c r="Z14" s="51">
        <f t="shared" si="15"/>
        <v>7094.8300000000008</v>
      </c>
      <c r="AA14" s="238"/>
      <c r="AB14" s="238"/>
      <c r="AC14" s="250"/>
      <c r="AD14" s="5"/>
      <c r="AE14" s="5"/>
      <c r="AF14" s="5"/>
      <c r="AG14" s="5"/>
      <c r="AH14" s="5"/>
    </row>
    <row r="15" spans="1:34" ht="12.75" x14ac:dyDescent="0.2">
      <c r="A15" s="174"/>
      <c r="B15" s="243"/>
      <c r="C15" s="243"/>
      <c r="D15" s="243"/>
      <c r="E15" s="243"/>
      <c r="F15" s="243"/>
      <c r="G15" s="243"/>
      <c r="H15" s="243"/>
      <c r="I15" s="243"/>
      <c r="J15" s="243"/>
      <c r="K15" s="243"/>
      <c r="L15" s="243"/>
      <c r="M15" s="47">
        <f t="shared" si="9"/>
        <v>8779.5199999999986</v>
      </c>
      <c r="N15" s="48">
        <f t="shared" si="10"/>
        <v>4221.9399999999996</v>
      </c>
      <c r="O15" s="48">
        <f t="shared" si="10"/>
        <v>4557.579999999999</v>
      </c>
      <c r="P15" s="236"/>
      <c r="Q15" s="14" t="s">
        <v>7</v>
      </c>
      <c r="R15" s="50">
        <f t="shared" ref="R15" si="16">S15+T15</f>
        <v>53411.43</v>
      </c>
      <c r="S15" s="51">
        <f t="shared" si="11"/>
        <v>26705.79</v>
      </c>
      <c r="T15" s="51">
        <f t="shared" si="11"/>
        <v>26705.64</v>
      </c>
      <c r="U15" s="12">
        <f t="shared" si="12"/>
        <v>52296.539999999994</v>
      </c>
      <c r="V15" s="51">
        <f t="shared" si="13"/>
        <v>26265.899999999998</v>
      </c>
      <c r="W15" s="51">
        <f t="shared" si="13"/>
        <v>26030.639999999999</v>
      </c>
      <c r="X15" s="51">
        <f t="shared" si="13"/>
        <v>16635.07</v>
      </c>
      <c r="Y15" s="51">
        <f t="shared" ref="Y15:Z15" si="17">Y20+Y25+Y30+Y40+Y35</f>
        <v>4661.829999999999</v>
      </c>
      <c r="Z15" s="51">
        <f t="shared" si="17"/>
        <v>5232.58</v>
      </c>
      <c r="AA15" s="238"/>
      <c r="AB15" s="238"/>
      <c r="AC15" s="250"/>
      <c r="AD15" s="5"/>
      <c r="AE15" s="5"/>
      <c r="AF15" s="5"/>
      <c r="AG15" s="5"/>
      <c r="AH15" s="5"/>
    </row>
    <row r="16" spans="1:34" ht="13.5" thickBot="1" x14ac:dyDescent="0.25">
      <c r="A16" s="175"/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11"/>
      <c r="N16" s="211"/>
      <c r="O16" s="211"/>
      <c r="P16" s="237"/>
      <c r="Q16" s="52" t="s">
        <v>3</v>
      </c>
      <c r="R16" s="53">
        <f>SUM(R12:R15)</f>
        <v>209728</v>
      </c>
      <c r="S16" s="58">
        <f>SUM(S12:S15)</f>
        <v>104889.55000000002</v>
      </c>
      <c r="T16" s="58">
        <f>SUM(T12:T15)</f>
        <v>104838.45</v>
      </c>
      <c r="U16" s="54">
        <f>W16+V16</f>
        <v>212899.78</v>
      </c>
      <c r="V16" s="54">
        <f>SUM(V12:V15)</f>
        <v>106909.03</v>
      </c>
      <c r="W16" s="58">
        <f>SUM(W12:W15)</f>
        <v>105990.75</v>
      </c>
      <c r="X16" s="211"/>
      <c r="Y16" s="211"/>
      <c r="Z16" s="211"/>
      <c r="AA16" s="239"/>
      <c r="AB16" s="239"/>
      <c r="AC16" s="251"/>
      <c r="AD16" s="5"/>
      <c r="AE16" s="5"/>
      <c r="AF16" s="5"/>
      <c r="AG16" s="5"/>
      <c r="AH16" s="5"/>
    </row>
    <row r="17" spans="1:34" ht="12.75" customHeight="1" x14ac:dyDescent="0.2">
      <c r="A17" s="169">
        <v>1</v>
      </c>
      <c r="B17" s="83" t="s">
        <v>91</v>
      </c>
      <c r="C17" s="83" t="s">
        <v>42</v>
      </c>
      <c r="D17" s="83" t="s">
        <v>128</v>
      </c>
      <c r="E17" s="99" t="s">
        <v>86</v>
      </c>
      <c r="F17" s="103"/>
      <c r="G17" s="83" t="s">
        <v>89</v>
      </c>
      <c r="H17" s="83" t="s">
        <v>43</v>
      </c>
      <c r="I17" s="101">
        <v>81.099999999999994</v>
      </c>
      <c r="J17" s="99">
        <v>8.36</v>
      </c>
      <c r="K17" s="109">
        <v>45628</v>
      </c>
      <c r="L17" s="109">
        <v>45962</v>
      </c>
      <c r="M17" s="10">
        <f>N17+O17</f>
        <v>677.35</v>
      </c>
      <c r="N17" s="11">
        <v>338.68</v>
      </c>
      <c r="O17" s="11">
        <v>338.67</v>
      </c>
      <c r="P17" s="87" t="s">
        <v>41</v>
      </c>
      <c r="Q17" s="15" t="s">
        <v>4</v>
      </c>
      <c r="R17" s="23">
        <f>S17+T17</f>
        <v>2032.05</v>
      </c>
      <c r="S17" s="23">
        <v>1016.04</v>
      </c>
      <c r="T17" s="23">
        <v>1016.01</v>
      </c>
      <c r="U17" s="23">
        <f>V17+W17</f>
        <v>2032.05</v>
      </c>
      <c r="V17" s="23">
        <v>1016.04</v>
      </c>
      <c r="W17" s="23">
        <v>1016.01</v>
      </c>
      <c r="X17" s="10">
        <f>M17+R17-U17</f>
        <v>677.35000000000014</v>
      </c>
      <c r="Y17" s="10">
        <f>N17+S17-V17</f>
        <v>338.68000000000006</v>
      </c>
      <c r="Z17" s="10">
        <f>O17+T17-W17</f>
        <v>338.67000000000007</v>
      </c>
      <c r="AA17" s="89"/>
      <c r="AB17" s="91"/>
      <c r="AC17" s="252"/>
      <c r="AD17" s="5"/>
      <c r="AE17" s="5"/>
      <c r="AF17" s="5"/>
      <c r="AG17" s="5"/>
      <c r="AH17" s="5"/>
    </row>
    <row r="18" spans="1:34" ht="12.75" x14ac:dyDescent="0.2">
      <c r="A18" s="145"/>
      <c r="B18" s="83"/>
      <c r="C18" s="83"/>
      <c r="D18" s="83"/>
      <c r="E18" s="99"/>
      <c r="F18" s="103"/>
      <c r="G18" s="83"/>
      <c r="H18" s="83"/>
      <c r="I18" s="101"/>
      <c r="J18" s="99"/>
      <c r="K18" s="99"/>
      <c r="L18" s="99"/>
      <c r="M18" s="10">
        <f t="shared" ref="M18:M20" si="18">N18+O18</f>
        <v>677.35</v>
      </c>
      <c r="N18" s="11">
        <v>338.68</v>
      </c>
      <c r="O18" s="11">
        <v>338.67</v>
      </c>
      <c r="P18" s="87"/>
      <c r="Q18" s="15" t="s">
        <v>5</v>
      </c>
      <c r="R18" s="23">
        <f t="shared" ref="R18:R20" si="19">S18+T18</f>
        <v>2032.05</v>
      </c>
      <c r="S18" s="23">
        <v>1016.04</v>
      </c>
      <c r="T18" s="23">
        <v>1016.01</v>
      </c>
      <c r="U18" s="23">
        <f>V18+W18</f>
        <v>2032.05</v>
      </c>
      <c r="V18" s="23">
        <v>1016.04</v>
      </c>
      <c r="W18" s="23">
        <v>1016.01</v>
      </c>
      <c r="X18" s="10">
        <f t="shared" ref="X18:X20" si="20">M18+R18-U18</f>
        <v>677.35000000000014</v>
      </c>
      <c r="Y18" s="10">
        <f t="shared" ref="Y18:Y20" si="21">N18+S18-V18</f>
        <v>338.68000000000006</v>
      </c>
      <c r="Z18" s="10">
        <f t="shared" ref="Z18:Z20" si="22">O18+T18-W18</f>
        <v>338.67000000000007</v>
      </c>
      <c r="AA18" s="89"/>
      <c r="AB18" s="91"/>
      <c r="AC18" s="252"/>
      <c r="AD18" s="5"/>
      <c r="AE18" s="5"/>
      <c r="AF18" s="5"/>
      <c r="AG18" s="5"/>
      <c r="AH18" s="5"/>
    </row>
    <row r="19" spans="1:34" ht="12.75" x14ac:dyDescent="0.2">
      <c r="A19" s="145"/>
      <c r="B19" s="83"/>
      <c r="C19" s="83"/>
      <c r="D19" s="83"/>
      <c r="E19" s="99"/>
      <c r="F19" s="103"/>
      <c r="G19" s="83"/>
      <c r="H19" s="83"/>
      <c r="I19" s="101"/>
      <c r="J19" s="99"/>
      <c r="K19" s="99"/>
      <c r="L19" s="99"/>
      <c r="M19" s="10">
        <f t="shared" si="18"/>
        <v>677.35</v>
      </c>
      <c r="N19" s="11">
        <v>338.68</v>
      </c>
      <c r="O19" s="11">
        <v>338.67</v>
      </c>
      <c r="P19" s="87"/>
      <c r="Q19" s="15" t="s">
        <v>6</v>
      </c>
      <c r="R19" s="23">
        <f t="shared" si="19"/>
        <v>2032.05</v>
      </c>
      <c r="S19" s="23">
        <v>1016.04</v>
      </c>
      <c r="T19" s="23">
        <v>1016.01</v>
      </c>
      <c r="U19" s="23">
        <f>V19+W19</f>
        <v>2032.05</v>
      </c>
      <c r="V19" s="23">
        <v>1016.04</v>
      </c>
      <c r="W19" s="23">
        <v>1016.01</v>
      </c>
      <c r="X19" s="10">
        <f t="shared" si="20"/>
        <v>677.35000000000014</v>
      </c>
      <c r="Y19" s="10">
        <f t="shared" si="21"/>
        <v>338.68000000000006</v>
      </c>
      <c r="Z19" s="10">
        <f t="shared" si="22"/>
        <v>338.67000000000007</v>
      </c>
      <c r="AA19" s="89"/>
      <c r="AB19" s="91"/>
      <c r="AC19" s="252"/>
      <c r="AD19" s="5"/>
      <c r="AE19" s="5"/>
      <c r="AF19" s="5"/>
      <c r="AG19" s="5"/>
      <c r="AH19" s="5"/>
    </row>
    <row r="20" spans="1:34" ht="12.75" x14ac:dyDescent="0.2">
      <c r="A20" s="145"/>
      <c r="B20" s="83"/>
      <c r="C20" s="83"/>
      <c r="D20" s="83"/>
      <c r="E20" s="99"/>
      <c r="F20" s="103"/>
      <c r="G20" s="83"/>
      <c r="H20" s="83"/>
      <c r="I20" s="101"/>
      <c r="J20" s="99"/>
      <c r="K20" s="99"/>
      <c r="L20" s="99"/>
      <c r="M20" s="10">
        <f t="shared" si="18"/>
        <v>677.35</v>
      </c>
      <c r="N20" s="11">
        <v>338.68</v>
      </c>
      <c r="O20" s="11">
        <v>338.67</v>
      </c>
      <c r="P20" s="87"/>
      <c r="Q20" s="15" t="s">
        <v>7</v>
      </c>
      <c r="R20" s="23">
        <f t="shared" si="19"/>
        <v>2032.05</v>
      </c>
      <c r="S20" s="23">
        <v>1016.04</v>
      </c>
      <c r="T20" s="23">
        <v>1016.01</v>
      </c>
      <c r="U20" s="23">
        <f t="shared" ref="U20" si="23">V20+W20</f>
        <v>2032.05</v>
      </c>
      <c r="V20" s="23">
        <v>1016.04</v>
      </c>
      <c r="W20" s="23">
        <v>1016.01</v>
      </c>
      <c r="X20" s="10">
        <f t="shared" si="20"/>
        <v>677.35000000000014</v>
      </c>
      <c r="Y20" s="10">
        <f t="shared" si="21"/>
        <v>338.68000000000006</v>
      </c>
      <c r="Z20" s="10">
        <f t="shared" si="22"/>
        <v>338.67000000000007</v>
      </c>
      <c r="AA20" s="89"/>
      <c r="AB20" s="91"/>
      <c r="AC20" s="252"/>
      <c r="AD20" s="5"/>
      <c r="AE20" s="5"/>
      <c r="AF20" s="5"/>
      <c r="AG20" s="5"/>
      <c r="AH20" s="5"/>
    </row>
    <row r="21" spans="1:34" ht="12.75" x14ac:dyDescent="0.2">
      <c r="A21" s="145"/>
      <c r="B21" s="83"/>
      <c r="C21" s="83"/>
      <c r="D21" s="83"/>
      <c r="E21" s="99"/>
      <c r="F21" s="103"/>
      <c r="G21" s="83"/>
      <c r="H21" s="83"/>
      <c r="I21" s="101"/>
      <c r="J21" s="99"/>
      <c r="K21" s="99"/>
      <c r="L21" s="99"/>
      <c r="M21" s="147"/>
      <c r="N21" s="147"/>
      <c r="O21" s="147"/>
      <c r="P21" s="87"/>
      <c r="Q21" s="16" t="s">
        <v>3</v>
      </c>
      <c r="R21" s="78">
        <f>SUM(R17:R20)</f>
        <v>8128.2</v>
      </c>
      <c r="S21" s="78">
        <f t="shared" ref="S21" si="24">SUM(S17:S20)</f>
        <v>4064.16</v>
      </c>
      <c r="T21" s="78">
        <f t="shared" ref="T21" si="25">SUM(T17:T20)</f>
        <v>4064.04</v>
      </c>
      <c r="U21" s="78">
        <f t="shared" ref="U21" si="26">SUM(U17:U20)</f>
        <v>8128.2</v>
      </c>
      <c r="V21" s="78">
        <f t="shared" ref="V21" si="27">SUM(V17:V20)</f>
        <v>4064.16</v>
      </c>
      <c r="W21" s="78">
        <f t="shared" ref="W21" si="28">SUM(W17:W20)</f>
        <v>4064.04</v>
      </c>
      <c r="X21" s="147"/>
      <c r="Y21" s="147"/>
      <c r="Z21" s="147"/>
      <c r="AA21" s="89"/>
      <c r="AB21" s="91"/>
      <c r="AC21" s="252"/>
      <c r="AD21" s="5"/>
      <c r="AE21" s="5"/>
      <c r="AF21" s="5"/>
      <c r="AG21" s="5"/>
      <c r="AH21" s="5"/>
    </row>
    <row r="22" spans="1:34" ht="12.75" customHeight="1" x14ac:dyDescent="0.2">
      <c r="A22" s="169">
        <v>2</v>
      </c>
      <c r="B22" s="83" t="s">
        <v>91</v>
      </c>
      <c r="C22" s="83" t="s">
        <v>117</v>
      </c>
      <c r="D22" s="83" t="s">
        <v>54</v>
      </c>
      <c r="E22" s="99" t="s">
        <v>60</v>
      </c>
      <c r="F22" s="101" t="s">
        <v>90</v>
      </c>
      <c r="G22" s="83" t="s">
        <v>92</v>
      </c>
      <c r="H22" s="83" t="s">
        <v>82</v>
      </c>
      <c r="I22" s="101">
        <v>79.8</v>
      </c>
      <c r="J22" s="83">
        <v>8.41</v>
      </c>
      <c r="K22" s="85">
        <v>44440</v>
      </c>
      <c r="L22" s="85">
        <v>46234</v>
      </c>
      <c r="M22" s="10">
        <f>N22+O22</f>
        <v>671.12</v>
      </c>
      <c r="N22" s="11">
        <v>335.56</v>
      </c>
      <c r="O22" s="11">
        <v>335.56</v>
      </c>
      <c r="P22" s="87" t="s">
        <v>41</v>
      </c>
      <c r="Q22" s="15" t="s">
        <v>4</v>
      </c>
      <c r="R22" s="23">
        <f>S22+T22</f>
        <v>2013.36</v>
      </c>
      <c r="S22" s="23">
        <v>1006.68</v>
      </c>
      <c r="T22" s="23">
        <v>1006.68</v>
      </c>
      <c r="U22" s="23">
        <f>V22+W22</f>
        <v>2013.4</v>
      </c>
      <c r="V22" s="23">
        <v>1006.72</v>
      </c>
      <c r="W22" s="23">
        <v>1006.68</v>
      </c>
      <c r="X22" s="10">
        <f>M22+R22-U22</f>
        <v>671.07999999999993</v>
      </c>
      <c r="Y22" s="10">
        <f>N22+S22-V22</f>
        <v>335.52</v>
      </c>
      <c r="Z22" s="10">
        <f>O22+T22-W22</f>
        <v>335.56000000000006</v>
      </c>
      <c r="AA22" s="89"/>
      <c r="AB22" s="91"/>
      <c r="AC22" s="252"/>
      <c r="AD22" s="6"/>
      <c r="AE22" s="6"/>
      <c r="AF22" s="6"/>
      <c r="AG22" s="6"/>
      <c r="AH22" s="6"/>
    </row>
    <row r="23" spans="1:34" ht="12.75" x14ac:dyDescent="0.2">
      <c r="A23" s="145"/>
      <c r="B23" s="83"/>
      <c r="C23" s="83"/>
      <c r="D23" s="83"/>
      <c r="E23" s="99"/>
      <c r="F23" s="101"/>
      <c r="G23" s="83"/>
      <c r="H23" s="83"/>
      <c r="I23" s="101"/>
      <c r="J23" s="83"/>
      <c r="K23" s="85"/>
      <c r="L23" s="85"/>
      <c r="M23" s="10">
        <f t="shared" ref="M23:M25" si="29">X22</f>
        <v>671.07999999999993</v>
      </c>
      <c r="N23" s="11">
        <f t="shared" ref="N23:N25" si="30">Y22</f>
        <v>335.52</v>
      </c>
      <c r="O23" s="11">
        <f t="shared" ref="O23:O25" si="31">Z22</f>
        <v>335.56000000000006</v>
      </c>
      <c r="P23" s="87"/>
      <c r="Q23" s="15" t="s">
        <v>5</v>
      </c>
      <c r="R23" s="23">
        <f t="shared" ref="R23:R24" si="32">S23+T23</f>
        <v>2013.36</v>
      </c>
      <c r="S23" s="23">
        <v>1006.68</v>
      </c>
      <c r="T23" s="23">
        <v>1006.68</v>
      </c>
      <c r="U23" s="23">
        <f t="shared" ref="U23:U25" si="33">V23+W23</f>
        <v>2013.36</v>
      </c>
      <c r="V23" s="23">
        <v>1006.68</v>
      </c>
      <c r="W23" s="23">
        <v>1006.68</v>
      </c>
      <c r="X23" s="10">
        <f t="shared" ref="X23:X25" si="34">M23+R23-U23</f>
        <v>671.0799999999997</v>
      </c>
      <c r="Y23" s="10">
        <f t="shared" ref="Y23:Y25" si="35">N23+S23-V23</f>
        <v>335.51999999999987</v>
      </c>
      <c r="Z23" s="10">
        <f t="shared" ref="Z23:Z25" si="36">O23+T23-W23</f>
        <v>335.56000000000006</v>
      </c>
      <c r="AA23" s="89"/>
      <c r="AB23" s="91"/>
      <c r="AC23" s="252"/>
      <c r="AD23" s="6"/>
      <c r="AE23" s="6"/>
      <c r="AF23" s="6"/>
      <c r="AG23" s="6"/>
      <c r="AH23" s="6"/>
    </row>
    <row r="24" spans="1:34" ht="12.75" x14ac:dyDescent="0.2">
      <c r="A24" s="145"/>
      <c r="B24" s="83"/>
      <c r="C24" s="83"/>
      <c r="D24" s="83"/>
      <c r="E24" s="99"/>
      <c r="F24" s="101"/>
      <c r="G24" s="83"/>
      <c r="H24" s="83"/>
      <c r="I24" s="101"/>
      <c r="J24" s="83"/>
      <c r="K24" s="85"/>
      <c r="L24" s="85"/>
      <c r="M24" s="10">
        <f t="shared" si="29"/>
        <v>671.0799999999997</v>
      </c>
      <c r="N24" s="11">
        <f t="shared" si="30"/>
        <v>335.51999999999987</v>
      </c>
      <c r="O24" s="11">
        <f t="shared" si="31"/>
        <v>335.56000000000006</v>
      </c>
      <c r="P24" s="87"/>
      <c r="Q24" s="15" t="s">
        <v>6</v>
      </c>
      <c r="R24" s="23">
        <f t="shared" si="32"/>
        <v>2013.36</v>
      </c>
      <c r="S24" s="23">
        <v>1006.68</v>
      </c>
      <c r="T24" s="23">
        <v>1006.68</v>
      </c>
      <c r="U24" s="23">
        <f t="shared" si="33"/>
        <v>1342.28</v>
      </c>
      <c r="V24" s="23">
        <v>671.16</v>
      </c>
      <c r="W24" s="23">
        <v>671.12</v>
      </c>
      <c r="X24" s="10">
        <f t="shared" si="34"/>
        <v>1342.1599999999996</v>
      </c>
      <c r="Y24" s="10">
        <f t="shared" si="35"/>
        <v>671.03999999999985</v>
      </c>
      <c r="Z24" s="10">
        <f t="shared" si="36"/>
        <v>671.12</v>
      </c>
      <c r="AA24" s="89"/>
      <c r="AB24" s="91"/>
      <c r="AC24" s="252"/>
      <c r="AD24" s="6"/>
      <c r="AE24" s="6"/>
      <c r="AF24" s="6"/>
      <c r="AG24" s="6"/>
      <c r="AH24" s="6"/>
    </row>
    <row r="25" spans="1:34" ht="12.75" x14ac:dyDescent="0.2">
      <c r="A25" s="145"/>
      <c r="B25" s="83"/>
      <c r="C25" s="83"/>
      <c r="D25" s="83"/>
      <c r="E25" s="99"/>
      <c r="F25" s="101"/>
      <c r="G25" s="83"/>
      <c r="H25" s="83"/>
      <c r="I25" s="101"/>
      <c r="J25" s="83"/>
      <c r="K25" s="85"/>
      <c r="L25" s="85"/>
      <c r="M25" s="10">
        <f t="shared" si="29"/>
        <v>1342.1599999999996</v>
      </c>
      <c r="N25" s="11">
        <f t="shared" si="30"/>
        <v>671.03999999999985</v>
      </c>
      <c r="O25" s="11">
        <f t="shared" si="31"/>
        <v>671.12</v>
      </c>
      <c r="P25" s="87"/>
      <c r="Q25" s="15" t="s">
        <v>7</v>
      </c>
      <c r="R25" s="23">
        <f>S25+T25</f>
        <v>2013.36</v>
      </c>
      <c r="S25" s="23">
        <v>1006.68</v>
      </c>
      <c r="T25" s="23">
        <v>1006.68</v>
      </c>
      <c r="U25" s="23">
        <f t="shared" si="33"/>
        <v>2686.32</v>
      </c>
      <c r="V25" s="23">
        <v>1343.16</v>
      </c>
      <c r="W25" s="23">
        <v>1343.16</v>
      </c>
      <c r="X25" s="10">
        <f t="shared" si="34"/>
        <v>669.19999999999936</v>
      </c>
      <c r="Y25" s="10">
        <f t="shared" si="35"/>
        <v>334.55999999999972</v>
      </c>
      <c r="Z25" s="10">
        <f t="shared" si="36"/>
        <v>334.63999999999987</v>
      </c>
      <c r="AA25" s="89"/>
      <c r="AB25" s="91"/>
      <c r="AC25" s="252"/>
      <c r="AD25" s="6"/>
      <c r="AE25" s="6"/>
      <c r="AF25" s="6"/>
      <c r="AG25" s="6"/>
      <c r="AH25" s="6"/>
    </row>
    <row r="26" spans="1:34" ht="12.75" x14ac:dyDescent="0.2">
      <c r="A26" s="145"/>
      <c r="B26" s="83"/>
      <c r="C26" s="83"/>
      <c r="D26" s="83"/>
      <c r="E26" s="99"/>
      <c r="F26" s="83"/>
      <c r="G26" s="83"/>
      <c r="H26" s="83"/>
      <c r="I26" s="83"/>
      <c r="J26" s="83"/>
      <c r="K26" s="83"/>
      <c r="L26" s="83"/>
      <c r="M26" s="147"/>
      <c r="N26" s="147"/>
      <c r="O26" s="147"/>
      <c r="P26" s="87"/>
      <c r="Q26" s="16" t="s">
        <v>3</v>
      </c>
      <c r="R26" s="78">
        <f>SUM(R22:R25)</f>
        <v>8053.44</v>
      </c>
      <c r="S26" s="78">
        <f t="shared" ref="S26:W26" si="37">SUM(S22:S25)</f>
        <v>4026.72</v>
      </c>
      <c r="T26" s="78">
        <f t="shared" si="37"/>
        <v>4026.72</v>
      </c>
      <c r="U26" s="78">
        <f t="shared" si="37"/>
        <v>8055.3600000000006</v>
      </c>
      <c r="V26" s="78">
        <f t="shared" si="37"/>
        <v>4027.7200000000003</v>
      </c>
      <c r="W26" s="78">
        <f t="shared" si="37"/>
        <v>4027.6400000000003</v>
      </c>
      <c r="X26" s="147"/>
      <c r="Y26" s="147"/>
      <c r="Z26" s="147"/>
      <c r="AA26" s="89"/>
      <c r="AB26" s="91"/>
      <c r="AC26" s="252"/>
      <c r="AD26" s="6"/>
      <c r="AE26" s="6"/>
      <c r="AF26" s="6"/>
      <c r="AG26" s="6"/>
      <c r="AH26" s="6"/>
    </row>
    <row r="27" spans="1:34" ht="15.6" customHeight="1" x14ac:dyDescent="0.2">
      <c r="A27" s="169">
        <v>3</v>
      </c>
      <c r="B27" s="83" t="s">
        <v>84</v>
      </c>
      <c r="C27" s="83" t="s">
        <v>85</v>
      </c>
      <c r="D27" s="83" t="s">
        <v>110</v>
      </c>
      <c r="E27" s="99" t="s">
        <v>86</v>
      </c>
      <c r="F27" s="103" t="s">
        <v>90</v>
      </c>
      <c r="G27" s="83" t="s">
        <v>121</v>
      </c>
      <c r="H27" s="83" t="s">
        <v>82</v>
      </c>
      <c r="I27" s="101">
        <v>761.4</v>
      </c>
      <c r="J27" s="83">
        <v>8.41</v>
      </c>
      <c r="K27" s="152">
        <v>45189</v>
      </c>
      <c r="L27" s="152">
        <v>46985</v>
      </c>
      <c r="M27" s="10">
        <f>N27+O27</f>
        <v>6403.35</v>
      </c>
      <c r="N27" s="11">
        <v>3201.67</v>
      </c>
      <c r="O27" s="11">
        <v>3201.68</v>
      </c>
      <c r="P27" s="87" t="s">
        <v>41</v>
      </c>
      <c r="Q27" s="15" t="s">
        <v>4</v>
      </c>
      <c r="R27" s="23">
        <f>S27+T27</f>
        <v>19210.11</v>
      </c>
      <c r="S27" s="23">
        <v>9605.07</v>
      </c>
      <c r="T27" s="23">
        <v>9605.0400000000009</v>
      </c>
      <c r="U27" s="23">
        <f>V27+W27</f>
        <v>19210.11</v>
      </c>
      <c r="V27" s="23">
        <v>9605.07</v>
      </c>
      <c r="W27" s="23">
        <v>9605.0400000000009</v>
      </c>
      <c r="X27" s="10">
        <f>M27+R27-U27</f>
        <v>6403.3499999999985</v>
      </c>
      <c r="Y27" s="10">
        <f>N27+S27-V27</f>
        <v>3201.67</v>
      </c>
      <c r="Z27" s="10">
        <f>O27+T27-W27</f>
        <v>3201.6800000000003</v>
      </c>
      <c r="AA27" s="89"/>
      <c r="AB27" s="91"/>
      <c r="AC27" s="93"/>
      <c r="AD27" s="5"/>
      <c r="AE27" s="5"/>
      <c r="AF27" s="5"/>
      <c r="AG27" s="5"/>
      <c r="AH27" s="5"/>
    </row>
    <row r="28" spans="1:34" ht="15.6" customHeight="1" x14ac:dyDescent="0.2">
      <c r="A28" s="145"/>
      <c r="B28" s="83"/>
      <c r="C28" s="83"/>
      <c r="D28" s="83"/>
      <c r="E28" s="99"/>
      <c r="F28" s="103"/>
      <c r="G28" s="83"/>
      <c r="H28" s="83"/>
      <c r="I28" s="101"/>
      <c r="J28" s="83"/>
      <c r="K28" s="153"/>
      <c r="L28" s="153"/>
      <c r="M28" s="10">
        <f t="shared" ref="M28:M30" si="38">X27</f>
        <v>6403.3499999999985</v>
      </c>
      <c r="N28" s="11">
        <v>3201.67</v>
      </c>
      <c r="O28" s="11">
        <v>3201.68</v>
      </c>
      <c r="P28" s="87"/>
      <c r="Q28" s="15" t="s">
        <v>5</v>
      </c>
      <c r="R28" s="23">
        <f t="shared" ref="R28:R30" si="39">S28+T28</f>
        <v>19210.11</v>
      </c>
      <c r="S28" s="23">
        <v>9605.07</v>
      </c>
      <c r="T28" s="23">
        <v>9605.0400000000009</v>
      </c>
      <c r="U28" s="23">
        <f t="shared" ref="U28:U29" si="40">V28+W28</f>
        <v>19210.150000000001</v>
      </c>
      <c r="V28" s="10">
        <v>9605.08</v>
      </c>
      <c r="W28" s="10">
        <v>9605.07</v>
      </c>
      <c r="X28" s="10">
        <f t="shared" ref="X28:X30" si="41">M28+R28-U28</f>
        <v>6403.3099999999977</v>
      </c>
      <c r="Y28" s="10">
        <f t="shared" ref="Y28:Y30" si="42">N28+S28-V28</f>
        <v>3201.66</v>
      </c>
      <c r="Z28" s="10">
        <f t="shared" ref="Z28:Z30" si="43">O28+T28-W28</f>
        <v>3201.6500000000015</v>
      </c>
      <c r="AA28" s="89"/>
      <c r="AB28" s="91"/>
      <c r="AC28" s="93"/>
      <c r="AD28" s="5"/>
      <c r="AE28" s="5"/>
      <c r="AF28" s="5"/>
      <c r="AG28" s="5"/>
      <c r="AH28" s="5"/>
    </row>
    <row r="29" spans="1:34" ht="15.6" customHeight="1" x14ac:dyDescent="0.2">
      <c r="A29" s="145"/>
      <c r="B29" s="83"/>
      <c r="C29" s="83"/>
      <c r="D29" s="83"/>
      <c r="E29" s="99"/>
      <c r="F29" s="103"/>
      <c r="G29" s="83"/>
      <c r="H29" s="83"/>
      <c r="I29" s="101"/>
      <c r="J29" s="83"/>
      <c r="K29" s="153"/>
      <c r="L29" s="153"/>
      <c r="M29" s="10">
        <f t="shared" si="38"/>
        <v>6403.3099999999977</v>
      </c>
      <c r="N29" s="11">
        <v>3201.67</v>
      </c>
      <c r="O29" s="11">
        <v>3201.68</v>
      </c>
      <c r="P29" s="87"/>
      <c r="Q29" s="15" t="s">
        <v>6</v>
      </c>
      <c r="R29" s="23">
        <f t="shared" si="39"/>
        <v>19210.11</v>
      </c>
      <c r="S29" s="23">
        <v>9605.07</v>
      </c>
      <c r="T29" s="23">
        <v>9605.0400000000009</v>
      </c>
      <c r="U29" s="23">
        <f t="shared" si="40"/>
        <v>19210.14</v>
      </c>
      <c r="V29" s="10">
        <v>9605.07</v>
      </c>
      <c r="W29" s="10">
        <v>9605.07</v>
      </c>
      <c r="X29" s="10">
        <f t="shared" si="41"/>
        <v>6403.2799999999988</v>
      </c>
      <c r="Y29" s="10">
        <f t="shared" si="42"/>
        <v>3201.67</v>
      </c>
      <c r="Z29" s="10">
        <f t="shared" si="43"/>
        <v>3201.6500000000015</v>
      </c>
      <c r="AA29" s="89"/>
      <c r="AB29" s="91"/>
      <c r="AC29" s="93"/>
      <c r="AD29" s="5"/>
      <c r="AE29" s="5"/>
      <c r="AF29" s="5"/>
      <c r="AG29" s="5"/>
      <c r="AH29" s="5"/>
    </row>
    <row r="30" spans="1:34" ht="15.6" customHeight="1" x14ac:dyDescent="0.2">
      <c r="A30" s="145"/>
      <c r="B30" s="83"/>
      <c r="C30" s="83"/>
      <c r="D30" s="83"/>
      <c r="E30" s="99"/>
      <c r="F30" s="103"/>
      <c r="G30" s="83"/>
      <c r="H30" s="83"/>
      <c r="I30" s="101"/>
      <c r="J30" s="83"/>
      <c r="K30" s="153"/>
      <c r="L30" s="153"/>
      <c r="M30" s="10">
        <f t="shared" si="38"/>
        <v>6403.2799999999988</v>
      </c>
      <c r="N30" s="11">
        <v>3201.67</v>
      </c>
      <c r="O30" s="11">
        <v>3201.68</v>
      </c>
      <c r="P30" s="87"/>
      <c r="Q30" s="15" t="s">
        <v>7</v>
      </c>
      <c r="R30" s="23">
        <f t="shared" si="39"/>
        <v>19210.11</v>
      </c>
      <c r="S30" s="23">
        <v>9605.07</v>
      </c>
      <c r="T30" s="23">
        <v>9605.0400000000009</v>
      </c>
      <c r="U30" s="23">
        <f>V30+W30</f>
        <v>19210.14</v>
      </c>
      <c r="V30" s="10">
        <v>9605.07</v>
      </c>
      <c r="W30" s="10">
        <v>9605.07</v>
      </c>
      <c r="X30" s="10">
        <f t="shared" si="41"/>
        <v>6403.25</v>
      </c>
      <c r="Y30" s="10">
        <f t="shared" si="42"/>
        <v>3201.67</v>
      </c>
      <c r="Z30" s="10">
        <f t="shared" si="43"/>
        <v>3201.6500000000015</v>
      </c>
      <c r="AA30" s="89"/>
      <c r="AB30" s="91"/>
      <c r="AC30" s="93"/>
      <c r="AD30" s="5"/>
      <c r="AE30" s="5"/>
      <c r="AF30" s="5"/>
      <c r="AG30" s="5"/>
      <c r="AH30" s="5"/>
    </row>
    <row r="31" spans="1:34" ht="15.6" customHeight="1" x14ac:dyDescent="0.2">
      <c r="A31" s="145"/>
      <c r="B31" s="83"/>
      <c r="C31" s="83"/>
      <c r="D31" s="83"/>
      <c r="E31" s="99"/>
      <c r="F31" s="103"/>
      <c r="G31" s="83"/>
      <c r="H31" s="83"/>
      <c r="I31" s="101"/>
      <c r="J31" s="83"/>
      <c r="K31" s="134"/>
      <c r="L31" s="134"/>
      <c r="M31" s="147"/>
      <c r="N31" s="147"/>
      <c r="O31" s="147"/>
      <c r="P31" s="87"/>
      <c r="Q31" s="16" t="s">
        <v>3</v>
      </c>
      <c r="R31" s="37">
        <f>SUM(R27:R30)</f>
        <v>76840.44</v>
      </c>
      <c r="S31" s="37">
        <f t="shared" ref="S31:W31" si="44">SUM(S27:S30)</f>
        <v>38420.28</v>
      </c>
      <c r="T31" s="37">
        <f t="shared" si="44"/>
        <v>38420.160000000003</v>
      </c>
      <c r="U31" s="37">
        <f t="shared" si="44"/>
        <v>76840.540000000008</v>
      </c>
      <c r="V31" s="12">
        <f t="shared" si="44"/>
        <v>38420.29</v>
      </c>
      <c r="W31" s="12">
        <f t="shared" si="44"/>
        <v>38420.25</v>
      </c>
      <c r="X31" s="147"/>
      <c r="Y31" s="147"/>
      <c r="Z31" s="147"/>
      <c r="AA31" s="89"/>
      <c r="AB31" s="91"/>
      <c r="AC31" s="93"/>
      <c r="AD31" s="5"/>
      <c r="AE31" s="5"/>
      <c r="AF31" s="5"/>
      <c r="AG31" s="5"/>
      <c r="AH31" s="5"/>
    </row>
    <row r="32" spans="1:34" ht="12.75" customHeight="1" x14ac:dyDescent="0.2">
      <c r="A32" s="169">
        <v>4</v>
      </c>
      <c r="B32" s="83" t="s">
        <v>84</v>
      </c>
      <c r="C32" s="83" t="s">
        <v>118</v>
      </c>
      <c r="D32" s="83" t="s">
        <v>119</v>
      </c>
      <c r="E32" s="99" t="s">
        <v>86</v>
      </c>
      <c r="F32" s="101" t="s">
        <v>10</v>
      </c>
      <c r="G32" s="83" t="s">
        <v>120</v>
      </c>
      <c r="H32" s="83" t="s">
        <v>44</v>
      </c>
      <c r="I32" s="101">
        <v>79.8</v>
      </c>
      <c r="J32" s="83">
        <v>8.41</v>
      </c>
      <c r="K32" s="152">
        <v>45567</v>
      </c>
      <c r="L32" s="152">
        <v>47362</v>
      </c>
      <c r="M32" s="23">
        <f>N32+O32</f>
        <v>356.66</v>
      </c>
      <c r="N32" s="23">
        <v>10.55</v>
      </c>
      <c r="O32" s="23">
        <v>346.11</v>
      </c>
      <c r="P32" s="99" t="s">
        <v>41</v>
      </c>
      <c r="Q32" s="77" t="s">
        <v>4</v>
      </c>
      <c r="R32" s="23">
        <f>S32+T32</f>
        <v>2013.36</v>
      </c>
      <c r="S32" s="23">
        <v>1006.68</v>
      </c>
      <c r="T32" s="23">
        <v>1006.68</v>
      </c>
      <c r="U32" s="23">
        <f>V32+W32</f>
        <v>1342.24</v>
      </c>
      <c r="V32" s="23">
        <v>671.12</v>
      </c>
      <c r="W32" s="23">
        <v>671.12</v>
      </c>
      <c r="X32" s="23">
        <f>M32+R32-U32</f>
        <v>1027.78</v>
      </c>
      <c r="Y32" s="23">
        <f>N32+S32-V32</f>
        <v>346.1099999999999</v>
      </c>
      <c r="Z32" s="23">
        <f>O32+T32-W32</f>
        <v>681.67</v>
      </c>
      <c r="AA32" s="256"/>
      <c r="AB32" s="257"/>
      <c r="AC32" s="258"/>
      <c r="AD32" s="5"/>
      <c r="AE32" s="5"/>
      <c r="AF32" s="5"/>
      <c r="AG32" s="5"/>
      <c r="AH32" s="5"/>
    </row>
    <row r="33" spans="1:34" ht="12.75" customHeight="1" x14ac:dyDescent="0.2">
      <c r="A33" s="145"/>
      <c r="B33" s="83"/>
      <c r="C33" s="83"/>
      <c r="D33" s="83"/>
      <c r="E33" s="99"/>
      <c r="F33" s="101"/>
      <c r="G33" s="83"/>
      <c r="H33" s="83"/>
      <c r="I33" s="101"/>
      <c r="J33" s="83"/>
      <c r="K33" s="153"/>
      <c r="L33" s="153"/>
      <c r="M33" s="23">
        <f t="shared" ref="M33:M35" si="45">X32</f>
        <v>1027.78</v>
      </c>
      <c r="N33" s="23">
        <v>10.55</v>
      </c>
      <c r="O33" s="23">
        <v>346.11</v>
      </c>
      <c r="P33" s="99"/>
      <c r="Q33" s="77" t="s">
        <v>5</v>
      </c>
      <c r="R33" s="23">
        <f t="shared" ref="R33:R35" si="46">S33+T33</f>
        <v>2013.36</v>
      </c>
      <c r="S33" s="23">
        <v>1006.68</v>
      </c>
      <c r="T33" s="23">
        <v>1006.68</v>
      </c>
      <c r="U33" s="23">
        <f t="shared" ref="U33:U35" si="47">V33+W33</f>
        <v>2013.3600000000001</v>
      </c>
      <c r="V33" s="23">
        <v>1342.24</v>
      </c>
      <c r="W33" s="23">
        <v>671.12</v>
      </c>
      <c r="X33" s="23">
        <f t="shared" ref="X33:X35" si="48">M33+R33-U33</f>
        <v>1027.7799999999997</v>
      </c>
      <c r="Y33" s="23">
        <f t="shared" ref="Y33:Y35" si="49">N33+S33-V33</f>
        <v>-325.0100000000001</v>
      </c>
      <c r="Z33" s="23">
        <f t="shared" ref="Z33:Z35" si="50">O33+T33-W33</f>
        <v>681.67</v>
      </c>
      <c r="AA33" s="256"/>
      <c r="AB33" s="257"/>
      <c r="AC33" s="258"/>
      <c r="AD33" s="5"/>
      <c r="AE33" s="5"/>
      <c r="AF33" s="5"/>
      <c r="AG33" s="5"/>
      <c r="AH33" s="5"/>
    </row>
    <row r="34" spans="1:34" ht="12.75" customHeight="1" x14ac:dyDescent="0.2">
      <c r="A34" s="145"/>
      <c r="B34" s="83"/>
      <c r="C34" s="83"/>
      <c r="D34" s="83"/>
      <c r="E34" s="99"/>
      <c r="F34" s="101"/>
      <c r="G34" s="83"/>
      <c r="H34" s="83"/>
      <c r="I34" s="101"/>
      <c r="J34" s="83"/>
      <c r="K34" s="153"/>
      <c r="L34" s="153"/>
      <c r="M34" s="23">
        <f t="shared" si="45"/>
        <v>1027.7799999999997</v>
      </c>
      <c r="N34" s="23">
        <v>10.55</v>
      </c>
      <c r="O34" s="23">
        <v>346.11</v>
      </c>
      <c r="P34" s="99"/>
      <c r="Q34" s="77" t="s">
        <v>6</v>
      </c>
      <c r="R34" s="23">
        <f t="shared" si="46"/>
        <v>2013.36</v>
      </c>
      <c r="S34" s="23">
        <v>1006.68</v>
      </c>
      <c r="T34" s="23">
        <v>1006.68</v>
      </c>
      <c r="U34" s="23">
        <f t="shared" si="47"/>
        <v>2695.0299999999997</v>
      </c>
      <c r="V34" s="23">
        <v>1342.24</v>
      </c>
      <c r="W34" s="23">
        <v>1352.79</v>
      </c>
      <c r="X34" s="23">
        <f t="shared" si="48"/>
        <v>346.10999999999967</v>
      </c>
      <c r="Y34" s="23">
        <f t="shared" si="49"/>
        <v>-325.0100000000001</v>
      </c>
      <c r="Z34" s="23">
        <f t="shared" si="50"/>
        <v>0</v>
      </c>
      <c r="AA34" s="256"/>
      <c r="AB34" s="257"/>
      <c r="AC34" s="258"/>
      <c r="AD34" s="5"/>
      <c r="AE34" s="5"/>
      <c r="AF34" s="5"/>
      <c r="AG34" s="5"/>
      <c r="AH34" s="5"/>
    </row>
    <row r="35" spans="1:34" ht="12.75" customHeight="1" x14ac:dyDescent="0.2">
      <c r="A35" s="145"/>
      <c r="B35" s="83"/>
      <c r="C35" s="83"/>
      <c r="D35" s="83"/>
      <c r="E35" s="99"/>
      <c r="F35" s="101"/>
      <c r="G35" s="83"/>
      <c r="H35" s="83"/>
      <c r="I35" s="101"/>
      <c r="J35" s="83"/>
      <c r="K35" s="153"/>
      <c r="L35" s="153"/>
      <c r="M35" s="23">
        <f t="shared" si="45"/>
        <v>346.10999999999967</v>
      </c>
      <c r="N35" s="23">
        <v>10.55</v>
      </c>
      <c r="O35" s="23">
        <v>346.11</v>
      </c>
      <c r="P35" s="99"/>
      <c r="Q35" s="77" t="s">
        <v>7</v>
      </c>
      <c r="R35" s="23">
        <f t="shared" si="46"/>
        <v>2013.36</v>
      </c>
      <c r="S35" s="23">
        <v>1006.68</v>
      </c>
      <c r="T35" s="23">
        <v>1006.68</v>
      </c>
      <c r="U35" s="23">
        <f t="shared" si="47"/>
        <v>1342.24</v>
      </c>
      <c r="V35" s="23">
        <v>671.12</v>
      </c>
      <c r="W35" s="23">
        <v>671.12</v>
      </c>
      <c r="X35" s="23">
        <f t="shared" si="48"/>
        <v>1017.2299999999993</v>
      </c>
      <c r="Y35" s="23">
        <f t="shared" si="49"/>
        <v>346.1099999999999</v>
      </c>
      <c r="Z35" s="23">
        <f t="shared" si="50"/>
        <v>681.67</v>
      </c>
      <c r="AA35" s="256"/>
      <c r="AB35" s="257"/>
      <c r="AC35" s="258"/>
      <c r="AD35" s="5"/>
      <c r="AE35" s="5"/>
      <c r="AF35" s="5"/>
      <c r="AG35" s="5"/>
      <c r="AH35" s="5"/>
    </row>
    <row r="36" spans="1:34" ht="16.5" customHeight="1" x14ac:dyDescent="0.2">
      <c r="A36" s="145"/>
      <c r="B36" s="83"/>
      <c r="C36" s="83"/>
      <c r="D36" s="83"/>
      <c r="E36" s="99"/>
      <c r="F36" s="101"/>
      <c r="G36" s="83"/>
      <c r="H36" s="83"/>
      <c r="I36" s="101"/>
      <c r="J36" s="83"/>
      <c r="K36" s="134"/>
      <c r="L36" s="134"/>
      <c r="M36" s="189"/>
      <c r="N36" s="189"/>
      <c r="O36" s="189"/>
      <c r="P36" s="99"/>
      <c r="Q36" s="77" t="s">
        <v>3</v>
      </c>
      <c r="R36" s="37">
        <f>SUM(R32:R35)</f>
        <v>8053.44</v>
      </c>
      <c r="S36" s="37">
        <f t="shared" ref="S36:W36" si="51">SUM(S32:S35)</f>
        <v>4026.72</v>
      </c>
      <c r="T36" s="37">
        <f t="shared" si="51"/>
        <v>4026.72</v>
      </c>
      <c r="U36" s="37">
        <f t="shared" si="51"/>
        <v>7392.87</v>
      </c>
      <c r="V36" s="37">
        <f t="shared" si="51"/>
        <v>4026.7200000000003</v>
      </c>
      <c r="W36" s="37">
        <f t="shared" si="51"/>
        <v>3366.1499999999996</v>
      </c>
      <c r="X36" s="189"/>
      <c r="Y36" s="189"/>
      <c r="Z36" s="189"/>
      <c r="AA36" s="256"/>
      <c r="AB36" s="257"/>
      <c r="AC36" s="258"/>
      <c r="AD36" s="5"/>
      <c r="AE36" s="5"/>
      <c r="AF36" s="5"/>
      <c r="AG36" s="5"/>
      <c r="AH36" s="5"/>
    </row>
    <row r="37" spans="1:34" ht="15.6" customHeight="1" x14ac:dyDescent="0.2">
      <c r="A37" s="169">
        <v>5</v>
      </c>
      <c r="B37" s="83" t="s">
        <v>84</v>
      </c>
      <c r="C37" s="106" t="s">
        <v>93</v>
      </c>
      <c r="D37" s="83"/>
      <c r="E37" s="99"/>
      <c r="F37" s="101"/>
      <c r="G37" s="83"/>
      <c r="H37" s="83"/>
      <c r="I37" s="101"/>
      <c r="J37" s="83"/>
      <c r="K37" s="85"/>
      <c r="L37" s="85"/>
      <c r="M37" s="10">
        <f>N37+O37</f>
        <v>11698.369999999999</v>
      </c>
      <c r="N37" s="11">
        <v>5859.21</v>
      </c>
      <c r="O37" s="11">
        <v>5839.16</v>
      </c>
      <c r="P37" s="87" t="s">
        <v>41</v>
      </c>
      <c r="Q37" s="15" t="s">
        <v>4</v>
      </c>
      <c r="R37" s="23">
        <f>S37+T37</f>
        <v>34052.53</v>
      </c>
      <c r="S37" s="23">
        <v>17026.28</v>
      </c>
      <c r="T37" s="23">
        <v>17026.25</v>
      </c>
      <c r="U37" s="23">
        <f>V37+W37</f>
        <v>35814.36</v>
      </c>
      <c r="V37" s="10">
        <v>17907.689999999999</v>
      </c>
      <c r="W37" s="10">
        <v>17906.669999999998</v>
      </c>
      <c r="X37" s="10">
        <f>M37+R37-U37</f>
        <v>9936.5399999999936</v>
      </c>
      <c r="Y37" s="10">
        <f>N37+S37-V37</f>
        <v>4977.7999999999993</v>
      </c>
      <c r="Z37" s="10">
        <f>O37+T37-W37</f>
        <v>4958.7400000000016</v>
      </c>
      <c r="AA37" s="89"/>
      <c r="AB37" s="91"/>
      <c r="AC37" s="93"/>
      <c r="AD37" s="5"/>
      <c r="AE37" s="5"/>
      <c r="AF37" s="5"/>
      <c r="AG37" s="5"/>
      <c r="AH37" s="5"/>
    </row>
    <row r="38" spans="1:34" ht="15.6" customHeight="1" x14ac:dyDescent="0.2">
      <c r="A38" s="145"/>
      <c r="B38" s="83"/>
      <c r="C38" s="107"/>
      <c r="D38" s="83"/>
      <c r="E38" s="99"/>
      <c r="F38" s="101"/>
      <c r="G38" s="83"/>
      <c r="H38" s="83"/>
      <c r="I38" s="101"/>
      <c r="J38" s="83"/>
      <c r="K38" s="85"/>
      <c r="L38" s="83"/>
      <c r="M38" s="10">
        <f t="shared" ref="M38:M40" si="52">X37</f>
        <v>9936.5399999999936</v>
      </c>
      <c r="N38" s="11">
        <v>5859.21</v>
      </c>
      <c r="O38" s="11">
        <v>5839.16</v>
      </c>
      <c r="P38" s="87"/>
      <c r="Q38" s="15" t="s">
        <v>5</v>
      </c>
      <c r="R38" s="23">
        <f t="shared" ref="R38:R40" si="53">S38+T38</f>
        <v>31023.41</v>
      </c>
      <c r="S38" s="23">
        <v>15537.14</v>
      </c>
      <c r="T38" s="23">
        <v>15486.27</v>
      </c>
      <c r="U38" s="23">
        <f t="shared" ref="U38:U40" si="54">V38+W38</f>
        <v>30038.37</v>
      </c>
      <c r="V38" s="10">
        <v>15020.06</v>
      </c>
      <c r="W38" s="10">
        <v>15018.31</v>
      </c>
      <c r="X38" s="10">
        <f t="shared" ref="X38:X40" si="55">M38+R38-U38</f>
        <v>10921.579999999998</v>
      </c>
      <c r="Y38" s="10">
        <f t="shared" ref="Y38:Y40" si="56">N38+S38-V38</f>
        <v>6376.2899999999991</v>
      </c>
      <c r="Z38" s="10">
        <f t="shared" ref="Z38:Z40" si="57">O38+T38-W38</f>
        <v>6307.1200000000008</v>
      </c>
      <c r="AA38" s="89"/>
      <c r="AB38" s="91"/>
      <c r="AC38" s="93"/>
      <c r="AD38" s="5"/>
      <c r="AE38" s="5"/>
      <c r="AF38" s="5"/>
      <c r="AG38" s="5"/>
      <c r="AH38" s="5"/>
    </row>
    <row r="39" spans="1:34" ht="12" customHeight="1" x14ac:dyDescent="0.2">
      <c r="A39" s="145"/>
      <c r="B39" s="83"/>
      <c r="C39" s="107"/>
      <c r="D39" s="83"/>
      <c r="E39" s="99"/>
      <c r="F39" s="101"/>
      <c r="G39" s="83"/>
      <c r="H39" s="83"/>
      <c r="I39" s="101"/>
      <c r="J39" s="83"/>
      <c r="K39" s="85"/>
      <c r="L39" s="83"/>
      <c r="M39" s="10">
        <f t="shared" si="52"/>
        <v>10921.579999999998</v>
      </c>
      <c r="N39" s="11">
        <v>4997.8</v>
      </c>
      <c r="O39" s="11">
        <v>4958.74</v>
      </c>
      <c r="P39" s="87"/>
      <c r="Q39" s="15" t="s">
        <v>6</v>
      </c>
      <c r="R39" s="23">
        <f t="shared" si="53"/>
        <v>15433.990000000002</v>
      </c>
      <c r="S39" s="23">
        <v>7716.93</v>
      </c>
      <c r="T39" s="23">
        <v>7717.06</v>
      </c>
      <c r="U39" s="23">
        <f t="shared" si="54"/>
        <v>19604.29</v>
      </c>
      <c r="V39" s="10">
        <v>9811.8799999999992</v>
      </c>
      <c r="W39" s="10">
        <v>9792.41</v>
      </c>
      <c r="X39" s="10">
        <f t="shared" si="55"/>
        <v>6751.2799999999988</v>
      </c>
      <c r="Y39" s="10">
        <f t="shared" si="56"/>
        <v>2902.8500000000004</v>
      </c>
      <c r="Z39" s="10">
        <f t="shared" si="57"/>
        <v>2883.3899999999994</v>
      </c>
      <c r="AA39" s="89"/>
      <c r="AB39" s="91"/>
      <c r="AC39" s="93"/>
      <c r="AD39" s="5"/>
      <c r="AE39" s="5"/>
      <c r="AF39" s="5"/>
      <c r="AG39" s="5"/>
      <c r="AH39" s="5"/>
    </row>
    <row r="40" spans="1:34" ht="13.5" customHeight="1" x14ac:dyDescent="0.2">
      <c r="A40" s="145"/>
      <c r="B40" s="83"/>
      <c r="C40" s="107"/>
      <c r="D40" s="83"/>
      <c r="E40" s="99"/>
      <c r="F40" s="101"/>
      <c r="G40" s="83"/>
      <c r="H40" s="83"/>
      <c r="I40" s="101"/>
      <c r="J40" s="83"/>
      <c r="K40" s="85"/>
      <c r="L40" s="83"/>
      <c r="M40" s="10">
        <f t="shared" si="52"/>
        <v>6751.2799999999988</v>
      </c>
      <c r="N40" s="11">
        <v>0</v>
      </c>
      <c r="O40" s="11">
        <v>0</v>
      </c>
      <c r="P40" s="87"/>
      <c r="Q40" s="15" t="s">
        <v>7</v>
      </c>
      <c r="R40" s="23">
        <f t="shared" si="53"/>
        <v>28142.55</v>
      </c>
      <c r="S40" s="23">
        <v>14071.32</v>
      </c>
      <c r="T40" s="23">
        <v>14071.23</v>
      </c>
      <c r="U40" s="23">
        <f t="shared" si="54"/>
        <v>27025.79</v>
      </c>
      <c r="V40" s="10">
        <v>13630.51</v>
      </c>
      <c r="W40" s="10">
        <v>13395.28</v>
      </c>
      <c r="X40" s="10">
        <f t="shared" si="55"/>
        <v>7868.0400000000009</v>
      </c>
      <c r="Y40" s="10">
        <f t="shared" si="56"/>
        <v>440.80999999999949</v>
      </c>
      <c r="Z40" s="10">
        <f t="shared" si="57"/>
        <v>675.94999999999891</v>
      </c>
      <c r="AA40" s="89"/>
      <c r="AB40" s="91"/>
      <c r="AC40" s="93"/>
      <c r="AD40" s="5"/>
      <c r="AE40" s="5"/>
      <c r="AF40" s="5"/>
      <c r="AG40" s="5"/>
      <c r="AH40" s="5"/>
    </row>
    <row r="41" spans="1:34" ht="18" customHeight="1" thickBot="1" x14ac:dyDescent="0.25">
      <c r="A41" s="145"/>
      <c r="B41" s="106"/>
      <c r="C41" s="107"/>
      <c r="D41" s="106"/>
      <c r="E41" s="125"/>
      <c r="F41" s="122"/>
      <c r="G41" s="106"/>
      <c r="H41" s="106"/>
      <c r="I41" s="122"/>
      <c r="J41" s="106"/>
      <c r="K41" s="152"/>
      <c r="L41" s="106"/>
      <c r="M41" s="179"/>
      <c r="N41" s="179"/>
      <c r="O41" s="179"/>
      <c r="P41" s="131"/>
      <c r="Q41" s="64" t="s">
        <v>3</v>
      </c>
      <c r="R41" s="38">
        <f>SUM(R37:R40)</f>
        <v>108652.48000000001</v>
      </c>
      <c r="S41" s="38">
        <f t="shared" ref="S41:W41" si="58">SUM(S37:S40)</f>
        <v>54351.67</v>
      </c>
      <c r="T41" s="38">
        <f t="shared" si="58"/>
        <v>54300.81</v>
      </c>
      <c r="U41" s="38">
        <f t="shared" si="58"/>
        <v>112482.81</v>
      </c>
      <c r="V41" s="60">
        <f t="shared" si="58"/>
        <v>56370.14</v>
      </c>
      <c r="W41" s="60">
        <f t="shared" si="58"/>
        <v>56112.67</v>
      </c>
      <c r="X41" s="179"/>
      <c r="Y41" s="179"/>
      <c r="Z41" s="179"/>
      <c r="AA41" s="119"/>
      <c r="AB41" s="116"/>
      <c r="AC41" s="245"/>
      <c r="AD41" s="5"/>
      <c r="AE41" s="5"/>
      <c r="AF41" s="5"/>
      <c r="AG41" s="5"/>
      <c r="AH41" s="5"/>
    </row>
    <row r="42" spans="1:34" ht="21" customHeight="1" thickBot="1" x14ac:dyDescent="0.25">
      <c r="A42" s="176" t="s">
        <v>81</v>
      </c>
      <c r="B42" s="212" t="s">
        <v>138</v>
      </c>
      <c r="C42" s="212"/>
      <c r="D42" s="212"/>
      <c r="E42" s="212"/>
      <c r="F42" s="212"/>
      <c r="G42" s="212"/>
      <c r="H42" s="212"/>
      <c r="I42" s="212"/>
      <c r="J42" s="212"/>
      <c r="K42" s="212"/>
      <c r="L42" s="212"/>
      <c r="M42" s="51">
        <f>N42+O42</f>
        <v>10074.56</v>
      </c>
      <c r="N42" s="48">
        <f>N47+N52</f>
        <v>5037.28</v>
      </c>
      <c r="O42" s="48">
        <f>O47+O52</f>
        <v>5037.28</v>
      </c>
      <c r="P42" s="215"/>
      <c r="Q42" s="49" t="s">
        <v>4</v>
      </c>
      <c r="R42" s="48">
        <f>S42+T42</f>
        <v>2249.34</v>
      </c>
      <c r="S42" s="51">
        <f>S47+S52</f>
        <v>1124.67</v>
      </c>
      <c r="T42" s="51">
        <f t="shared" ref="S42:T44" si="59">T47+T52</f>
        <v>1124.67</v>
      </c>
      <c r="U42" s="48">
        <f>V42+W42</f>
        <v>1656</v>
      </c>
      <c r="V42" s="63">
        <f>V47+V52</f>
        <v>828</v>
      </c>
      <c r="W42" s="63">
        <f>W47+W52</f>
        <v>828</v>
      </c>
      <c r="X42" s="48">
        <f>X47+X52</f>
        <v>10667.9</v>
      </c>
      <c r="Y42" s="48">
        <f t="shared" ref="Y42:Z42" si="60">Y47+Y52</f>
        <v>5333.95</v>
      </c>
      <c r="Z42" s="48">
        <f t="shared" si="60"/>
        <v>5333.95</v>
      </c>
      <c r="AA42" s="200"/>
      <c r="AB42" s="200"/>
      <c r="AC42" s="246"/>
      <c r="AD42" s="5"/>
      <c r="AE42" s="5"/>
      <c r="AF42" s="5"/>
      <c r="AG42" s="5"/>
      <c r="AH42" s="5"/>
    </row>
    <row r="43" spans="1:34" ht="16.5" customHeight="1" thickBot="1" x14ac:dyDescent="0.25">
      <c r="A43" s="177"/>
      <c r="B43" s="213"/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51">
        <f t="shared" ref="M43:M45" si="61">N43+O43</f>
        <v>10074.56</v>
      </c>
      <c r="N43" s="23">
        <f t="shared" ref="N43:O43" si="62">N48+N53</f>
        <v>5037.28</v>
      </c>
      <c r="O43" s="23">
        <f t="shared" si="62"/>
        <v>5037.28</v>
      </c>
      <c r="P43" s="216"/>
      <c r="Q43" s="14" t="s">
        <v>5</v>
      </c>
      <c r="R43" s="23">
        <f>S43+T43</f>
        <v>2287.14</v>
      </c>
      <c r="S43" s="10">
        <f t="shared" si="59"/>
        <v>1143.57</v>
      </c>
      <c r="T43" s="10">
        <f t="shared" si="59"/>
        <v>1143.57</v>
      </c>
      <c r="U43" s="23">
        <f>V43+W43</f>
        <v>1681.2</v>
      </c>
      <c r="V43" s="10">
        <f t="shared" ref="V43:W45" si="63">V48+V53</f>
        <v>840.6</v>
      </c>
      <c r="W43" s="10">
        <f t="shared" si="63"/>
        <v>840.6</v>
      </c>
      <c r="X43" s="23">
        <f t="shared" ref="X43:Z43" si="64">X48+X53</f>
        <v>11273.84</v>
      </c>
      <c r="Y43" s="23">
        <f t="shared" si="64"/>
        <v>5340.25</v>
      </c>
      <c r="Z43" s="23">
        <f t="shared" si="64"/>
        <v>5340.25</v>
      </c>
      <c r="AA43" s="201"/>
      <c r="AB43" s="201"/>
      <c r="AC43" s="247"/>
      <c r="AD43" s="5"/>
      <c r="AE43" s="5"/>
      <c r="AF43" s="5"/>
      <c r="AG43" s="5"/>
      <c r="AH43" s="5"/>
    </row>
    <row r="44" spans="1:34" ht="17.25" customHeight="1" thickBot="1" x14ac:dyDescent="0.25">
      <c r="A44" s="177"/>
      <c r="B44" s="213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51">
        <f t="shared" si="61"/>
        <v>10074.56</v>
      </c>
      <c r="N44" s="23">
        <f t="shared" ref="N44:O44" si="65">N49+N54</f>
        <v>5037.28</v>
      </c>
      <c r="O44" s="23">
        <f t="shared" si="65"/>
        <v>5037.28</v>
      </c>
      <c r="P44" s="216"/>
      <c r="Q44" s="14" t="s">
        <v>6</v>
      </c>
      <c r="R44" s="23">
        <f>S44+T44</f>
        <v>2287.14</v>
      </c>
      <c r="S44" s="10">
        <f t="shared" si="59"/>
        <v>1143.57</v>
      </c>
      <c r="T44" s="10">
        <f t="shared" si="59"/>
        <v>1143.57</v>
      </c>
      <c r="U44" s="23">
        <f>V44+W44</f>
        <v>1693.8</v>
      </c>
      <c r="V44" s="10">
        <f t="shared" si="63"/>
        <v>846.9</v>
      </c>
      <c r="W44" s="10">
        <f t="shared" si="63"/>
        <v>846.9</v>
      </c>
      <c r="X44" s="23">
        <f t="shared" ref="X44:Z44" si="66">X49+X54</f>
        <v>11867.18</v>
      </c>
      <c r="Y44" s="23">
        <f t="shared" si="66"/>
        <v>5333.95</v>
      </c>
      <c r="Z44" s="23">
        <f t="shared" si="66"/>
        <v>5333.95</v>
      </c>
      <c r="AA44" s="201"/>
      <c r="AB44" s="201"/>
      <c r="AC44" s="247"/>
      <c r="AD44" s="5"/>
      <c r="AE44" s="5"/>
      <c r="AF44" s="5"/>
      <c r="AG44" s="5"/>
      <c r="AH44" s="5"/>
    </row>
    <row r="45" spans="1:34" ht="16.5" customHeight="1" x14ac:dyDescent="0.2">
      <c r="A45" s="177"/>
      <c r="B45" s="213"/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51">
        <f t="shared" si="61"/>
        <v>10074.56</v>
      </c>
      <c r="N45" s="23">
        <f t="shared" ref="N45:O45" si="67">N50+N55</f>
        <v>5037.28</v>
      </c>
      <c r="O45" s="23">
        <f t="shared" si="67"/>
        <v>5037.28</v>
      </c>
      <c r="P45" s="216"/>
      <c r="Q45" s="14" t="s">
        <v>7</v>
      </c>
      <c r="R45" s="23">
        <f t="shared" ref="R45" si="68">S45+T45</f>
        <v>1693.8</v>
      </c>
      <c r="S45" s="10">
        <f t="shared" ref="S45:T45" si="69">S50+S55</f>
        <v>846.9</v>
      </c>
      <c r="T45" s="10">
        <f t="shared" si="69"/>
        <v>846.9</v>
      </c>
      <c r="U45" s="23">
        <f t="shared" ref="U45" si="70">V45+W45</f>
        <v>1693.8</v>
      </c>
      <c r="V45" s="25">
        <f t="shared" si="63"/>
        <v>846.9</v>
      </c>
      <c r="W45" s="25">
        <f t="shared" si="63"/>
        <v>846.9</v>
      </c>
      <c r="X45" s="23">
        <f t="shared" ref="X45:Z45" si="71">X50+X55</f>
        <v>11867.18</v>
      </c>
      <c r="Y45" s="23">
        <f t="shared" si="71"/>
        <v>5037.28</v>
      </c>
      <c r="Z45" s="23">
        <f t="shared" si="71"/>
        <v>5037.28</v>
      </c>
      <c r="AA45" s="201"/>
      <c r="AB45" s="201"/>
      <c r="AC45" s="247"/>
      <c r="AD45" s="5"/>
      <c r="AE45" s="5"/>
      <c r="AF45" s="5"/>
      <c r="AG45" s="5"/>
      <c r="AH45" s="5"/>
    </row>
    <row r="46" spans="1:34" ht="15" customHeight="1" thickBot="1" x14ac:dyDescent="0.25">
      <c r="A46" s="178"/>
      <c r="B46" s="214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08"/>
      <c r="N46" s="208"/>
      <c r="O46" s="208"/>
      <c r="P46" s="217"/>
      <c r="Q46" s="52" t="s">
        <v>3</v>
      </c>
      <c r="R46" s="80">
        <f>SUM(R42:R45)</f>
        <v>8517.4199999999983</v>
      </c>
      <c r="S46" s="80">
        <f t="shared" ref="S46:W46" si="72">SUM(S42:S45)</f>
        <v>4258.7099999999991</v>
      </c>
      <c r="T46" s="80">
        <f t="shared" si="72"/>
        <v>4258.7099999999991</v>
      </c>
      <c r="U46" s="80">
        <f>SUM(U42:U45)</f>
        <v>6724.8</v>
      </c>
      <c r="V46" s="80">
        <f t="shared" si="72"/>
        <v>3362.4</v>
      </c>
      <c r="W46" s="80">
        <f t="shared" si="72"/>
        <v>3362.4</v>
      </c>
      <c r="X46" s="211"/>
      <c r="Y46" s="211"/>
      <c r="Z46" s="211"/>
      <c r="AA46" s="202"/>
      <c r="AB46" s="202"/>
      <c r="AC46" s="248"/>
      <c r="AD46" s="5"/>
      <c r="AE46" s="5"/>
      <c r="AF46" s="5"/>
      <c r="AG46" s="5"/>
      <c r="AH46" s="5"/>
    </row>
    <row r="47" spans="1:34" ht="19.899999999999999" customHeight="1" x14ac:dyDescent="0.2">
      <c r="A47" s="234">
        <v>1</v>
      </c>
      <c r="B47" s="199" t="s">
        <v>102</v>
      </c>
      <c r="C47" s="199" t="s">
        <v>47</v>
      </c>
      <c r="D47" s="199" t="s">
        <v>94</v>
      </c>
      <c r="E47" s="127" t="s">
        <v>60</v>
      </c>
      <c r="F47" s="199"/>
      <c r="G47" s="199" t="s">
        <v>49</v>
      </c>
      <c r="H47" s="199" t="s">
        <v>48</v>
      </c>
      <c r="I47" s="199">
        <v>2</v>
      </c>
      <c r="J47" s="199">
        <v>99.22</v>
      </c>
      <c r="K47" s="203">
        <v>44504</v>
      </c>
      <c r="L47" s="203">
        <v>46298</v>
      </c>
      <c r="M47" s="25">
        <f>N47+O47</f>
        <v>5735.62</v>
      </c>
      <c r="N47" s="26">
        <v>2867.81</v>
      </c>
      <c r="O47" s="26">
        <v>2867.81</v>
      </c>
      <c r="P47" s="188" t="s">
        <v>41</v>
      </c>
      <c r="Q47" s="39" t="s">
        <v>4</v>
      </c>
      <c r="R47" s="36">
        <f>S47+T47</f>
        <v>593.34</v>
      </c>
      <c r="S47" s="25">
        <v>296.67</v>
      </c>
      <c r="T47" s="25">
        <v>296.67</v>
      </c>
      <c r="U47" s="36">
        <f>V47+W47</f>
        <v>0</v>
      </c>
      <c r="V47" s="25">
        <v>0</v>
      </c>
      <c r="W47" s="25">
        <v>0</v>
      </c>
      <c r="X47" s="25">
        <f>M47+R47-U47</f>
        <v>6328.96</v>
      </c>
      <c r="Y47" s="25">
        <f>N47+S47-V47</f>
        <v>3164.48</v>
      </c>
      <c r="Z47" s="25">
        <f>O47+T47-W47</f>
        <v>3164.48</v>
      </c>
      <c r="AA47" s="121"/>
      <c r="AB47" s="118"/>
      <c r="AC47" s="259" t="s">
        <v>104</v>
      </c>
      <c r="AD47" s="5"/>
      <c r="AE47" s="5"/>
      <c r="AF47" s="5"/>
      <c r="AG47" s="5"/>
      <c r="AH47" s="5"/>
    </row>
    <row r="48" spans="1:34" ht="15.75" customHeight="1" x14ac:dyDescent="0.2">
      <c r="A48" s="145"/>
      <c r="B48" s="83"/>
      <c r="C48" s="83"/>
      <c r="D48" s="83"/>
      <c r="E48" s="99"/>
      <c r="F48" s="83"/>
      <c r="G48" s="83"/>
      <c r="H48" s="83"/>
      <c r="I48" s="83"/>
      <c r="J48" s="83"/>
      <c r="K48" s="83"/>
      <c r="L48" s="83"/>
      <c r="M48" s="10">
        <f t="shared" ref="M48:M50" si="73">X47</f>
        <v>6328.96</v>
      </c>
      <c r="N48" s="26">
        <v>2867.81</v>
      </c>
      <c r="O48" s="26">
        <v>2867.81</v>
      </c>
      <c r="P48" s="87"/>
      <c r="Q48" s="19" t="s">
        <v>5</v>
      </c>
      <c r="R48" s="23">
        <f t="shared" ref="R48:R50" si="74">S48+T48</f>
        <v>593.34</v>
      </c>
      <c r="S48" s="25">
        <v>296.67</v>
      </c>
      <c r="T48" s="25">
        <v>296.67</v>
      </c>
      <c r="U48" s="23">
        <f t="shared" ref="U48:U50" si="75">V48+W48</f>
        <v>0</v>
      </c>
      <c r="V48" s="25">
        <v>0</v>
      </c>
      <c r="W48" s="25">
        <v>0</v>
      </c>
      <c r="X48" s="10">
        <f t="shared" ref="X48:X50" si="76">M48+R48-U48</f>
        <v>6922.3</v>
      </c>
      <c r="Y48" s="10">
        <f t="shared" ref="Y48:Y50" si="77">N48+S48-V48</f>
        <v>3164.48</v>
      </c>
      <c r="Z48" s="10">
        <f t="shared" ref="Z48:Z50" si="78">O48+T48-W48</f>
        <v>3164.48</v>
      </c>
      <c r="AA48" s="89"/>
      <c r="AB48" s="91"/>
      <c r="AC48" s="93"/>
      <c r="AD48" s="5"/>
      <c r="AE48" s="5"/>
      <c r="AF48" s="5"/>
      <c r="AG48" s="5"/>
      <c r="AH48" s="5"/>
    </row>
    <row r="49" spans="1:34" ht="19.899999999999999" customHeight="1" x14ac:dyDescent="0.2">
      <c r="A49" s="145"/>
      <c r="B49" s="83"/>
      <c r="C49" s="83"/>
      <c r="D49" s="83"/>
      <c r="E49" s="99"/>
      <c r="F49" s="83"/>
      <c r="G49" s="83"/>
      <c r="H49" s="83"/>
      <c r="I49" s="83"/>
      <c r="J49" s="83"/>
      <c r="K49" s="83"/>
      <c r="L49" s="83"/>
      <c r="M49" s="10">
        <f t="shared" si="73"/>
        <v>6922.3</v>
      </c>
      <c r="N49" s="26">
        <v>2867.81</v>
      </c>
      <c r="O49" s="26">
        <v>2867.81</v>
      </c>
      <c r="P49" s="87"/>
      <c r="Q49" s="19" t="s">
        <v>6</v>
      </c>
      <c r="R49" s="23">
        <f t="shared" si="74"/>
        <v>593.34</v>
      </c>
      <c r="S49" s="25">
        <v>296.67</v>
      </c>
      <c r="T49" s="25">
        <v>296.67</v>
      </c>
      <c r="U49" s="23">
        <f t="shared" si="75"/>
        <v>0</v>
      </c>
      <c r="V49" s="10">
        <v>0</v>
      </c>
      <c r="W49" s="10">
        <v>0</v>
      </c>
      <c r="X49" s="10">
        <f t="shared" si="76"/>
        <v>7515.64</v>
      </c>
      <c r="Y49" s="10">
        <f t="shared" si="77"/>
        <v>3164.48</v>
      </c>
      <c r="Z49" s="10">
        <f t="shared" si="78"/>
        <v>3164.48</v>
      </c>
      <c r="AA49" s="89"/>
      <c r="AB49" s="91"/>
      <c r="AC49" s="93"/>
      <c r="AD49" s="5"/>
      <c r="AE49" s="5"/>
      <c r="AF49" s="5"/>
      <c r="AG49" s="5"/>
      <c r="AH49" s="5"/>
    </row>
    <row r="50" spans="1:34" ht="12.75" customHeight="1" x14ac:dyDescent="0.2">
      <c r="A50" s="145"/>
      <c r="B50" s="83"/>
      <c r="C50" s="83"/>
      <c r="D50" s="83"/>
      <c r="E50" s="99"/>
      <c r="F50" s="83"/>
      <c r="G50" s="83"/>
      <c r="H50" s="83"/>
      <c r="I50" s="83"/>
      <c r="J50" s="83"/>
      <c r="K50" s="83"/>
      <c r="L50" s="83"/>
      <c r="M50" s="10">
        <f t="shared" si="73"/>
        <v>7515.64</v>
      </c>
      <c r="N50" s="26">
        <v>2867.81</v>
      </c>
      <c r="O50" s="26">
        <v>2867.81</v>
      </c>
      <c r="P50" s="87"/>
      <c r="Q50" s="19" t="s">
        <v>7</v>
      </c>
      <c r="R50" s="23">
        <f t="shared" si="74"/>
        <v>0</v>
      </c>
      <c r="S50" s="25">
        <v>0</v>
      </c>
      <c r="T50" s="25">
        <v>0</v>
      </c>
      <c r="U50" s="23">
        <f t="shared" si="75"/>
        <v>0</v>
      </c>
      <c r="V50" s="10">
        <v>0</v>
      </c>
      <c r="W50" s="10">
        <v>0</v>
      </c>
      <c r="X50" s="10">
        <f t="shared" si="76"/>
        <v>7515.64</v>
      </c>
      <c r="Y50" s="10">
        <f t="shared" si="77"/>
        <v>2867.81</v>
      </c>
      <c r="Z50" s="10">
        <f t="shared" si="78"/>
        <v>2867.81</v>
      </c>
      <c r="AA50" s="89"/>
      <c r="AB50" s="91"/>
      <c r="AC50" s="93"/>
      <c r="AD50" s="5"/>
      <c r="AE50" s="5"/>
      <c r="AF50" s="5"/>
      <c r="AG50" s="5"/>
      <c r="AH50" s="5"/>
    </row>
    <row r="51" spans="1:34" ht="18.75" customHeight="1" x14ac:dyDescent="0.2">
      <c r="A51" s="145"/>
      <c r="B51" s="83"/>
      <c r="C51" s="83"/>
      <c r="D51" s="83"/>
      <c r="E51" s="99"/>
      <c r="F51" s="83"/>
      <c r="G51" s="83"/>
      <c r="H51" s="83"/>
      <c r="I51" s="83"/>
      <c r="J51" s="83"/>
      <c r="K51" s="83"/>
      <c r="L51" s="83"/>
      <c r="M51" s="147"/>
      <c r="N51" s="147"/>
      <c r="O51" s="147"/>
      <c r="P51" s="87"/>
      <c r="Q51" s="16" t="s">
        <v>3</v>
      </c>
      <c r="R51" s="37">
        <f>SUM(R47:R50)</f>
        <v>1780.02</v>
      </c>
      <c r="S51" s="12">
        <f t="shared" ref="S51" si="79">SUM(S47:S50)</f>
        <v>890.01</v>
      </c>
      <c r="T51" s="12">
        <f t="shared" ref="T51" si="80">SUM(T47:T50)</f>
        <v>890.01</v>
      </c>
      <c r="U51" s="37">
        <f t="shared" ref="U51" si="81">SUM(U47:U50)</f>
        <v>0</v>
      </c>
      <c r="V51" s="12">
        <f t="shared" ref="V51" si="82">SUM(V47:V50)</f>
        <v>0</v>
      </c>
      <c r="W51" s="12">
        <f t="shared" ref="W51" si="83">SUM(W47:W50)</f>
        <v>0</v>
      </c>
      <c r="X51" s="147"/>
      <c r="Y51" s="147"/>
      <c r="Z51" s="147"/>
      <c r="AA51" s="89"/>
      <c r="AB51" s="91"/>
      <c r="AC51" s="93"/>
      <c r="AD51" s="5"/>
      <c r="AE51" s="5"/>
      <c r="AF51" s="5"/>
      <c r="AG51" s="5"/>
      <c r="AH51" s="5"/>
    </row>
    <row r="52" spans="1:34" ht="15.6" customHeight="1" x14ac:dyDescent="0.2">
      <c r="A52" s="232">
        <f>A47+1</f>
        <v>2</v>
      </c>
      <c r="B52" s="199" t="s">
        <v>102</v>
      </c>
      <c r="C52" s="180" t="s">
        <v>75</v>
      </c>
      <c r="D52" s="180" t="s">
        <v>112</v>
      </c>
      <c r="E52" s="99" t="s">
        <v>76</v>
      </c>
      <c r="F52" s="180"/>
      <c r="G52" s="180" t="s">
        <v>77</v>
      </c>
      <c r="H52" s="180" t="s">
        <v>103</v>
      </c>
      <c r="I52" s="180">
        <v>30.3</v>
      </c>
      <c r="J52" s="180">
        <v>22.988700000000001</v>
      </c>
      <c r="K52" s="204">
        <v>45413</v>
      </c>
      <c r="L52" s="204">
        <v>45747</v>
      </c>
      <c r="M52" s="10">
        <f>N52+O52</f>
        <v>4338.9399999999996</v>
      </c>
      <c r="N52" s="11">
        <v>2169.4699999999998</v>
      </c>
      <c r="O52" s="11">
        <v>2169.4699999999998</v>
      </c>
      <c r="P52" s="87" t="s">
        <v>41</v>
      </c>
      <c r="Q52" s="19" t="s">
        <v>4</v>
      </c>
      <c r="R52" s="23">
        <f>S52+T52</f>
        <v>1656</v>
      </c>
      <c r="S52" s="10">
        <v>828</v>
      </c>
      <c r="T52" s="10">
        <v>828</v>
      </c>
      <c r="U52" s="23">
        <f>V52+W52</f>
        <v>1656</v>
      </c>
      <c r="V52" s="10">
        <v>828</v>
      </c>
      <c r="W52" s="10">
        <v>828</v>
      </c>
      <c r="X52" s="10">
        <f>M52+R52-U52</f>
        <v>4338.9399999999996</v>
      </c>
      <c r="Y52" s="10">
        <f>N52+S52-V52</f>
        <v>2169.4699999999998</v>
      </c>
      <c r="Z52" s="10">
        <f>O52+T52-W52</f>
        <v>2169.4699999999998</v>
      </c>
      <c r="AA52" s="89"/>
      <c r="AB52" s="91"/>
      <c r="AC52" s="252"/>
      <c r="AD52" s="5"/>
      <c r="AE52" s="5"/>
      <c r="AF52" s="5"/>
      <c r="AG52" s="5"/>
      <c r="AH52" s="5"/>
    </row>
    <row r="53" spans="1:34" ht="15.6" customHeight="1" x14ac:dyDescent="0.2">
      <c r="A53" s="145"/>
      <c r="B53" s="83"/>
      <c r="C53" s="83"/>
      <c r="D53" s="83"/>
      <c r="E53" s="99"/>
      <c r="F53" s="83"/>
      <c r="G53" s="83"/>
      <c r="H53" s="83"/>
      <c r="I53" s="83"/>
      <c r="J53" s="83"/>
      <c r="K53" s="83"/>
      <c r="L53" s="83"/>
      <c r="M53" s="10">
        <f>X52</f>
        <v>4338.9399999999996</v>
      </c>
      <c r="N53" s="11">
        <v>2169.4699999999998</v>
      </c>
      <c r="O53" s="11">
        <v>2169.4699999999998</v>
      </c>
      <c r="P53" s="87"/>
      <c r="Q53" s="19" t="s">
        <v>5</v>
      </c>
      <c r="R53" s="23">
        <f t="shared" ref="R53:R55" si="84">S53+T53</f>
        <v>1693.8</v>
      </c>
      <c r="S53" s="10">
        <v>846.9</v>
      </c>
      <c r="T53" s="10">
        <v>846.9</v>
      </c>
      <c r="U53" s="23">
        <f t="shared" ref="U53" si="85">V53+W53</f>
        <v>1681.2</v>
      </c>
      <c r="V53" s="10">
        <v>840.6</v>
      </c>
      <c r="W53" s="10">
        <v>840.6</v>
      </c>
      <c r="X53" s="10">
        <f t="shared" ref="X53:X55" si="86">M53+R53-U53</f>
        <v>4351.54</v>
      </c>
      <c r="Y53" s="10">
        <f t="shared" ref="Y53:Y55" si="87">N53+S53-V53</f>
        <v>2175.77</v>
      </c>
      <c r="Z53" s="10">
        <f t="shared" ref="Z53:Z55" si="88">O53+T53-W53</f>
        <v>2175.77</v>
      </c>
      <c r="AA53" s="89"/>
      <c r="AB53" s="91"/>
      <c r="AC53" s="252"/>
      <c r="AD53" s="5"/>
      <c r="AE53" s="5"/>
      <c r="AF53" s="5"/>
      <c r="AG53" s="5"/>
      <c r="AH53" s="5"/>
    </row>
    <row r="54" spans="1:34" ht="15.6" customHeight="1" x14ac:dyDescent="0.2">
      <c r="A54" s="145"/>
      <c r="B54" s="83"/>
      <c r="C54" s="83"/>
      <c r="D54" s="83"/>
      <c r="E54" s="99"/>
      <c r="F54" s="83"/>
      <c r="G54" s="83"/>
      <c r="H54" s="83"/>
      <c r="I54" s="83"/>
      <c r="J54" s="83"/>
      <c r="K54" s="83"/>
      <c r="L54" s="83"/>
      <c r="M54" s="10">
        <f t="shared" ref="M54" si="89">X53</f>
        <v>4351.54</v>
      </c>
      <c r="N54" s="11">
        <v>2169.4699999999998</v>
      </c>
      <c r="O54" s="11">
        <v>2169.4699999999998</v>
      </c>
      <c r="P54" s="87"/>
      <c r="Q54" s="19" t="s">
        <v>6</v>
      </c>
      <c r="R54" s="23">
        <f t="shared" si="84"/>
        <v>1693.8</v>
      </c>
      <c r="S54" s="10">
        <v>846.9</v>
      </c>
      <c r="T54" s="10">
        <v>846.9</v>
      </c>
      <c r="U54" s="23">
        <f>V54+W54</f>
        <v>1693.8</v>
      </c>
      <c r="V54" s="10">
        <v>846.9</v>
      </c>
      <c r="W54" s="10">
        <v>846.9</v>
      </c>
      <c r="X54" s="10">
        <f t="shared" si="86"/>
        <v>4351.54</v>
      </c>
      <c r="Y54" s="10">
        <f t="shared" si="87"/>
        <v>2169.4699999999998</v>
      </c>
      <c r="Z54" s="10">
        <f t="shared" si="88"/>
        <v>2169.4699999999998</v>
      </c>
      <c r="AA54" s="89"/>
      <c r="AB54" s="91"/>
      <c r="AC54" s="252"/>
      <c r="AD54" s="5"/>
      <c r="AE54" s="5"/>
      <c r="AF54" s="5"/>
      <c r="AG54" s="5"/>
      <c r="AH54" s="5"/>
    </row>
    <row r="55" spans="1:34" ht="15.6" customHeight="1" x14ac:dyDescent="0.2">
      <c r="A55" s="145"/>
      <c r="B55" s="83"/>
      <c r="C55" s="83"/>
      <c r="D55" s="83"/>
      <c r="E55" s="99"/>
      <c r="F55" s="83"/>
      <c r="G55" s="83"/>
      <c r="H55" s="83"/>
      <c r="I55" s="83"/>
      <c r="J55" s="83"/>
      <c r="K55" s="83"/>
      <c r="L55" s="83"/>
      <c r="M55" s="10">
        <f>X54</f>
        <v>4351.54</v>
      </c>
      <c r="N55" s="11">
        <v>2169.4699999999998</v>
      </c>
      <c r="O55" s="11">
        <v>2169.4699999999998</v>
      </c>
      <c r="P55" s="87"/>
      <c r="Q55" s="19" t="s">
        <v>7</v>
      </c>
      <c r="R55" s="44">
        <f t="shared" si="84"/>
        <v>1693.8</v>
      </c>
      <c r="S55" s="10">
        <v>846.9</v>
      </c>
      <c r="T55" s="10">
        <v>846.9</v>
      </c>
      <c r="U55" s="44">
        <f>V55+W55</f>
        <v>1693.8</v>
      </c>
      <c r="V55" s="10">
        <v>846.9</v>
      </c>
      <c r="W55" s="10">
        <v>846.9</v>
      </c>
      <c r="X55" s="59">
        <f t="shared" si="86"/>
        <v>4351.54</v>
      </c>
      <c r="Y55" s="59">
        <f t="shared" si="87"/>
        <v>2169.4699999999998</v>
      </c>
      <c r="Z55" s="59">
        <f t="shared" si="88"/>
        <v>2169.4699999999998</v>
      </c>
      <c r="AA55" s="89"/>
      <c r="AB55" s="91"/>
      <c r="AC55" s="252"/>
      <c r="AD55" s="5"/>
      <c r="AE55" s="5"/>
      <c r="AF55" s="5"/>
      <c r="AG55" s="5"/>
      <c r="AH55" s="5"/>
    </row>
    <row r="56" spans="1:34" ht="15.6" customHeight="1" thickBot="1" x14ac:dyDescent="0.25">
      <c r="A56" s="233"/>
      <c r="B56" s="106"/>
      <c r="C56" s="106"/>
      <c r="D56" s="106"/>
      <c r="E56" s="125"/>
      <c r="F56" s="106"/>
      <c r="G56" s="106"/>
      <c r="H56" s="106"/>
      <c r="I56" s="106"/>
      <c r="J56" s="106"/>
      <c r="K56" s="106"/>
      <c r="L56" s="106"/>
      <c r="M56" s="179"/>
      <c r="N56" s="179"/>
      <c r="O56" s="179"/>
      <c r="P56" s="131"/>
      <c r="Q56" s="43" t="s">
        <v>3</v>
      </c>
      <c r="R56" s="37">
        <f>SUM(R52:R55)</f>
        <v>6737.4000000000005</v>
      </c>
      <c r="S56" s="12">
        <f t="shared" ref="S56:W56" si="90">SUM(S52:S55)</f>
        <v>3368.7000000000003</v>
      </c>
      <c r="T56" s="12">
        <f t="shared" si="90"/>
        <v>3368.7000000000003</v>
      </c>
      <c r="U56" s="37">
        <f t="shared" si="90"/>
        <v>6724.8</v>
      </c>
      <c r="V56" s="12">
        <f t="shared" si="90"/>
        <v>3362.4</v>
      </c>
      <c r="W56" s="12">
        <f t="shared" si="90"/>
        <v>3362.4</v>
      </c>
      <c r="X56" s="147"/>
      <c r="Y56" s="147"/>
      <c r="Z56" s="147"/>
      <c r="AA56" s="119"/>
      <c r="AB56" s="116"/>
      <c r="AC56" s="263"/>
      <c r="AD56" s="5"/>
      <c r="AE56" s="5"/>
      <c r="AF56" s="5"/>
      <c r="AG56" s="5"/>
      <c r="AH56" s="5"/>
    </row>
    <row r="57" spans="1:34" ht="16.149999999999999" customHeight="1" thickBot="1" x14ac:dyDescent="0.25">
      <c r="A57" s="164" t="s">
        <v>88</v>
      </c>
      <c r="B57" s="212" t="s">
        <v>139</v>
      </c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51">
        <f>N57+O57</f>
        <v>0</v>
      </c>
      <c r="N57" s="48">
        <f>N62+N67+N72+N77</f>
        <v>0</v>
      </c>
      <c r="O57" s="48">
        <f>O62+O67+O72+O77</f>
        <v>0</v>
      </c>
      <c r="P57" s="205"/>
      <c r="Q57" s="55" t="s">
        <v>4</v>
      </c>
      <c r="R57" s="36">
        <f>S57+T57</f>
        <v>5387.8799999999992</v>
      </c>
      <c r="S57" s="36">
        <f>S62+S72+S67+S77</f>
        <v>3983.2799999999997</v>
      </c>
      <c r="T57" s="36">
        <f>T62+T72+T67+T77</f>
        <v>1404.6</v>
      </c>
      <c r="U57" s="36">
        <f>V57+W57</f>
        <v>5869.4699999999993</v>
      </c>
      <c r="V57" s="36">
        <f>V62+V72+V67+V77</f>
        <v>4464.87</v>
      </c>
      <c r="W57" s="36">
        <f>W62+W72+W67+W77</f>
        <v>1404.6</v>
      </c>
      <c r="X57" s="25">
        <f>X62+X72+X67</f>
        <v>-251.91000000000008</v>
      </c>
      <c r="Y57" s="25">
        <f>Y62+Y72+Y67</f>
        <v>123.58000000000001</v>
      </c>
      <c r="Z57" s="25">
        <f>Z62+Z72+Z67</f>
        <v>136.09</v>
      </c>
      <c r="AA57" s="200"/>
      <c r="AB57" s="200"/>
      <c r="AC57" s="218"/>
      <c r="AD57" s="5"/>
      <c r="AE57" s="5"/>
      <c r="AF57" s="5"/>
      <c r="AG57" s="5"/>
      <c r="AH57" s="5"/>
    </row>
    <row r="58" spans="1:34" ht="16.149999999999999" customHeight="1" thickBot="1" x14ac:dyDescent="0.25">
      <c r="A58" s="165"/>
      <c r="B58" s="213"/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51">
        <f t="shared" ref="M58:M60" si="91">N58+O58</f>
        <v>-242.18000000000006</v>
      </c>
      <c r="N58" s="48">
        <f t="shared" ref="N58:O60" si="92">N63+N68+N73+N78</f>
        <v>-242.18000000000006</v>
      </c>
      <c r="O58" s="48">
        <f t="shared" si="92"/>
        <v>0</v>
      </c>
      <c r="P58" s="206"/>
      <c r="Q58" s="40" t="s">
        <v>5</v>
      </c>
      <c r="R58" s="23">
        <f t="shared" ref="R58:R60" si="93">S58+T58</f>
        <v>5157.91</v>
      </c>
      <c r="S58" s="25">
        <f t="shared" ref="S58:S60" si="94">S63+S73+S68+S78</f>
        <v>3982.9900000000002</v>
      </c>
      <c r="T58" s="25">
        <f t="shared" ref="T58:T60" si="95">T63+T73+T68+T78</f>
        <v>1174.9199999999998</v>
      </c>
      <c r="U58" s="36">
        <f t="shared" ref="U58:U60" si="96">V58+W58</f>
        <v>4566.04</v>
      </c>
      <c r="V58" s="36">
        <f t="shared" ref="V58:V60" si="97">V63+V73+V68+V78</f>
        <v>3744.4799999999996</v>
      </c>
      <c r="W58" s="25">
        <f t="shared" ref="W58:W60" si="98">W63+W73+W68+W78</f>
        <v>821.56000000000006</v>
      </c>
      <c r="X58" s="25">
        <f t="shared" ref="X58:X60" si="99">X63+X73+X68</f>
        <v>694.2</v>
      </c>
      <c r="Y58" s="25">
        <f t="shared" ref="Y58:Z60" si="100">Y63+Y73+Y68</f>
        <v>226.94000000000003</v>
      </c>
      <c r="Z58" s="25">
        <f t="shared" si="100"/>
        <v>239.45</v>
      </c>
      <c r="AA58" s="201"/>
      <c r="AB58" s="201"/>
      <c r="AC58" s="219"/>
      <c r="AD58" s="5"/>
      <c r="AE58" s="5"/>
      <c r="AF58" s="5"/>
      <c r="AG58" s="5"/>
      <c r="AH58" s="5"/>
    </row>
    <row r="59" spans="1:34" ht="16.149999999999999" customHeight="1" thickBot="1" x14ac:dyDescent="0.25">
      <c r="A59" s="165"/>
      <c r="B59" s="213"/>
      <c r="C59" s="213"/>
      <c r="D59" s="213"/>
      <c r="E59" s="213"/>
      <c r="F59" s="213"/>
      <c r="G59" s="213"/>
      <c r="H59" s="213"/>
      <c r="I59" s="213"/>
      <c r="J59" s="213"/>
      <c r="K59" s="213"/>
      <c r="L59" s="213"/>
      <c r="M59" s="51">
        <f t="shared" si="91"/>
        <v>-357.0200000000001</v>
      </c>
      <c r="N59" s="48">
        <f t="shared" si="92"/>
        <v>-357.0200000000001</v>
      </c>
      <c r="O59" s="48">
        <f t="shared" si="92"/>
        <v>0</v>
      </c>
      <c r="P59" s="206"/>
      <c r="Q59" s="40" t="s">
        <v>6</v>
      </c>
      <c r="R59" s="23">
        <f t="shared" si="93"/>
        <v>5003.43</v>
      </c>
      <c r="S59" s="25">
        <f t="shared" si="94"/>
        <v>3943.3500000000004</v>
      </c>
      <c r="T59" s="25">
        <f t="shared" si="95"/>
        <v>1060.08</v>
      </c>
      <c r="U59" s="36">
        <f t="shared" si="96"/>
        <v>4229.16</v>
      </c>
      <c r="V59" s="36">
        <f t="shared" si="97"/>
        <v>3125.7999999999997</v>
      </c>
      <c r="W59" s="25">
        <f t="shared" si="98"/>
        <v>1103.3599999999999</v>
      </c>
      <c r="X59" s="25">
        <f t="shared" si="99"/>
        <v>968.47000000000025</v>
      </c>
      <c r="Y59" s="25">
        <f t="shared" si="100"/>
        <v>1191.1400000000001</v>
      </c>
      <c r="Z59" s="25">
        <f t="shared" si="100"/>
        <v>342.80999999999995</v>
      </c>
      <c r="AA59" s="201"/>
      <c r="AB59" s="201"/>
      <c r="AC59" s="219"/>
      <c r="AD59" s="5"/>
      <c r="AE59" s="5"/>
      <c r="AF59" s="5"/>
      <c r="AG59" s="5"/>
      <c r="AH59" s="5"/>
    </row>
    <row r="60" spans="1:34" ht="16.149999999999999" customHeight="1" x14ac:dyDescent="0.2">
      <c r="A60" s="165"/>
      <c r="B60" s="213"/>
      <c r="C60" s="213"/>
      <c r="D60" s="213"/>
      <c r="E60" s="213"/>
      <c r="F60" s="213"/>
      <c r="G60" s="213"/>
      <c r="H60" s="213"/>
      <c r="I60" s="213"/>
      <c r="J60" s="213"/>
      <c r="K60" s="213"/>
      <c r="L60" s="213"/>
      <c r="M60" s="51">
        <f t="shared" si="91"/>
        <v>607.18000000000018</v>
      </c>
      <c r="N60" s="48">
        <f t="shared" si="92"/>
        <v>607.18000000000018</v>
      </c>
      <c r="O60" s="48">
        <f t="shared" si="92"/>
        <v>0</v>
      </c>
      <c r="P60" s="206"/>
      <c r="Q60" s="40" t="s">
        <v>7</v>
      </c>
      <c r="R60" s="23">
        <f t="shared" si="93"/>
        <v>5901.4500000000007</v>
      </c>
      <c r="S60" s="25">
        <f t="shared" si="94"/>
        <v>4382.01</v>
      </c>
      <c r="T60" s="25">
        <f t="shared" si="95"/>
        <v>1519.44</v>
      </c>
      <c r="U60" s="36">
        <f t="shared" si="96"/>
        <v>7163.2199999999993</v>
      </c>
      <c r="V60" s="36">
        <f t="shared" si="97"/>
        <v>5322.2199999999993</v>
      </c>
      <c r="W60" s="25">
        <f t="shared" si="98"/>
        <v>1841</v>
      </c>
      <c r="X60" s="25">
        <f t="shared" si="99"/>
        <v>206.70000000000016</v>
      </c>
      <c r="Y60" s="25">
        <f t="shared" si="100"/>
        <v>32.740000000000038</v>
      </c>
      <c r="Z60" s="25">
        <f t="shared" si="100"/>
        <v>-70.629999999999967</v>
      </c>
      <c r="AA60" s="201"/>
      <c r="AB60" s="201"/>
      <c r="AC60" s="219"/>
      <c r="AD60" s="5"/>
      <c r="AE60" s="5"/>
      <c r="AF60" s="5"/>
      <c r="AG60" s="5"/>
      <c r="AH60" s="5"/>
    </row>
    <row r="61" spans="1:34" ht="27.75" customHeight="1" thickBot="1" x14ac:dyDescent="0.25">
      <c r="A61" s="166"/>
      <c r="B61" s="214"/>
      <c r="C61" s="214"/>
      <c r="D61" s="214"/>
      <c r="E61" s="214"/>
      <c r="F61" s="214"/>
      <c r="G61" s="214"/>
      <c r="H61" s="214"/>
      <c r="I61" s="214"/>
      <c r="J61" s="214"/>
      <c r="K61" s="214"/>
      <c r="L61" s="214"/>
      <c r="M61" s="208"/>
      <c r="N61" s="208"/>
      <c r="O61" s="209"/>
      <c r="P61" s="207"/>
      <c r="Q61" s="52" t="s">
        <v>3</v>
      </c>
      <c r="R61" s="79">
        <f t="shared" ref="R61:W61" si="101">SUM(R57:R60)</f>
        <v>21450.67</v>
      </c>
      <c r="S61" s="79">
        <f t="shared" si="101"/>
        <v>16291.630000000001</v>
      </c>
      <c r="T61" s="79">
        <f t="shared" si="101"/>
        <v>5159.0399999999991</v>
      </c>
      <c r="U61" s="79">
        <f t="shared" si="101"/>
        <v>21827.89</v>
      </c>
      <c r="V61" s="79">
        <f t="shared" si="101"/>
        <v>16657.369999999995</v>
      </c>
      <c r="W61" s="79">
        <f t="shared" si="101"/>
        <v>5170.5199999999995</v>
      </c>
      <c r="X61" s="211"/>
      <c r="Y61" s="211"/>
      <c r="Z61" s="211"/>
      <c r="AA61" s="202"/>
      <c r="AB61" s="202"/>
      <c r="AC61" s="220"/>
      <c r="AD61" s="5"/>
      <c r="AE61" s="5"/>
      <c r="AF61" s="5"/>
      <c r="AG61" s="5"/>
      <c r="AH61" s="5"/>
    </row>
    <row r="62" spans="1:34" ht="12.75" customHeight="1" x14ac:dyDescent="0.2">
      <c r="A62" s="169">
        <v>1</v>
      </c>
      <c r="B62" s="162" t="s">
        <v>50</v>
      </c>
      <c r="C62" s="162" t="s">
        <v>51</v>
      </c>
      <c r="D62" s="162" t="s">
        <v>55</v>
      </c>
      <c r="E62" s="162"/>
      <c r="F62" s="167"/>
      <c r="G62" s="162" t="s">
        <v>97</v>
      </c>
      <c r="H62" s="162" t="s">
        <v>52</v>
      </c>
      <c r="I62" s="162">
        <v>966.7</v>
      </c>
      <c r="J62" s="162"/>
      <c r="K62" s="187">
        <v>43101</v>
      </c>
      <c r="L62" s="187">
        <v>46752</v>
      </c>
      <c r="M62" s="36">
        <f>N62+O62</f>
        <v>0</v>
      </c>
      <c r="N62" s="36">
        <v>0</v>
      </c>
      <c r="O62" s="71">
        <v>0</v>
      </c>
      <c r="P62" s="188" t="s">
        <v>41</v>
      </c>
      <c r="Q62" s="27" t="s">
        <v>4</v>
      </c>
      <c r="R62" s="42">
        <f>S62+T62</f>
        <v>2578.6999999999998</v>
      </c>
      <c r="S62" s="25">
        <v>2578.6999999999998</v>
      </c>
      <c r="T62" s="25">
        <v>0</v>
      </c>
      <c r="U62" s="36">
        <f>V62+W62</f>
        <v>2591.1999999999998</v>
      </c>
      <c r="V62" s="36">
        <v>2591.1999999999998</v>
      </c>
      <c r="W62" s="25">
        <v>0</v>
      </c>
      <c r="X62" s="25">
        <f>M62+R62-U62</f>
        <v>-12.5</v>
      </c>
      <c r="Y62" s="25">
        <f>N62+S62-V62</f>
        <v>-12.5</v>
      </c>
      <c r="Z62" s="25">
        <f>O62+T62-W62</f>
        <v>0</v>
      </c>
      <c r="AA62" s="121"/>
      <c r="AB62" s="118"/>
      <c r="AC62" s="260"/>
      <c r="AD62" s="5"/>
      <c r="AE62" s="5"/>
      <c r="AF62" s="5"/>
      <c r="AG62" s="5"/>
      <c r="AH62" s="5"/>
    </row>
    <row r="63" spans="1:34" ht="12.75" customHeight="1" x14ac:dyDescent="0.2">
      <c r="A63" s="145"/>
      <c r="B63" s="163"/>
      <c r="C63" s="163"/>
      <c r="D63" s="163"/>
      <c r="E63" s="163"/>
      <c r="F63" s="168"/>
      <c r="G63" s="163"/>
      <c r="H63" s="163"/>
      <c r="I63" s="163"/>
      <c r="J63" s="163"/>
      <c r="K63" s="163"/>
      <c r="L63" s="163"/>
      <c r="M63" s="23">
        <f t="shared" ref="M63:M65" si="102">X62</f>
        <v>-12.5</v>
      </c>
      <c r="N63" s="23">
        <f t="shared" ref="N63:N65" si="103">Y62</f>
        <v>-12.5</v>
      </c>
      <c r="O63" s="23">
        <f t="shared" ref="O63:O65" si="104">Z62</f>
        <v>0</v>
      </c>
      <c r="P63" s="87"/>
      <c r="Q63" s="15" t="s">
        <v>5</v>
      </c>
      <c r="R63" s="23">
        <f t="shared" ref="R63:R65" si="105">S63+T63</f>
        <v>2808.1</v>
      </c>
      <c r="S63" s="25">
        <v>2808.1</v>
      </c>
      <c r="T63" s="25">
        <v>0</v>
      </c>
      <c r="U63" s="23">
        <v>2808.1</v>
      </c>
      <c r="V63" s="23">
        <v>2808.1</v>
      </c>
      <c r="W63" s="25">
        <v>0</v>
      </c>
      <c r="X63" s="10">
        <f t="shared" ref="X63:X65" si="106">M63+R63-U63</f>
        <v>-12.5</v>
      </c>
      <c r="Y63" s="10">
        <f t="shared" ref="Y63:Y65" si="107">N63+S63-V63</f>
        <v>-12.5</v>
      </c>
      <c r="Z63" s="10">
        <f t="shared" ref="Z63:Z65" si="108">O63+T63-W63</f>
        <v>0</v>
      </c>
      <c r="AA63" s="89"/>
      <c r="AB63" s="91"/>
      <c r="AC63" s="261"/>
      <c r="AD63" s="5"/>
      <c r="AE63" s="5"/>
      <c r="AF63" s="5"/>
      <c r="AG63" s="5"/>
      <c r="AH63" s="5"/>
    </row>
    <row r="64" spans="1:34" ht="12.75" customHeight="1" x14ac:dyDescent="0.2">
      <c r="A64" s="145"/>
      <c r="B64" s="163"/>
      <c r="C64" s="163"/>
      <c r="D64" s="163"/>
      <c r="E64" s="163"/>
      <c r="F64" s="168"/>
      <c r="G64" s="163"/>
      <c r="H64" s="163"/>
      <c r="I64" s="163"/>
      <c r="J64" s="163"/>
      <c r="K64" s="163"/>
      <c r="L64" s="163"/>
      <c r="M64" s="10">
        <f t="shared" si="102"/>
        <v>-12.5</v>
      </c>
      <c r="N64" s="11">
        <f t="shared" si="103"/>
        <v>-12.5</v>
      </c>
      <c r="O64" s="11">
        <f t="shared" si="104"/>
        <v>0</v>
      </c>
      <c r="P64" s="87"/>
      <c r="Q64" s="15" t="s">
        <v>6</v>
      </c>
      <c r="R64" s="23">
        <f t="shared" si="105"/>
        <v>2883.3</v>
      </c>
      <c r="S64" s="25">
        <v>2883.3</v>
      </c>
      <c r="T64" s="10">
        <v>0</v>
      </c>
      <c r="U64" s="23">
        <f t="shared" ref="U64:U65" si="109">V64+W64</f>
        <v>1919.1</v>
      </c>
      <c r="V64" s="10">
        <v>1919.1</v>
      </c>
      <c r="W64" s="10">
        <v>0</v>
      </c>
      <c r="X64" s="10">
        <f t="shared" si="106"/>
        <v>951.70000000000027</v>
      </c>
      <c r="Y64" s="10">
        <f t="shared" si="107"/>
        <v>951.70000000000027</v>
      </c>
      <c r="Z64" s="10">
        <f t="shared" si="108"/>
        <v>0</v>
      </c>
      <c r="AA64" s="89"/>
      <c r="AB64" s="91"/>
      <c r="AC64" s="261"/>
      <c r="AD64" s="5"/>
      <c r="AE64" s="5"/>
      <c r="AF64" s="5"/>
      <c r="AG64" s="5"/>
      <c r="AH64" s="5"/>
    </row>
    <row r="65" spans="1:34" ht="12.75" customHeight="1" x14ac:dyDescent="0.2">
      <c r="A65" s="145"/>
      <c r="B65" s="163"/>
      <c r="C65" s="163"/>
      <c r="D65" s="163"/>
      <c r="E65" s="163"/>
      <c r="F65" s="168"/>
      <c r="G65" s="163"/>
      <c r="H65" s="163"/>
      <c r="I65" s="163"/>
      <c r="J65" s="163"/>
      <c r="K65" s="163"/>
      <c r="L65" s="163"/>
      <c r="M65" s="10">
        <f t="shared" si="102"/>
        <v>951.70000000000027</v>
      </c>
      <c r="N65" s="11">
        <f t="shared" si="103"/>
        <v>951.70000000000027</v>
      </c>
      <c r="O65" s="11">
        <f t="shared" si="104"/>
        <v>0</v>
      </c>
      <c r="P65" s="87"/>
      <c r="Q65" s="15" t="s">
        <v>7</v>
      </c>
      <c r="R65" s="23">
        <f t="shared" si="105"/>
        <v>2862.6</v>
      </c>
      <c r="S65" s="25">
        <v>2862.6</v>
      </c>
      <c r="T65" s="10">
        <v>0</v>
      </c>
      <c r="U65" s="23">
        <f t="shared" si="109"/>
        <v>3814.3</v>
      </c>
      <c r="V65" s="10">
        <v>3814.3</v>
      </c>
      <c r="W65" s="10">
        <v>0</v>
      </c>
      <c r="X65" s="10">
        <f t="shared" si="106"/>
        <v>0</v>
      </c>
      <c r="Y65" s="10">
        <f t="shared" si="107"/>
        <v>0</v>
      </c>
      <c r="Z65" s="10">
        <f t="shared" si="108"/>
        <v>0</v>
      </c>
      <c r="AA65" s="89"/>
      <c r="AB65" s="91"/>
      <c r="AC65" s="261"/>
      <c r="AD65" s="5"/>
      <c r="AE65" s="5"/>
      <c r="AF65" s="5"/>
      <c r="AG65" s="5"/>
      <c r="AH65" s="5"/>
    </row>
    <row r="66" spans="1:34" ht="17.25" customHeight="1" x14ac:dyDescent="0.2">
      <c r="A66" s="145"/>
      <c r="B66" s="163"/>
      <c r="C66" s="163"/>
      <c r="D66" s="163"/>
      <c r="E66" s="163"/>
      <c r="F66" s="168"/>
      <c r="G66" s="163"/>
      <c r="H66" s="163"/>
      <c r="I66" s="163"/>
      <c r="J66" s="163"/>
      <c r="K66" s="163"/>
      <c r="L66" s="163"/>
      <c r="M66" s="24"/>
      <c r="N66" s="24"/>
      <c r="O66" s="24"/>
      <c r="P66" s="87"/>
      <c r="Q66" s="34" t="s">
        <v>3</v>
      </c>
      <c r="R66" s="37">
        <f>SUM(R62:R65)</f>
        <v>11132.699999999999</v>
      </c>
      <c r="S66" s="12">
        <f t="shared" ref="S66" si="110">SUM(S62:S65)</f>
        <v>11132.699999999999</v>
      </c>
      <c r="T66" s="12">
        <f t="shared" ref="T66" si="111">SUM(T62:T65)</f>
        <v>0</v>
      </c>
      <c r="U66" s="37">
        <f t="shared" ref="U66" si="112">SUM(U62:U65)</f>
        <v>11132.7</v>
      </c>
      <c r="V66" s="12">
        <f t="shared" ref="V66" si="113">SUM(V62:V65)</f>
        <v>11132.7</v>
      </c>
      <c r="W66" s="12">
        <f t="shared" ref="W66" si="114">SUM(W62:W65)</f>
        <v>0</v>
      </c>
      <c r="X66" s="147"/>
      <c r="Y66" s="147"/>
      <c r="Z66" s="147"/>
      <c r="AA66" s="89"/>
      <c r="AB66" s="91"/>
      <c r="AC66" s="262"/>
      <c r="AD66" s="5"/>
      <c r="AE66" s="5"/>
      <c r="AF66" s="5"/>
      <c r="AG66" s="5"/>
      <c r="AH66" s="5"/>
    </row>
    <row r="67" spans="1:34" ht="13.5" customHeight="1" x14ac:dyDescent="0.2">
      <c r="A67" s="169">
        <v>2</v>
      </c>
      <c r="B67" s="170" t="s">
        <v>50</v>
      </c>
      <c r="C67" s="170" t="s">
        <v>95</v>
      </c>
      <c r="D67" s="170" t="s">
        <v>127</v>
      </c>
      <c r="E67" s="125" t="s">
        <v>76</v>
      </c>
      <c r="F67" s="229"/>
      <c r="G67" s="106" t="s">
        <v>111</v>
      </c>
      <c r="H67" s="106" t="s">
        <v>96</v>
      </c>
      <c r="I67" s="170">
        <v>106.7</v>
      </c>
      <c r="J67" s="170">
        <v>478.88</v>
      </c>
      <c r="K67" s="152">
        <v>45292</v>
      </c>
      <c r="L67" s="152">
        <v>45961</v>
      </c>
      <c r="M67" s="23">
        <f>N67+O67</f>
        <v>0</v>
      </c>
      <c r="N67" s="23">
        <v>0</v>
      </c>
      <c r="O67" s="23">
        <v>0</v>
      </c>
      <c r="P67" s="131" t="s">
        <v>41</v>
      </c>
      <c r="Q67" s="15" t="s">
        <v>4</v>
      </c>
      <c r="R67" s="23">
        <f>S67+T67</f>
        <v>1500</v>
      </c>
      <c r="S67" s="23">
        <v>750</v>
      </c>
      <c r="T67" s="23">
        <v>750</v>
      </c>
      <c r="U67" s="36">
        <f>V67+W67</f>
        <v>1739.4</v>
      </c>
      <c r="V67" s="23">
        <v>989.4</v>
      </c>
      <c r="W67" s="23">
        <v>750</v>
      </c>
      <c r="X67" s="10">
        <f>M67+R67-U67</f>
        <v>-239.40000000000009</v>
      </c>
      <c r="Y67" s="10">
        <v>136.09</v>
      </c>
      <c r="Z67" s="10">
        <v>136.09</v>
      </c>
      <c r="AA67" s="119"/>
      <c r="AB67" s="119"/>
      <c r="AC67" s="221"/>
      <c r="AD67" s="6"/>
      <c r="AE67" s="6"/>
      <c r="AF67" s="6"/>
      <c r="AG67" s="6"/>
      <c r="AH67" s="6"/>
    </row>
    <row r="68" spans="1:34" ht="12.75" customHeight="1" x14ac:dyDescent="0.2">
      <c r="A68" s="145"/>
      <c r="B68" s="171"/>
      <c r="C68" s="171"/>
      <c r="D68" s="171"/>
      <c r="E68" s="126"/>
      <c r="F68" s="230"/>
      <c r="G68" s="107"/>
      <c r="H68" s="107"/>
      <c r="I68" s="171"/>
      <c r="J68" s="171"/>
      <c r="K68" s="153"/>
      <c r="L68" s="153"/>
      <c r="M68" s="10">
        <f t="shared" ref="M68:M70" si="115">N68+O68</f>
        <v>0</v>
      </c>
      <c r="N68" s="23">
        <v>0</v>
      </c>
      <c r="O68" s="23">
        <v>0</v>
      </c>
      <c r="P68" s="132"/>
      <c r="Q68" s="15" t="s">
        <v>5</v>
      </c>
      <c r="R68" s="23">
        <f t="shared" ref="R68:R70" si="116">S68+T68</f>
        <v>1500</v>
      </c>
      <c r="S68" s="23">
        <v>750</v>
      </c>
      <c r="T68" s="23">
        <v>750</v>
      </c>
      <c r="U68" s="23">
        <f t="shared" ref="U68:U70" si="117">V68+W68</f>
        <v>1000</v>
      </c>
      <c r="V68" s="23">
        <v>500</v>
      </c>
      <c r="W68" s="23">
        <v>500</v>
      </c>
      <c r="X68" s="10">
        <f t="shared" ref="X68:X70" si="118">M68+R68-U68</f>
        <v>500</v>
      </c>
      <c r="Y68" s="10">
        <v>136.09</v>
      </c>
      <c r="Z68" s="10">
        <v>136.09</v>
      </c>
      <c r="AA68" s="120"/>
      <c r="AB68" s="120"/>
      <c r="AC68" s="222"/>
      <c r="AD68" s="6"/>
      <c r="AE68" s="6"/>
      <c r="AF68" s="6"/>
      <c r="AG68" s="6"/>
      <c r="AH68" s="6"/>
    </row>
    <row r="69" spans="1:34" ht="12.75" customHeight="1" x14ac:dyDescent="0.2">
      <c r="A69" s="145"/>
      <c r="B69" s="171"/>
      <c r="C69" s="171"/>
      <c r="D69" s="171"/>
      <c r="E69" s="126"/>
      <c r="F69" s="230"/>
      <c r="G69" s="107"/>
      <c r="H69" s="107"/>
      <c r="I69" s="171"/>
      <c r="J69" s="171"/>
      <c r="K69" s="153"/>
      <c r="L69" s="153"/>
      <c r="M69" s="10">
        <f t="shared" si="115"/>
        <v>0</v>
      </c>
      <c r="N69" s="23">
        <v>0</v>
      </c>
      <c r="O69" s="23">
        <v>0</v>
      </c>
      <c r="P69" s="132"/>
      <c r="Q69" s="15" t="s">
        <v>6</v>
      </c>
      <c r="R69" s="23">
        <f t="shared" si="116"/>
        <v>1500</v>
      </c>
      <c r="S69" s="23">
        <v>750</v>
      </c>
      <c r="T69" s="23">
        <v>750</v>
      </c>
      <c r="U69" s="23">
        <f t="shared" si="117"/>
        <v>2000</v>
      </c>
      <c r="V69" s="23">
        <v>1000</v>
      </c>
      <c r="W69" s="23">
        <v>1000</v>
      </c>
      <c r="X69" s="10">
        <f t="shared" si="118"/>
        <v>-500</v>
      </c>
      <c r="Y69" s="10">
        <v>136.09</v>
      </c>
      <c r="Z69" s="10">
        <v>136.09</v>
      </c>
      <c r="AA69" s="120"/>
      <c r="AB69" s="120"/>
      <c r="AC69" s="222"/>
      <c r="AD69" s="6"/>
      <c r="AE69" s="6"/>
      <c r="AF69" s="6"/>
      <c r="AG69" s="6"/>
      <c r="AH69" s="6"/>
    </row>
    <row r="70" spans="1:34" ht="12.75" customHeight="1" x14ac:dyDescent="0.2">
      <c r="A70" s="145"/>
      <c r="B70" s="171"/>
      <c r="C70" s="171"/>
      <c r="D70" s="171"/>
      <c r="E70" s="126"/>
      <c r="F70" s="230"/>
      <c r="G70" s="107"/>
      <c r="H70" s="107"/>
      <c r="I70" s="171"/>
      <c r="J70" s="171"/>
      <c r="K70" s="153"/>
      <c r="L70" s="153"/>
      <c r="M70" s="10">
        <f t="shared" si="115"/>
        <v>0</v>
      </c>
      <c r="N70" s="23">
        <v>0</v>
      </c>
      <c r="O70" s="23">
        <v>0</v>
      </c>
      <c r="P70" s="132"/>
      <c r="Q70" s="15" t="s">
        <v>7</v>
      </c>
      <c r="R70" s="23">
        <f t="shared" si="116"/>
        <v>1500</v>
      </c>
      <c r="S70" s="23">
        <v>750</v>
      </c>
      <c r="T70" s="23">
        <v>750</v>
      </c>
      <c r="U70" s="23">
        <f t="shared" si="117"/>
        <v>1500</v>
      </c>
      <c r="V70" s="23">
        <v>750</v>
      </c>
      <c r="W70" s="23">
        <v>750</v>
      </c>
      <c r="X70" s="10">
        <f t="shared" si="118"/>
        <v>0</v>
      </c>
      <c r="Y70" s="10">
        <v>136.09</v>
      </c>
      <c r="Z70" s="10">
        <v>136.09</v>
      </c>
      <c r="AA70" s="120"/>
      <c r="AB70" s="120"/>
      <c r="AC70" s="222"/>
      <c r="AD70" s="6"/>
      <c r="AE70" s="6"/>
      <c r="AF70" s="6"/>
      <c r="AG70" s="6"/>
      <c r="AH70" s="6"/>
    </row>
    <row r="71" spans="1:34" ht="18" customHeight="1" thickBot="1" x14ac:dyDescent="0.25">
      <c r="A71" s="145"/>
      <c r="B71" s="172"/>
      <c r="C71" s="172"/>
      <c r="D71" s="172"/>
      <c r="E71" s="224"/>
      <c r="F71" s="231"/>
      <c r="G71" s="108"/>
      <c r="H71" s="108"/>
      <c r="I71" s="172"/>
      <c r="J71" s="172"/>
      <c r="K71" s="134"/>
      <c r="L71" s="134"/>
      <c r="M71" s="135"/>
      <c r="N71" s="136"/>
      <c r="O71" s="137"/>
      <c r="P71" s="133"/>
      <c r="Q71" s="35" t="s">
        <v>3</v>
      </c>
      <c r="R71" s="38">
        <f>SUM(R67:R70)</f>
        <v>6000</v>
      </c>
      <c r="S71" s="60">
        <f t="shared" ref="S71:W71" si="119">SUM(S67:S70)</f>
        <v>3000</v>
      </c>
      <c r="T71" s="61">
        <f t="shared" si="119"/>
        <v>3000</v>
      </c>
      <c r="U71" s="37">
        <f t="shared" si="119"/>
        <v>6239.4</v>
      </c>
      <c r="V71" s="62">
        <f t="shared" si="119"/>
        <v>3239.4</v>
      </c>
      <c r="W71" s="60">
        <f t="shared" si="119"/>
        <v>3000</v>
      </c>
      <c r="X71" s="135"/>
      <c r="Y71" s="136"/>
      <c r="Z71" s="137"/>
      <c r="AA71" s="210"/>
      <c r="AB71" s="210"/>
      <c r="AC71" s="223"/>
      <c r="AD71" s="6"/>
      <c r="AE71" s="6"/>
      <c r="AF71" s="6"/>
      <c r="AG71" s="6"/>
      <c r="AH71" s="6"/>
    </row>
    <row r="72" spans="1:34" ht="13.5" customHeight="1" x14ac:dyDescent="0.2">
      <c r="A72" s="169">
        <v>3</v>
      </c>
      <c r="B72" s="170" t="s">
        <v>50</v>
      </c>
      <c r="C72" s="170" t="s">
        <v>106</v>
      </c>
      <c r="D72" s="170" t="s">
        <v>126</v>
      </c>
      <c r="E72" s="125" t="s">
        <v>76</v>
      </c>
      <c r="F72" s="229"/>
      <c r="G72" s="106" t="s">
        <v>107</v>
      </c>
      <c r="H72" s="106" t="s">
        <v>53</v>
      </c>
      <c r="I72" s="170">
        <v>0.9</v>
      </c>
      <c r="J72" s="170">
        <v>206.71</v>
      </c>
      <c r="K72" s="184">
        <v>45536</v>
      </c>
      <c r="L72" s="184" t="s">
        <v>125</v>
      </c>
      <c r="M72" s="23">
        <f>N72+O72</f>
        <v>0</v>
      </c>
      <c r="N72" s="23">
        <v>0</v>
      </c>
      <c r="O72" s="72">
        <v>0</v>
      </c>
      <c r="P72" s="131" t="s">
        <v>41</v>
      </c>
      <c r="Q72" s="15" t="s">
        <v>4</v>
      </c>
      <c r="R72" s="23">
        <f>S72+T72</f>
        <v>620.14</v>
      </c>
      <c r="S72" s="10">
        <v>310.06</v>
      </c>
      <c r="T72" s="10">
        <v>310.08</v>
      </c>
      <c r="U72" s="23">
        <f>V72+W72</f>
        <v>620.15</v>
      </c>
      <c r="V72" s="10">
        <v>310.07</v>
      </c>
      <c r="W72" s="10">
        <v>310.08</v>
      </c>
      <c r="X72" s="10">
        <f>M72+R72-U72</f>
        <v>-9.9999999999909051E-3</v>
      </c>
      <c r="Y72" s="10">
        <f>N72+S72-V72</f>
        <v>-9.9999999999909051E-3</v>
      </c>
      <c r="Z72" s="10">
        <f>O72+T72-W72</f>
        <v>0</v>
      </c>
      <c r="AA72" s="119"/>
      <c r="AB72" s="119"/>
      <c r="AC72" s="221"/>
    </row>
    <row r="73" spans="1:34" ht="13.5" customHeight="1" x14ac:dyDescent="0.2">
      <c r="A73" s="145"/>
      <c r="B73" s="171"/>
      <c r="C73" s="171"/>
      <c r="D73" s="171"/>
      <c r="E73" s="126"/>
      <c r="F73" s="230"/>
      <c r="G73" s="107"/>
      <c r="H73" s="107"/>
      <c r="I73" s="171"/>
      <c r="J73" s="171"/>
      <c r="K73" s="185"/>
      <c r="L73" s="185"/>
      <c r="M73" s="10">
        <f t="shared" ref="M73:M75" si="120">X72</f>
        <v>-9.9999999999909051E-3</v>
      </c>
      <c r="N73" s="23">
        <v>0</v>
      </c>
      <c r="O73" s="72">
        <v>0</v>
      </c>
      <c r="P73" s="132"/>
      <c r="Q73" s="15" t="s">
        <v>5</v>
      </c>
      <c r="R73" s="23">
        <f t="shared" ref="R73:R75" si="121">S73+T73</f>
        <v>620.13</v>
      </c>
      <c r="S73" s="10">
        <v>310.05</v>
      </c>
      <c r="T73" s="10">
        <v>310.08</v>
      </c>
      <c r="U73" s="23">
        <f t="shared" ref="U73:U75" si="122">V73+W73</f>
        <v>413.41999999999996</v>
      </c>
      <c r="V73" s="10">
        <v>206.7</v>
      </c>
      <c r="W73" s="10">
        <v>206.72</v>
      </c>
      <c r="X73" s="10">
        <f t="shared" ref="X73:X75" si="123">M73+R73-U73</f>
        <v>206.70000000000005</v>
      </c>
      <c r="Y73" s="10">
        <f t="shared" ref="Y73:Y75" si="124">N73+S73-V73</f>
        <v>103.35000000000002</v>
      </c>
      <c r="Z73" s="10">
        <f t="shared" ref="Z73:Z75" si="125">O73+T73-W73</f>
        <v>103.35999999999999</v>
      </c>
      <c r="AA73" s="120"/>
      <c r="AB73" s="120"/>
      <c r="AC73" s="222"/>
    </row>
    <row r="74" spans="1:34" ht="13.5" customHeight="1" x14ac:dyDescent="0.2">
      <c r="A74" s="145"/>
      <c r="B74" s="171"/>
      <c r="C74" s="171"/>
      <c r="D74" s="171"/>
      <c r="E74" s="126"/>
      <c r="F74" s="230"/>
      <c r="G74" s="107"/>
      <c r="H74" s="107"/>
      <c r="I74" s="171"/>
      <c r="J74" s="171"/>
      <c r="K74" s="185"/>
      <c r="L74" s="185"/>
      <c r="M74" s="10">
        <f t="shared" si="120"/>
        <v>206.70000000000005</v>
      </c>
      <c r="N74" s="23">
        <v>0</v>
      </c>
      <c r="O74" s="72">
        <v>0</v>
      </c>
      <c r="P74" s="132"/>
      <c r="Q74" s="15" t="s">
        <v>6</v>
      </c>
      <c r="R74" s="23">
        <f t="shared" si="121"/>
        <v>620.13</v>
      </c>
      <c r="S74" s="10">
        <v>310.05</v>
      </c>
      <c r="T74" s="10">
        <v>310.08</v>
      </c>
      <c r="U74" s="23">
        <f t="shared" si="122"/>
        <v>310.06</v>
      </c>
      <c r="V74" s="10">
        <v>206.7</v>
      </c>
      <c r="W74" s="10">
        <v>103.36</v>
      </c>
      <c r="X74" s="10">
        <f t="shared" si="123"/>
        <v>516.77</v>
      </c>
      <c r="Y74" s="10">
        <f t="shared" si="124"/>
        <v>103.35000000000002</v>
      </c>
      <c r="Z74" s="10">
        <f t="shared" si="125"/>
        <v>206.71999999999997</v>
      </c>
      <c r="AA74" s="120"/>
      <c r="AB74" s="120"/>
      <c r="AC74" s="222"/>
    </row>
    <row r="75" spans="1:34" ht="12.75" customHeight="1" x14ac:dyDescent="0.2">
      <c r="A75" s="145"/>
      <c r="B75" s="171"/>
      <c r="C75" s="171"/>
      <c r="D75" s="171"/>
      <c r="E75" s="126"/>
      <c r="F75" s="230"/>
      <c r="G75" s="107"/>
      <c r="H75" s="107"/>
      <c r="I75" s="171"/>
      <c r="J75" s="171"/>
      <c r="K75" s="185"/>
      <c r="L75" s="185"/>
      <c r="M75" s="10">
        <f t="shared" si="120"/>
        <v>516.77</v>
      </c>
      <c r="N75" s="23">
        <v>0</v>
      </c>
      <c r="O75" s="72">
        <v>0</v>
      </c>
      <c r="P75" s="132"/>
      <c r="Q75" s="15" t="s">
        <v>7</v>
      </c>
      <c r="R75" s="23">
        <f t="shared" si="121"/>
        <v>620.13</v>
      </c>
      <c r="S75" s="10">
        <v>310.05</v>
      </c>
      <c r="T75" s="10">
        <v>310.08</v>
      </c>
      <c r="U75" s="44">
        <f t="shared" si="122"/>
        <v>930.19999999999993</v>
      </c>
      <c r="V75" s="10">
        <v>413.4</v>
      </c>
      <c r="W75" s="10">
        <v>516.79999999999995</v>
      </c>
      <c r="X75" s="10">
        <f t="shared" si="123"/>
        <v>206.70000000000016</v>
      </c>
      <c r="Y75" s="10">
        <f t="shared" si="124"/>
        <v>-103.34999999999997</v>
      </c>
      <c r="Z75" s="10">
        <f t="shared" si="125"/>
        <v>-206.71999999999997</v>
      </c>
      <c r="AA75" s="120"/>
      <c r="AB75" s="120"/>
      <c r="AC75" s="222"/>
    </row>
    <row r="76" spans="1:34" ht="26.25" customHeight="1" thickBot="1" x14ac:dyDescent="0.25">
      <c r="A76" s="145"/>
      <c r="B76" s="172"/>
      <c r="C76" s="172"/>
      <c r="D76" s="172"/>
      <c r="E76" s="224"/>
      <c r="F76" s="231"/>
      <c r="G76" s="108"/>
      <c r="H76" s="108"/>
      <c r="I76" s="172"/>
      <c r="J76" s="172"/>
      <c r="K76" s="186"/>
      <c r="L76" s="186"/>
      <c r="M76" s="135"/>
      <c r="N76" s="136"/>
      <c r="O76" s="137"/>
      <c r="P76" s="133"/>
      <c r="Q76" s="35" t="s">
        <v>3</v>
      </c>
      <c r="R76" s="38">
        <f>SUM(R72:R75)</f>
        <v>2480.5300000000002</v>
      </c>
      <c r="S76" s="60">
        <f t="shared" ref="S76:W76" si="126">SUM(S72:S75)</f>
        <v>1240.21</v>
      </c>
      <c r="T76" s="61">
        <f t="shared" si="126"/>
        <v>1240.32</v>
      </c>
      <c r="U76" s="38">
        <f t="shared" si="126"/>
        <v>2273.83</v>
      </c>
      <c r="V76" s="62">
        <f t="shared" si="126"/>
        <v>1136.8699999999999</v>
      </c>
      <c r="W76" s="60">
        <f t="shared" si="126"/>
        <v>1136.96</v>
      </c>
      <c r="X76" s="135"/>
      <c r="Y76" s="136"/>
      <c r="Z76" s="137"/>
      <c r="AA76" s="210"/>
      <c r="AB76" s="210"/>
      <c r="AC76" s="223"/>
    </row>
    <row r="77" spans="1:34" ht="12.75" customHeight="1" x14ac:dyDescent="0.2">
      <c r="A77" s="169">
        <v>4</v>
      </c>
      <c r="B77" s="170" t="s">
        <v>50</v>
      </c>
      <c r="C77" s="170" t="s">
        <v>113</v>
      </c>
      <c r="D77" s="170" t="s">
        <v>114</v>
      </c>
      <c r="E77" s="125" t="s">
        <v>76</v>
      </c>
      <c r="F77" s="229"/>
      <c r="G77" s="106" t="s">
        <v>115</v>
      </c>
      <c r="H77" s="106" t="s">
        <v>116</v>
      </c>
      <c r="I77" s="170">
        <v>1</v>
      </c>
      <c r="J77" s="170">
        <v>229.68</v>
      </c>
      <c r="K77" s="184">
        <v>45444</v>
      </c>
      <c r="L77" s="184">
        <v>45777</v>
      </c>
      <c r="M77" s="23">
        <f>N77+O77</f>
        <v>0</v>
      </c>
      <c r="N77" s="23">
        <v>0</v>
      </c>
      <c r="O77" s="72">
        <v>0</v>
      </c>
      <c r="P77" s="131" t="s">
        <v>41</v>
      </c>
      <c r="Q77" s="15" t="s">
        <v>4</v>
      </c>
      <c r="R77" s="23">
        <f>S77+T77</f>
        <v>689.04</v>
      </c>
      <c r="S77" s="10">
        <v>344.52</v>
      </c>
      <c r="T77" s="10">
        <v>344.52</v>
      </c>
      <c r="U77" s="23">
        <f>V77+W77</f>
        <v>918.72</v>
      </c>
      <c r="V77" s="10">
        <v>574.20000000000005</v>
      </c>
      <c r="W77" s="10">
        <v>344.52</v>
      </c>
      <c r="X77" s="10">
        <f>M77+R77-U77</f>
        <v>-229.68000000000006</v>
      </c>
      <c r="Y77" s="10">
        <f>N77+S77-V77</f>
        <v>-229.68000000000006</v>
      </c>
      <c r="Z77" s="10">
        <f>O77+T77-W77</f>
        <v>0</v>
      </c>
      <c r="AA77" s="119"/>
      <c r="AB77" s="119"/>
      <c r="AC77" s="221"/>
    </row>
    <row r="78" spans="1:34" ht="12.75" x14ac:dyDescent="0.2">
      <c r="A78" s="145"/>
      <c r="B78" s="171"/>
      <c r="C78" s="171"/>
      <c r="D78" s="171"/>
      <c r="E78" s="126"/>
      <c r="F78" s="230"/>
      <c r="G78" s="107"/>
      <c r="H78" s="107"/>
      <c r="I78" s="171"/>
      <c r="J78" s="171"/>
      <c r="K78" s="185"/>
      <c r="L78" s="185"/>
      <c r="M78" s="10">
        <f t="shared" ref="M78:M80" si="127">X77</f>
        <v>-229.68000000000006</v>
      </c>
      <c r="N78" s="11">
        <f t="shared" ref="N78:N80" si="128">Y77</f>
        <v>-229.68000000000006</v>
      </c>
      <c r="O78" s="11">
        <f t="shared" ref="O78:O80" si="129">Z77</f>
        <v>0</v>
      </c>
      <c r="P78" s="132"/>
      <c r="Q78" s="15" t="s">
        <v>5</v>
      </c>
      <c r="R78" s="23">
        <f t="shared" ref="R78:R80" si="130">S78+T78</f>
        <v>229.68</v>
      </c>
      <c r="S78" s="10">
        <v>114.84</v>
      </c>
      <c r="T78" s="10">
        <v>114.84</v>
      </c>
      <c r="U78" s="23">
        <f t="shared" ref="U78:U80" si="131">V78+W78</f>
        <v>344.52</v>
      </c>
      <c r="V78" s="10">
        <v>229.68</v>
      </c>
      <c r="W78" s="10">
        <v>114.84</v>
      </c>
      <c r="X78" s="10">
        <f t="shared" ref="X78:X80" si="132">M78+R78-U78</f>
        <v>-344.52000000000004</v>
      </c>
      <c r="Y78" s="10">
        <f t="shared" ref="Y78:Y80" si="133">N78+S78-V78</f>
        <v>-344.5200000000001</v>
      </c>
      <c r="Z78" s="10">
        <f t="shared" ref="Z78:Z80" si="134">O78+T78-W78</f>
        <v>0</v>
      </c>
      <c r="AA78" s="120"/>
      <c r="AB78" s="120"/>
      <c r="AC78" s="222"/>
    </row>
    <row r="79" spans="1:34" ht="12.75" x14ac:dyDescent="0.2">
      <c r="A79" s="145"/>
      <c r="B79" s="171"/>
      <c r="C79" s="171"/>
      <c r="D79" s="171"/>
      <c r="E79" s="126"/>
      <c r="F79" s="230"/>
      <c r="G79" s="107"/>
      <c r="H79" s="107"/>
      <c r="I79" s="171"/>
      <c r="J79" s="171"/>
      <c r="K79" s="185"/>
      <c r="L79" s="185"/>
      <c r="M79" s="10">
        <f t="shared" si="127"/>
        <v>-344.52000000000004</v>
      </c>
      <c r="N79" s="11">
        <f t="shared" si="128"/>
        <v>-344.5200000000001</v>
      </c>
      <c r="O79" s="11">
        <f t="shared" si="129"/>
        <v>0</v>
      </c>
      <c r="P79" s="132"/>
      <c r="Q79" s="15" t="s">
        <v>6</v>
      </c>
      <c r="R79" s="23">
        <f t="shared" si="130"/>
        <v>0</v>
      </c>
      <c r="S79" s="10">
        <v>0</v>
      </c>
      <c r="T79" s="10">
        <v>0</v>
      </c>
      <c r="U79" s="23">
        <f t="shared" si="131"/>
        <v>0</v>
      </c>
      <c r="V79" s="10">
        <v>0</v>
      </c>
      <c r="W79" s="10">
        <v>0</v>
      </c>
      <c r="X79" s="10">
        <f t="shared" si="132"/>
        <v>-344.52000000000004</v>
      </c>
      <c r="Y79" s="10">
        <f t="shared" si="133"/>
        <v>-344.5200000000001</v>
      </c>
      <c r="Z79" s="10">
        <f t="shared" si="134"/>
        <v>0</v>
      </c>
      <c r="AA79" s="120"/>
      <c r="AB79" s="120"/>
      <c r="AC79" s="222"/>
    </row>
    <row r="80" spans="1:34" ht="12.75" x14ac:dyDescent="0.2">
      <c r="A80" s="145"/>
      <c r="B80" s="171"/>
      <c r="C80" s="171"/>
      <c r="D80" s="171"/>
      <c r="E80" s="126"/>
      <c r="F80" s="230"/>
      <c r="G80" s="107"/>
      <c r="H80" s="107"/>
      <c r="I80" s="171"/>
      <c r="J80" s="171"/>
      <c r="K80" s="185"/>
      <c r="L80" s="185"/>
      <c r="M80" s="10">
        <f t="shared" si="127"/>
        <v>-344.52000000000004</v>
      </c>
      <c r="N80" s="11">
        <f t="shared" si="128"/>
        <v>-344.5200000000001</v>
      </c>
      <c r="O80" s="11">
        <f t="shared" si="129"/>
        <v>0</v>
      </c>
      <c r="P80" s="132"/>
      <c r="Q80" s="15" t="s">
        <v>7</v>
      </c>
      <c r="R80" s="23">
        <f t="shared" si="130"/>
        <v>918.72</v>
      </c>
      <c r="S80" s="10">
        <v>459.36</v>
      </c>
      <c r="T80" s="10">
        <v>459.36</v>
      </c>
      <c r="U80" s="44">
        <f t="shared" si="131"/>
        <v>918.72</v>
      </c>
      <c r="V80" s="10">
        <v>344.52</v>
      </c>
      <c r="W80" s="10">
        <v>574.20000000000005</v>
      </c>
      <c r="X80" s="10">
        <f t="shared" si="132"/>
        <v>-344.52</v>
      </c>
      <c r="Y80" s="10">
        <f t="shared" si="133"/>
        <v>-229.68000000000006</v>
      </c>
      <c r="Z80" s="10">
        <f t="shared" si="134"/>
        <v>-114.84000000000003</v>
      </c>
      <c r="AA80" s="120"/>
      <c r="AB80" s="120"/>
      <c r="AC80" s="222"/>
    </row>
    <row r="81" spans="1:29" ht="13.5" thickBot="1" x14ac:dyDescent="0.25">
      <c r="A81" s="145"/>
      <c r="B81" s="172"/>
      <c r="C81" s="172"/>
      <c r="D81" s="172"/>
      <c r="E81" s="224"/>
      <c r="F81" s="231"/>
      <c r="G81" s="108"/>
      <c r="H81" s="108"/>
      <c r="I81" s="172"/>
      <c r="J81" s="172"/>
      <c r="K81" s="186"/>
      <c r="L81" s="186"/>
      <c r="M81" s="135"/>
      <c r="N81" s="136"/>
      <c r="O81" s="137"/>
      <c r="P81" s="133"/>
      <c r="Q81" s="35" t="s">
        <v>3</v>
      </c>
      <c r="R81" s="38">
        <f>SUM(R77:R80)</f>
        <v>1837.44</v>
      </c>
      <c r="S81" s="60">
        <f t="shared" ref="S81:W81" si="135">SUM(S77:S80)</f>
        <v>918.72</v>
      </c>
      <c r="T81" s="61">
        <f t="shared" si="135"/>
        <v>918.72</v>
      </c>
      <c r="U81" s="38">
        <f t="shared" si="135"/>
        <v>2181.96</v>
      </c>
      <c r="V81" s="62">
        <f t="shared" si="135"/>
        <v>1148.4000000000001</v>
      </c>
      <c r="W81" s="60">
        <f t="shared" si="135"/>
        <v>1033.56</v>
      </c>
      <c r="X81" s="135"/>
      <c r="Y81" s="136"/>
      <c r="Z81" s="137"/>
      <c r="AA81" s="210"/>
      <c r="AB81" s="210"/>
      <c r="AC81" s="223"/>
    </row>
    <row r="82" spans="1:29" ht="13.5" thickBot="1" x14ac:dyDescent="0.25">
      <c r="A82" s="274">
        <v>4</v>
      </c>
      <c r="B82" s="190" t="s">
        <v>56</v>
      </c>
      <c r="C82" s="191"/>
      <c r="D82" s="191"/>
      <c r="E82" s="191"/>
      <c r="F82" s="191"/>
      <c r="G82" s="191"/>
      <c r="H82" s="191"/>
      <c r="I82" s="191"/>
      <c r="J82" s="191"/>
      <c r="K82" s="191"/>
      <c r="L82" s="192"/>
      <c r="M82" s="51">
        <f>N82+O82</f>
        <v>37353.479999999996</v>
      </c>
      <c r="N82" s="48">
        <f>N87+N92+N97+N102+N107+N117+N112+N122+N127</f>
        <v>37353.479999999996</v>
      </c>
      <c r="O82" s="48">
        <f>O87+O92+O97+O102+O107+O117+O112+O122+O127</f>
        <v>0</v>
      </c>
      <c r="P82" s="268"/>
      <c r="Q82" s="49" t="s">
        <v>4</v>
      </c>
      <c r="R82" s="48">
        <f>S82+T82</f>
        <v>89430.12</v>
      </c>
      <c r="S82" s="51">
        <f>S87+S92+S97+S102+S107+S112+S117+S117+S122+S127</f>
        <v>89430.12</v>
      </c>
      <c r="T82" s="51">
        <f>T87+T92+T97+T102+T107+T112+T117+T117+T122</f>
        <v>0</v>
      </c>
      <c r="U82" s="48">
        <f>V82+W82</f>
        <v>91989.119999999995</v>
      </c>
      <c r="V82" s="63">
        <f>V87+V92+V97+V102+V107+V112+V117+V122+V127</f>
        <v>91989.119999999995</v>
      </c>
      <c r="W82" s="63">
        <f>W87+W92+W97+W102+W107+W112+W117</f>
        <v>0</v>
      </c>
      <c r="X82" s="51">
        <f>M82+R82-U82</f>
        <v>34794.479999999996</v>
      </c>
      <c r="Y82" s="51">
        <f>N82+S82-V82</f>
        <v>34794.479999999996</v>
      </c>
      <c r="Z82" s="51">
        <f>O82+T82-W82</f>
        <v>0</v>
      </c>
      <c r="AA82" s="271"/>
      <c r="AB82" s="271"/>
      <c r="AC82" s="225"/>
    </row>
    <row r="83" spans="1:29" ht="13.5" thickBot="1" x14ac:dyDescent="0.25">
      <c r="A83" s="275"/>
      <c r="B83" s="193"/>
      <c r="C83" s="194"/>
      <c r="D83" s="194"/>
      <c r="E83" s="194"/>
      <c r="F83" s="194"/>
      <c r="G83" s="194"/>
      <c r="H83" s="194"/>
      <c r="I83" s="194"/>
      <c r="J83" s="194"/>
      <c r="K83" s="194"/>
      <c r="L83" s="195"/>
      <c r="M83" s="51">
        <f t="shared" ref="M83:M85" si="136">N83+O83</f>
        <v>34794.479999999996</v>
      </c>
      <c r="N83" s="48">
        <f t="shared" ref="N83:O83" si="137">N88+N93+N98+N103+N108+N118+N113+N123+N128</f>
        <v>34794.479999999996</v>
      </c>
      <c r="O83" s="48">
        <f t="shared" si="137"/>
        <v>0</v>
      </c>
      <c r="P83" s="269"/>
      <c r="Q83" s="14" t="s">
        <v>5</v>
      </c>
      <c r="R83" s="23">
        <f t="shared" ref="R83:R85" si="138">S83+T83</f>
        <v>89430.12</v>
      </c>
      <c r="S83" s="51">
        <f t="shared" ref="S83:S84" si="139">S88+S93+S98+S103+S108+S113+S118+S118+S123+S128</f>
        <v>89430.12</v>
      </c>
      <c r="T83" s="51">
        <f t="shared" ref="T83:T85" si="140">T88+T93+T98+T103+T108+T113+T118+T118</f>
        <v>0</v>
      </c>
      <c r="U83" s="48">
        <f t="shared" ref="U83:U85" si="141">V83+W83</f>
        <v>91989.119999999995</v>
      </c>
      <c r="V83" s="63">
        <f t="shared" ref="V83:V84" si="142">V88+V93+V98+V103+V108+V113+V118+V123+V128</f>
        <v>91989.119999999995</v>
      </c>
      <c r="W83" s="63">
        <f t="shared" ref="W83:W85" si="143">W88+W93+W98+W103+W108+W113+W118</f>
        <v>0</v>
      </c>
      <c r="X83" s="10">
        <f t="shared" ref="X83:X85" si="144">M83+R83-U83</f>
        <v>32235.479999999996</v>
      </c>
      <c r="Y83" s="10">
        <f t="shared" ref="Y83:Y85" si="145">N83+S83-V83</f>
        <v>32235.479999999996</v>
      </c>
      <c r="Z83" s="10">
        <f t="shared" ref="Z83:Z85" si="146">O83+T83-W83</f>
        <v>0</v>
      </c>
      <c r="AA83" s="272"/>
      <c r="AB83" s="272"/>
      <c r="AC83" s="226"/>
    </row>
    <row r="84" spans="1:29" ht="13.5" thickBot="1" x14ac:dyDescent="0.25">
      <c r="A84" s="275"/>
      <c r="B84" s="193"/>
      <c r="C84" s="194"/>
      <c r="D84" s="194"/>
      <c r="E84" s="194"/>
      <c r="F84" s="194"/>
      <c r="G84" s="194"/>
      <c r="H84" s="194"/>
      <c r="I84" s="194"/>
      <c r="J84" s="194"/>
      <c r="K84" s="194"/>
      <c r="L84" s="195"/>
      <c r="M84" s="51">
        <f t="shared" si="136"/>
        <v>29675.48</v>
      </c>
      <c r="N84" s="48">
        <f t="shared" ref="N84:O84" si="147">N89+N94+N99+N104+N109+N119+N114+N124+N129</f>
        <v>29675.48</v>
      </c>
      <c r="O84" s="48">
        <f t="shared" si="147"/>
        <v>0</v>
      </c>
      <c r="P84" s="269"/>
      <c r="Q84" s="14" t="s">
        <v>6</v>
      </c>
      <c r="R84" s="23">
        <f t="shared" si="138"/>
        <v>101987.78</v>
      </c>
      <c r="S84" s="51">
        <f t="shared" si="139"/>
        <v>101987.78</v>
      </c>
      <c r="T84" s="51">
        <f t="shared" si="140"/>
        <v>0</v>
      </c>
      <c r="U84" s="48">
        <f t="shared" si="141"/>
        <v>95128.579999999987</v>
      </c>
      <c r="V84" s="63">
        <f t="shared" si="142"/>
        <v>95128.579999999987</v>
      </c>
      <c r="W84" s="63">
        <f t="shared" si="143"/>
        <v>0</v>
      </c>
      <c r="X84" s="10">
        <f t="shared" si="144"/>
        <v>36534.680000000022</v>
      </c>
      <c r="Y84" s="10">
        <f t="shared" si="145"/>
        <v>36534.680000000022</v>
      </c>
      <c r="Z84" s="10">
        <f t="shared" si="146"/>
        <v>0</v>
      </c>
      <c r="AA84" s="272"/>
      <c r="AB84" s="272"/>
      <c r="AC84" s="226"/>
    </row>
    <row r="85" spans="1:29" ht="12.75" x14ac:dyDescent="0.2">
      <c r="A85" s="275"/>
      <c r="B85" s="193"/>
      <c r="C85" s="194"/>
      <c r="D85" s="194"/>
      <c r="E85" s="194"/>
      <c r="F85" s="194"/>
      <c r="G85" s="194"/>
      <c r="H85" s="194"/>
      <c r="I85" s="194"/>
      <c r="J85" s="194"/>
      <c r="K85" s="194"/>
      <c r="L85" s="195"/>
      <c r="M85" s="48">
        <f t="shared" si="136"/>
        <v>29675.48</v>
      </c>
      <c r="N85" s="48">
        <f t="shared" ref="N85:O85" si="148">N90+N95+N100+N105+N110+N120+N115+N125+N130</f>
        <v>29675.48</v>
      </c>
      <c r="O85" s="48">
        <f t="shared" si="148"/>
        <v>0</v>
      </c>
      <c r="P85" s="269"/>
      <c r="Q85" s="14" t="s">
        <v>7</v>
      </c>
      <c r="R85" s="23">
        <f t="shared" si="138"/>
        <v>117159.77999999998</v>
      </c>
      <c r="S85" s="51">
        <f>S90+S95+S100+S105+S110+S115+S120+S120+S125+S130</f>
        <v>117159.77999999998</v>
      </c>
      <c r="T85" s="51">
        <f t="shared" si="140"/>
        <v>0</v>
      </c>
      <c r="U85" s="48">
        <f t="shared" si="141"/>
        <v>130942.44999999998</v>
      </c>
      <c r="V85" s="63">
        <f>V90+V95+V100+V105+V110+V115+V120+V125+V130</f>
        <v>130942.44999999998</v>
      </c>
      <c r="W85" s="63">
        <f t="shared" si="143"/>
        <v>0</v>
      </c>
      <c r="X85" s="10">
        <f t="shared" si="144"/>
        <v>15892.809999999998</v>
      </c>
      <c r="Y85" s="10">
        <f t="shared" si="145"/>
        <v>15892.809999999998</v>
      </c>
      <c r="Z85" s="10">
        <f t="shared" si="146"/>
        <v>0</v>
      </c>
      <c r="AA85" s="272"/>
      <c r="AB85" s="272"/>
      <c r="AC85" s="226"/>
    </row>
    <row r="86" spans="1:29" ht="25.5" customHeight="1" thickBot="1" x14ac:dyDescent="0.25">
      <c r="A86" s="276"/>
      <c r="B86" s="196"/>
      <c r="C86" s="197"/>
      <c r="D86" s="197"/>
      <c r="E86" s="197"/>
      <c r="F86" s="197"/>
      <c r="G86" s="197"/>
      <c r="H86" s="197"/>
      <c r="I86" s="197"/>
      <c r="J86" s="197"/>
      <c r="K86" s="197"/>
      <c r="L86" s="198"/>
      <c r="M86" s="181"/>
      <c r="N86" s="182"/>
      <c r="O86" s="183"/>
      <c r="P86" s="270"/>
      <c r="Q86" s="52" t="s">
        <v>3</v>
      </c>
      <c r="R86" s="53">
        <f>SUM(R82:R85)</f>
        <v>398007.8</v>
      </c>
      <c r="S86" s="58">
        <f>SUM(S82:S85)</f>
        <v>398007.8</v>
      </c>
      <c r="T86" s="58">
        <f t="shared" ref="T86:W86" si="149">SUM(T82:T85)</f>
        <v>0</v>
      </c>
      <c r="U86" s="53">
        <f>SUM(U82:U85)</f>
        <v>410049.2699999999</v>
      </c>
      <c r="V86" s="58">
        <f>SUM(V82:V85)</f>
        <v>410049.2699999999</v>
      </c>
      <c r="W86" s="58">
        <f t="shared" si="149"/>
        <v>0</v>
      </c>
      <c r="X86" s="264"/>
      <c r="Y86" s="265"/>
      <c r="Z86" s="266"/>
      <c r="AA86" s="273"/>
      <c r="AB86" s="273"/>
      <c r="AC86" s="227"/>
    </row>
    <row r="87" spans="1:29" ht="12.75" x14ac:dyDescent="0.2">
      <c r="A87" s="169">
        <v>1</v>
      </c>
      <c r="B87" s="112" t="s">
        <v>57</v>
      </c>
      <c r="C87" s="112" t="s">
        <v>58</v>
      </c>
      <c r="D87" s="112" t="s">
        <v>124</v>
      </c>
      <c r="E87" s="127" t="s">
        <v>76</v>
      </c>
      <c r="F87" s="124"/>
      <c r="G87" s="112" t="s">
        <v>61</v>
      </c>
      <c r="H87" s="127" t="s">
        <v>59</v>
      </c>
      <c r="I87" s="124">
        <v>471</v>
      </c>
      <c r="J87" s="112">
        <v>48.55</v>
      </c>
      <c r="K87" s="134">
        <v>45628</v>
      </c>
      <c r="L87" s="134">
        <v>45962</v>
      </c>
      <c r="M87" s="25">
        <f>N87+O87</f>
        <v>22865.17</v>
      </c>
      <c r="N87" s="26">
        <v>22865.17</v>
      </c>
      <c r="O87" s="26">
        <v>0</v>
      </c>
      <c r="P87" s="188" t="s">
        <v>41</v>
      </c>
      <c r="Q87" s="27" t="s">
        <v>4</v>
      </c>
      <c r="R87" s="36">
        <f>S87+T87</f>
        <v>68595.509999999995</v>
      </c>
      <c r="S87" s="36">
        <v>68595.509999999995</v>
      </c>
      <c r="T87" s="36">
        <v>0</v>
      </c>
      <c r="U87" s="36">
        <f>V87+W87</f>
        <v>68595.509999999995</v>
      </c>
      <c r="V87" s="25">
        <v>68595.509999999995</v>
      </c>
      <c r="W87" s="25">
        <v>0</v>
      </c>
      <c r="X87" s="25">
        <f>M87+R87-U87</f>
        <v>22865.17</v>
      </c>
      <c r="Y87" s="25">
        <f>N87+S87-V87</f>
        <v>22865.17</v>
      </c>
      <c r="Z87" s="25">
        <f>O87+T87-W87</f>
        <v>0</v>
      </c>
      <c r="AA87" s="121"/>
      <c r="AB87" s="118"/>
      <c r="AC87" s="228" t="s">
        <v>108</v>
      </c>
    </row>
    <row r="88" spans="1:29" ht="12.75" x14ac:dyDescent="0.2">
      <c r="A88" s="145"/>
      <c r="B88" s="83"/>
      <c r="C88" s="83"/>
      <c r="D88" s="83"/>
      <c r="E88" s="99"/>
      <c r="F88" s="101"/>
      <c r="G88" s="83"/>
      <c r="H88" s="99"/>
      <c r="I88" s="101"/>
      <c r="J88" s="83"/>
      <c r="K88" s="83"/>
      <c r="L88" s="83"/>
      <c r="M88" s="10">
        <f t="shared" ref="M88:O90" si="150">X87</f>
        <v>22865.17</v>
      </c>
      <c r="N88" s="11">
        <f t="shared" si="150"/>
        <v>22865.17</v>
      </c>
      <c r="O88" s="11">
        <f t="shared" si="150"/>
        <v>0</v>
      </c>
      <c r="P88" s="87"/>
      <c r="Q88" s="15" t="s">
        <v>5</v>
      </c>
      <c r="R88" s="36">
        <f>S88+T88</f>
        <v>68595.509999999995</v>
      </c>
      <c r="S88" s="36">
        <v>68595.509999999995</v>
      </c>
      <c r="T88" s="36">
        <v>0</v>
      </c>
      <c r="U88" s="23">
        <f t="shared" ref="U88:U90" si="151">V88</f>
        <v>68595.509999999995</v>
      </c>
      <c r="V88" s="25">
        <v>68595.509999999995</v>
      </c>
      <c r="W88" s="25">
        <v>0</v>
      </c>
      <c r="X88" s="10">
        <f t="shared" ref="X88:X90" si="152">M88+R88-U88</f>
        <v>22865.17</v>
      </c>
      <c r="Y88" s="10">
        <f t="shared" ref="Y88:Y90" si="153">N88+S88-V88</f>
        <v>22865.17</v>
      </c>
      <c r="Z88" s="10">
        <f t="shared" ref="Z88:Z90" si="154">O88+T88-W88</f>
        <v>0</v>
      </c>
      <c r="AA88" s="89"/>
      <c r="AB88" s="91"/>
      <c r="AC88" s="93"/>
    </row>
    <row r="89" spans="1:29" ht="12.75" x14ac:dyDescent="0.2">
      <c r="A89" s="145"/>
      <c r="B89" s="83"/>
      <c r="C89" s="83"/>
      <c r="D89" s="83"/>
      <c r="E89" s="99"/>
      <c r="F89" s="101"/>
      <c r="G89" s="83"/>
      <c r="H89" s="99"/>
      <c r="I89" s="101"/>
      <c r="J89" s="83"/>
      <c r="K89" s="83"/>
      <c r="L89" s="83"/>
      <c r="M89" s="10">
        <f t="shared" si="150"/>
        <v>22865.17</v>
      </c>
      <c r="N89" s="11">
        <f t="shared" si="150"/>
        <v>22865.17</v>
      </c>
      <c r="O89" s="11">
        <f t="shared" si="150"/>
        <v>0</v>
      </c>
      <c r="P89" s="87"/>
      <c r="Q89" s="15" t="s">
        <v>6</v>
      </c>
      <c r="R89" s="23">
        <f t="shared" ref="R89:R90" si="155">S89+T89</f>
        <v>68595.509999999995</v>
      </c>
      <c r="S89" s="36">
        <v>68595.509999999995</v>
      </c>
      <c r="T89" s="36">
        <v>0</v>
      </c>
      <c r="U89" s="23">
        <f t="shared" si="151"/>
        <v>68595.509999999995</v>
      </c>
      <c r="V89" s="25">
        <v>68595.509999999995</v>
      </c>
      <c r="W89" s="25">
        <v>0</v>
      </c>
      <c r="X89" s="10">
        <f t="shared" si="152"/>
        <v>22865.17</v>
      </c>
      <c r="Y89" s="10">
        <f t="shared" si="153"/>
        <v>22865.17</v>
      </c>
      <c r="Z89" s="10">
        <f t="shared" si="154"/>
        <v>0</v>
      </c>
      <c r="AA89" s="89"/>
      <c r="AB89" s="91"/>
      <c r="AC89" s="93"/>
    </row>
    <row r="90" spans="1:29" ht="12.75" x14ac:dyDescent="0.2">
      <c r="A90" s="145"/>
      <c r="B90" s="83"/>
      <c r="C90" s="83"/>
      <c r="D90" s="83"/>
      <c r="E90" s="99"/>
      <c r="F90" s="101"/>
      <c r="G90" s="83"/>
      <c r="H90" s="99"/>
      <c r="I90" s="101"/>
      <c r="J90" s="83"/>
      <c r="K90" s="83"/>
      <c r="L90" s="83"/>
      <c r="M90" s="10">
        <f t="shared" si="150"/>
        <v>22865.17</v>
      </c>
      <c r="N90" s="11">
        <f t="shared" si="150"/>
        <v>22865.17</v>
      </c>
      <c r="O90" s="11">
        <f t="shared" si="150"/>
        <v>0</v>
      </c>
      <c r="P90" s="87"/>
      <c r="Q90" s="15" t="s">
        <v>7</v>
      </c>
      <c r="R90" s="23">
        <f t="shared" si="155"/>
        <v>68595.509999999995</v>
      </c>
      <c r="S90" s="36">
        <v>68595.509999999995</v>
      </c>
      <c r="T90" s="36">
        <v>0</v>
      </c>
      <c r="U90" s="23">
        <f t="shared" si="151"/>
        <v>91460.68</v>
      </c>
      <c r="V90" s="25">
        <v>91460.68</v>
      </c>
      <c r="W90" s="25">
        <v>0</v>
      </c>
      <c r="X90" s="10">
        <f t="shared" si="152"/>
        <v>0</v>
      </c>
      <c r="Y90" s="10">
        <f t="shared" si="153"/>
        <v>0</v>
      </c>
      <c r="Z90" s="10">
        <f t="shared" si="154"/>
        <v>0</v>
      </c>
      <c r="AA90" s="89"/>
      <c r="AB90" s="91"/>
      <c r="AC90" s="93"/>
    </row>
    <row r="91" spans="1:29" ht="12.75" x14ac:dyDescent="0.2">
      <c r="A91" s="145"/>
      <c r="B91" s="83"/>
      <c r="C91" s="83"/>
      <c r="D91" s="83"/>
      <c r="E91" s="125"/>
      <c r="F91" s="101"/>
      <c r="G91" s="83"/>
      <c r="H91" s="99"/>
      <c r="I91" s="101"/>
      <c r="J91" s="83"/>
      <c r="K91" s="83"/>
      <c r="L91" s="83"/>
      <c r="M91" s="147"/>
      <c r="N91" s="147"/>
      <c r="O91" s="147"/>
      <c r="P91" s="87"/>
      <c r="Q91" s="16" t="s">
        <v>3</v>
      </c>
      <c r="R91" s="81">
        <f>SUM(R87:R90)</f>
        <v>274382.03999999998</v>
      </c>
      <c r="S91" s="81">
        <f>SUM(S87:S90)</f>
        <v>274382.03999999998</v>
      </c>
      <c r="T91" s="81">
        <f t="shared" ref="T91:W91" si="156">SUM(T87:T90)</f>
        <v>0</v>
      </c>
      <c r="U91" s="37">
        <f>SUM(U87:U90)</f>
        <v>297247.20999999996</v>
      </c>
      <c r="V91" s="12">
        <f>SUM(V87:V90)</f>
        <v>297247.20999999996</v>
      </c>
      <c r="W91" s="12">
        <f t="shared" si="156"/>
        <v>0</v>
      </c>
      <c r="X91" s="147"/>
      <c r="Y91" s="147"/>
      <c r="Z91" s="147"/>
      <c r="AA91" s="89"/>
      <c r="AB91" s="91"/>
      <c r="AC91" s="93"/>
    </row>
    <row r="92" spans="1:29" ht="12.75" customHeight="1" x14ac:dyDescent="0.2">
      <c r="A92" s="144">
        <f>1+A87</f>
        <v>2</v>
      </c>
      <c r="B92" s="83" t="s">
        <v>57</v>
      </c>
      <c r="C92" s="83" t="s">
        <v>62</v>
      </c>
      <c r="D92" s="83" t="s">
        <v>63</v>
      </c>
      <c r="E92" s="99" t="s">
        <v>60</v>
      </c>
      <c r="F92" s="101"/>
      <c r="G92" s="83" t="s">
        <v>64</v>
      </c>
      <c r="H92" s="99" t="s">
        <v>59</v>
      </c>
      <c r="I92" s="101">
        <v>86.1</v>
      </c>
      <c r="J92" s="99">
        <v>24.27</v>
      </c>
      <c r="K92" s="109">
        <v>44622</v>
      </c>
      <c r="L92" s="109">
        <v>46419</v>
      </c>
      <c r="M92" s="10">
        <f>N92+O92</f>
        <v>0</v>
      </c>
      <c r="N92" s="11">
        <v>0</v>
      </c>
      <c r="O92" s="11">
        <v>0</v>
      </c>
      <c r="P92" s="87" t="s">
        <v>41</v>
      </c>
      <c r="Q92" s="15" t="s">
        <v>4</v>
      </c>
      <c r="R92" s="23">
        <f>S92+T92</f>
        <v>6269.73</v>
      </c>
      <c r="S92" s="23">
        <v>6269.73</v>
      </c>
      <c r="T92" s="23">
        <v>0</v>
      </c>
      <c r="U92" s="23">
        <f>V92+W92</f>
        <v>6269.73</v>
      </c>
      <c r="V92" s="10">
        <v>6269.73</v>
      </c>
      <c r="W92" s="10">
        <v>0</v>
      </c>
      <c r="X92" s="10">
        <f>M92+R92-U92</f>
        <v>0</v>
      </c>
      <c r="Y92" s="10">
        <f>N92+S92-V92</f>
        <v>0</v>
      </c>
      <c r="Z92" s="10">
        <f>O92+T92-W92</f>
        <v>0</v>
      </c>
      <c r="AA92" s="89"/>
      <c r="AB92" s="91"/>
      <c r="AC92" s="255"/>
    </row>
    <row r="93" spans="1:29" ht="12.75" x14ac:dyDescent="0.2">
      <c r="A93" s="144"/>
      <c r="B93" s="83"/>
      <c r="C93" s="83"/>
      <c r="D93" s="83"/>
      <c r="E93" s="99"/>
      <c r="F93" s="101"/>
      <c r="G93" s="83"/>
      <c r="H93" s="99"/>
      <c r="I93" s="101"/>
      <c r="J93" s="99"/>
      <c r="K93" s="99"/>
      <c r="L93" s="99"/>
      <c r="M93" s="10">
        <f t="shared" ref="M93:M95" si="157">X92</f>
        <v>0</v>
      </c>
      <c r="N93" s="11">
        <f t="shared" ref="N93:N95" si="158">Y92</f>
        <v>0</v>
      </c>
      <c r="O93" s="11">
        <f t="shared" ref="O93:O95" si="159">Z92</f>
        <v>0</v>
      </c>
      <c r="P93" s="87"/>
      <c r="Q93" s="15" t="s">
        <v>5</v>
      </c>
      <c r="R93" s="23">
        <f t="shared" ref="R93:R95" si="160">S93+T93</f>
        <v>6269.73</v>
      </c>
      <c r="S93" s="23">
        <v>6269.73</v>
      </c>
      <c r="T93" s="23">
        <v>0</v>
      </c>
      <c r="U93" s="23">
        <f t="shared" ref="U93:U95" si="161">V93</f>
        <v>6269.73</v>
      </c>
      <c r="V93" s="10">
        <v>6269.73</v>
      </c>
      <c r="W93" s="10">
        <v>0</v>
      </c>
      <c r="X93" s="10">
        <f t="shared" ref="X93:X95" si="162">M93+R93-U93</f>
        <v>0</v>
      </c>
      <c r="Y93" s="10">
        <f t="shared" ref="Y93:Y95" si="163">N93+S93-V93</f>
        <v>0</v>
      </c>
      <c r="Z93" s="10">
        <f t="shared" ref="Z93:Z95" si="164">O93+T93-W93</f>
        <v>0</v>
      </c>
      <c r="AA93" s="89"/>
      <c r="AB93" s="91"/>
      <c r="AC93" s="255"/>
    </row>
    <row r="94" spans="1:29" ht="12.75" x14ac:dyDescent="0.2">
      <c r="A94" s="144"/>
      <c r="B94" s="83"/>
      <c r="C94" s="83"/>
      <c r="D94" s="83"/>
      <c r="E94" s="99"/>
      <c r="F94" s="101"/>
      <c r="G94" s="83"/>
      <c r="H94" s="99"/>
      <c r="I94" s="101"/>
      <c r="J94" s="99"/>
      <c r="K94" s="99"/>
      <c r="L94" s="99"/>
      <c r="M94" s="10">
        <f t="shared" si="157"/>
        <v>0</v>
      </c>
      <c r="N94" s="11">
        <f t="shared" si="158"/>
        <v>0</v>
      </c>
      <c r="O94" s="11">
        <f t="shared" si="159"/>
        <v>0</v>
      </c>
      <c r="P94" s="87"/>
      <c r="Q94" s="15" t="s">
        <v>6</v>
      </c>
      <c r="R94" s="23">
        <f t="shared" si="160"/>
        <v>6269.73</v>
      </c>
      <c r="S94" s="23">
        <v>6269.73</v>
      </c>
      <c r="T94" s="23">
        <v>0</v>
      </c>
      <c r="U94" s="23">
        <f t="shared" si="161"/>
        <v>6269.73</v>
      </c>
      <c r="V94" s="10">
        <v>6269.73</v>
      </c>
      <c r="W94" s="10">
        <v>0</v>
      </c>
      <c r="X94" s="10">
        <f t="shared" si="162"/>
        <v>0</v>
      </c>
      <c r="Y94" s="10">
        <f t="shared" si="163"/>
        <v>0</v>
      </c>
      <c r="Z94" s="10">
        <f t="shared" si="164"/>
        <v>0</v>
      </c>
      <c r="AA94" s="89"/>
      <c r="AB94" s="91"/>
      <c r="AC94" s="255"/>
    </row>
    <row r="95" spans="1:29" ht="12.75" x14ac:dyDescent="0.2">
      <c r="A95" s="144"/>
      <c r="B95" s="83"/>
      <c r="C95" s="83"/>
      <c r="D95" s="83"/>
      <c r="E95" s="99"/>
      <c r="F95" s="101"/>
      <c r="G95" s="83"/>
      <c r="H95" s="99"/>
      <c r="I95" s="101"/>
      <c r="J95" s="99"/>
      <c r="K95" s="99"/>
      <c r="L95" s="99"/>
      <c r="M95" s="10">
        <f t="shared" si="157"/>
        <v>0</v>
      </c>
      <c r="N95" s="11">
        <f t="shared" si="158"/>
        <v>0</v>
      </c>
      <c r="O95" s="11">
        <f t="shared" si="159"/>
        <v>0</v>
      </c>
      <c r="P95" s="87"/>
      <c r="Q95" s="15" t="s">
        <v>7</v>
      </c>
      <c r="R95" s="23">
        <f t="shared" si="160"/>
        <v>6269.73</v>
      </c>
      <c r="S95" s="23">
        <v>6269.73</v>
      </c>
      <c r="T95" s="23">
        <v>0</v>
      </c>
      <c r="U95" s="23">
        <f t="shared" si="161"/>
        <v>6269.73</v>
      </c>
      <c r="V95" s="10">
        <v>6269.73</v>
      </c>
      <c r="W95" s="10">
        <v>0</v>
      </c>
      <c r="X95" s="10">
        <f t="shared" si="162"/>
        <v>0</v>
      </c>
      <c r="Y95" s="10">
        <f t="shared" si="163"/>
        <v>0</v>
      </c>
      <c r="Z95" s="10">
        <f t="shared" si="164"/>
        <v>0</v>
      </c>
      <c r="AA95" s="89"/>
      <c r="AB95" s="91"/>
      <c r="AC95" s="255"/>
    </row>
    <row r="96" spans="1:29" ht="12.75" x14ac:dyDescent="0.2">
      <c r="A96" s="144"/>
      <c r="B96" s="83"/>
      <c r="C96" s="83"/>
      <c r="D96" s="83"/>
      <c r="E96" s="99"/>
      <c r="F96" s="101"/>
      <c r="G96" s="83"/>
      <c r="H96" s="99"/>
      <c r="I96" s="101"/>
      <c r="J96" s="99"/>
      <c r="K96" s="99"/>
      <c r="L96" s="99"/>
      <c r="M96" s="147"/>
      <c r="N96" s="147"/>
      <c r="O96" s="147"/>
      <c r="P96" s="87"/>
      <c r="Q96" s="16" t="s">
        <v>3</v>
      </c>
      <c r="R96" s="81">
        <f>SUM(R92:R95)</f>
        <v>25078.92</v>
      </c>
      <c r="S96" s="81">
        <f t="shared" ref="S96:W96" si="165">SUM(S92:S95)</f>
        <v>25078.92</v>
      </c>
      <c r="T96" s="81">
        <f t="shared" si="165"/>
        <v>0</v>
      </c>
      <c r="U96" s="37">
        <f t="shared" si="165"/>
        <v>25078.92</v>
      </c>
      <c r="V96" s="12">
        <f t="shared" si="165"/>
        <v>25078.92</v>
      </c>
      <c r="W96" s="12">
        <f t="shared" si="165"/>
        <v>0</v>
      </c>
      <c r="X96" s="147"/>
      <c r="Y96" s="147"/>
      <c r="Z96" s="147"/>
      <c r="AA96" s="89"/>
      <c r="AB96" s="91"/>
      <c r="AC96" s="255"/>
    </row>
    <row r="97" spans="1:29" ht="12.75" customHeight="1" x14ac:dyDescent="0.2">
      <c r="A97" s="144">
        <f t="shared" ref="A97" si="166">1+A92</f>
        <v>3</v>
      </c>
      <c r="B97" s="83" t="s">
        <v>57</v>
      </c>
      <c r="C97" s="83" t="s">
        <v>65</v>
      </c>
      <c r="D97" s="83" t="s">
        <v>66</v>
      </c>
      <c r="E97" s="99" t="s">
        <v>60</v>
      </c>
      <c r="F97" s="101"/>
      <c r="G97" s="83" t="s">
        <v>98</v>
      </c>
      <c r="H97" s="99" t="s">
        <v>59</v>
      </c>
      <c r="I97" s="101">
        <v>41.4</v>
      </c>
      <c r="J97" s="83">
        <v>64.73</v>
      </c>
      <c r="K97" s="85">
        <v>44504</v>
      </c>
      <c r="L97" s="85">
        <v>46298</v>
      </c>
      <c r="M97" s="10">
        <f>N97+O97</f>
        <v>0</v>
      </c>
      <c r="N97" s="11">
        <v>0</v>
      </c>
      <c r="O97" s="11">
        <v>0</v>
      </c>
      <c r="P97" s="87" t="s">
        <v>41</v>
      </c>
      <c r="Q97" s="15" t="s">
        <v>4</v>
      </c>
      <c r="R97" s="23">
        <f>S97+T97</f>
        <v>8039.22</v>
      </c>
      <c r="S97" s="23">
        <v>8039.22</v>
      </c>
      <c r="T97" s="23">
        <v>0</v>
      </c>
      <c r="U97" s="23">
        <f>V97+W97</f>
        <v>8039.22</v>
      </c>
      <c r="V97" s="10">
        <v>8039.22</v>
      </c>
      <c r="W97" s="10">
        <v>0</v>
      </c>
      <c r="X97" s="10">
        <f>M97+R97-U97</f>
        <v>0</v>
      </c>
      <c r="Y97" s="10">
        <f>N97+S97-V97</f>
        <v>0</v>
      </c>
      <c r="Z97" s="10">
        <f>O97+T97-W97</f>
        <v>0</v>
      </c>
      <c r="AA97" s="89"/>
      <c r="AB97" s="91"/>
      <c r="AC97" s="93"/>
    </row>
    <row r="98" spans="1:29" ht="12.75" customHeight="1" x14ac:dyDescent="0.2">
      <c r="A98" s="144"/>
      <c r="B98" s="83"/>
      <c r="C98" s="83"/>
      <c r="D98" s="83"/>
      <c r="E98" s="99"/>
      <c r="F98" s="101"/>
      <c r="G98" s="83"/>
      <c r="H98" s="99"/>
      <c r="I98" s="101"/>
      <c r="J98" s="83"/>
      <c r="K98" s="85"/>
      <c r="L98" s="85"/>
      <c r="M98" s="10">
        <f t="shared" ref="M98:M100" si="167">X97</f>
        <v>0</v>
      </c>
      <c r="N98" s="11">
        <f t="shared" ref="N98:N100" si="168">Y97</f>
        <v>0</v>
      </c>
      <c r="O98" s="11">
        <f t="shared" ref="O98:O100" si="169">Z97</f>
        <v>0</v>
      </c>
      <c r="P98" s="87"/>
      <c r="Q98" s="15" t="s">
        <v>5</v>
      </c>
      <c r="R98" s="23">
        <f t="shared" ref="R98:R100" si="170">S98+T98</f>
        <v>8039.22</v>
      </c>
      <c r="S98" s="23">
        <v>8039.22</v>
      </c>
      <c r="T98" s="23">
        <v>0</v>
      </c>
      <c r="U98" s="23">
        <f t="shared" ref="U98:U100" si="171">V98</f>
        <v>8039.22</v>
      </c>
      <c r="V98" s="10">
        <v>8039.22</v>
      </c>
      <c r="W98" s="10">
        <v>0</v>
      </c>
      <c r="X98" s="10">
        <f t="shared" ref="X98:X100" si="172">M98+R98-U98</f>
        <v>0</v>
      </c>
      <c r="Y98" s="10">
        <f t="shared" ref="Y98:Y100" si="173">N98+S98-V98</f>
        <v>0</v>
      </c>
      <c r="Z98" s="10">
        <f t="shared" ref="Z98:Z100" si="174">O98+T98-W98</f>
        <v>0</v>
      </c>
      <c r="AA98" s="89"/>
      <c r="AB98" s="91"/>
      <c r="AC98" s="93"/>
    </row>
    <row r="99" spans="1:29" ht="12.75" customHeight="1" x14ac:dyDescent="0.2">
      <c r="A99" s="144"/>
      <c r="B99" s="83"/>
      <c r="C99" s="83"/>
      <c r="D99" s="83"/>
      <c r="E99" s="99"/>
      <c r="F99" s="101"/>
      <c r="G99" s="83"/>
      <c r="H99" s="99"/>
      <c r="I99" s="101"/>
      <c r="J99" s="83"/>
      <c r="K99" s="85"/>
      <c r="L99" s="85"/>
      <c r="M99" s="10">
        <f t="shared" si="167"/>
        <v>0</v>
      </c>
      <c r="N99" s="11">
        <f t="shared" si="168"/>
        <v>0</v>
      </c>
      <c r="O99" s="11">
        <f t="shared" si="169"/>
        <v>0</v>
      </c>
      <c r="P99" s="87"/>
      <c r="Q99" s="15" t="s">
        <v>6</v>
      </c>
      <c r="R99" s="23">
        <f t="shared" si="170"/>
        <v>8039.22</v>
      </c>
      <c r="S99" s="23">
        <v>8039.22</v>
      </c>
      <c r="T99" s="23">
        <v>0</v>
      </c>
      <c r="U99" s="23">
        <f t="shared" si="171"/>
        <v>8039.22</v>
      </c>
      <c r="V99" s="10">
        <v>8039.22</v>
      </c>
      <c r="W99" s="10">
        <v>0</v>
      </c>
      <c r="X99" s="10">
        <f t="shared" si="172"/>
        <v>0</v>
      </c>
      <c r="Y99" s="10">
        <f t="shared" si="173"/>
        <v>0</v>
      </c>
      <c r="Z99" s="10">
        <f t="shared" si="174"/>
        <v>0</v>
      </c>
      <c r="AA99" s="89"/>
      <c r="AB99" s="91"/>
      <c r="AC99" s="93"/>
    </row>
    <row r="100" spans="1:29" ht="12.75" customHeight="1" x14ac:dyDescent="0.2">
      <c r="A100" s="144"/>
      <c r="B100" s="83"/>
      <c r="C100" s="83"/>
      <c r="D100" s="83"/>
      <c r="E100" s="99"/>
      <c r="F100" s="101"/>
      <c r="G100" s="83"/>
      <c r="H100" s="99"/>
      <c r="I100" s="101"/>
      <c r="J100" s="83"/>
      <c r="K100" s="85"/>
      <c r="L100" s="85"/>
      <c r="M100" s="10">
        <f t="shared" si="167"/>
        <v>0</v>
      </c>
      <c r="N100" s="11">
        <f t="shared" si="168"/>
        <v>0</v>
      </c>
      <c r="O100" s="11">
        <f t="shared" si="169"/>
        <v>0</v>
      </c>
      <c r="P100" s="87"/>
      <c r="Q100" s="15" t="s">
        <v>7</v>
      </c>
      <c r="R100" s="23">
        <f t="shared" si="170"/>
        <v>8039.22</v>
      </c>
      <c r="S100" s="23">
        <v>8039.22</v>
      </c>
      <c r="T100" s="23">
        <v>0</v>
      </c>
      <c r="U100" s="23">
        <f t="shared" si="171"/>
        <v>8039.22</v>
      </c>
      <c r="V100" s="10">
        <v>8039.22</v>
      </c>
      <c r="W100" s="10">
        <v>0</v>
      </c>
      <c r="X100" s="10">
        <f t="shared" si="172"/>
        <v>0</v>
      </c>
      <c r="Y100" s="10">
        <f t="shared" si="173"/>
        <v>0</v>
      </c>
      <c r="Z100" s="10">
        <f t="shared" si="174"/>
        <v>0</v>
      </c>
      <c r="AA100" s="89"/>
      <c r="AB100" s="91"/>
      <c r="AC100" s="93"/>
    </row>
    <row r="101" spans="1:29" ht="12.75" customHeight="1" x14ac:dyDescent="0.2">
      <c r="A101" s="145"/>
      <c r="B101" s="83"/>
      <c r="C101" s="83"/>
      <c r="D101" s="83"/>
      <c r="E101" s="99"/>
      <c r="F101" s="83"/>
      <c r="G101" s="83"/>
      <c r="H101" s="99"/>
      <c r="I101" s="83"/>
      <c r="J101" s="83"/>
      <c r="K101" s="83"/>
      <c r="L101" s="83"/>
      <c r="M101" s="147"/>
      <c r="N101" s="147"/>
      <c r="O101" s="147"/>
      <c r="P101" s="267"/>
      <c r="Q101" s="16" t="s">
        <v>3</v>
      </c>
      <c r="R101" s="81">
        <f>SUM(R97:R100)</f>
        <v>32156.880000000001</v>
      </c>
      <c r="S101" s="81">
        <f t="shared" ref="S101:W101" si="175">SUM(S97:S100)</f>
        <v>32156.880000000001</v>
      </c>
      <c r="T101" s="81">
        <f t="shared" si="175"/>
        <v>0</v>
      </c>
      <c r="U101" s="37">
        <f t="shared" si="175"/>
        <v>32156.880000000001</v>
      </c>
      <c r="V101" s="12">
        <f t="shared" si="175"/>
        <v>32156.880000000001</v>
      </c>
      <c r="W101" s="12">
        <f t="shared" si="175"/>
        <v>0</v>
      </c>
      <c r="X101" s="147"/>
      <c r="Y101" s="147"/>
      <c r="Z101" s="147"/>
      <c r="AA101" s="89"/>
      <c r="AB101" s="91"/>
      <c r="AC101" s="93"/>
    </row>
    <row r="102" spans="1:29" ht="12.75" x14ac:dyDescent="0.2">
      <c r="A102" s="144">
        <f t="shared" ref="A102" si="176">1+A97</f>
        <v>4</v>
      </c>
      <c r="B102" s="83" t="s">
        <v>57</v>
      </c>
      <c r="C102" s="83" t="s">
        <v>67</v>
      </c>
      <c r="D102" s="83" t="s">
        <v>68</v>
      </c>
      <c r="E102" s="99" t="s">
        <v>60</v>
      </c>
      <c r="F102" s="101"/>
      <c r="G102" s="83" t="s">
        <v>69</v>
      </c>
      <c r="H102" s="99" t="s">
        <v>70</v>
      </c>
      <c r="I102" s="101">
        <v>31.3</v>
      </c>
      <c r="J102" s="103">
        <v>29</v>
      </c>
      <c r="K102" s="85">
        <v>44504</v>
      </c>
      <c r="L102" s="85">
        <v>46298</v>
      </c>
      <c r="M102" s="10">
        <f>N102+O102</f>
        <v>907.7</v>
      </c>
      <c r="N102" s="11">
        <v>907.7</v>
      </c>
      <c r="O102" s="11">
        <v>0</v>
      </c>
      <c r="P102" s="87" t="s">
        <v>41</v>
      </c>
      <c r="Q102" s="15" t="s">
        <v>4</v>
      </c>
      <c r="R102" s="23">
        <f>S102+T102</f>
        <v>2723.1</v>
      </c>
      <c r="S102" s="23">
        <v>2723.1</v>
      </c>
      <c r="T102" s="23">
        <v>0</v>
      </c>
      <c r="U102" s="23">
        <f>V102+W102</f>
        <v>2723.1</v>
      </c>
      <c r="V102" s="10">
        <v>2723.1</v>
      </c>
      <c r="W102" s="10">
        <v>0</v>
      </c>
      <c r="X102" s="10">
        <f>M102+R102-U102</f>
        <v>907.70000000000027</v>
      </c>
      <c r="Y102" s="10">
        <f>N102+S102-V102</f>
        <v>907.70000000000027</v>
      </c>
      <c r="Z102" s="10">
        <f>O102+T102-W102</f>
        <v>0</v>
      </c>
      <c r="AA102" s="89"/>
      <c r="AB102" s="91"/>
      <c r="AC102" s="93" t="s">
        <v>108</v>
      </c>
    </row>
    <row r="103" spans="1:29" ht="12.75" x14ac:dyDescent="0.2">
      <c r="A103" s="144"/>
      <c r="B103" s="83"/>
      <c r="C103" s="83"/>
      <c r="D103" s="83"/>
      <c r="E103" s="99"/>
      <c r="F103" s="101"/>
      <c r="G103" s="83"/>
      <c r="H103" s="99"/>
      <c r="I103" s="101"/>
      <c r="J103" s="103"/>
      <c r="K103" s="85"/>
      <c r="L103" s="83"/>
      <c r="M103" s="10">
        <f t="shared" ref="M103:M105" si="177">X102</f>
        <v>907.70000000000027</v>
      </c>
      <c r="N103" s="11">
        <f t="shared" ref="N103:N105" si="178">Y102</f>
        <v>907.70000000000027</v>
      </c>
      <c r="O103" s="11">
        <f t="shared" ref="O103:O105" si="179">Z102</f>
        <v>0</v>
      </c>
      <c r="P103" s="87"/>
      <c r="Q103" s="15" t="s">
        <v>5</v>
      </c>
      <c r="R103" s="23">
        <f t="shared" ref="R103:R105" si="180">S103+T103</f>
        <v>2723.1</v>
      </c>
      <c r="S103" s="23">
        <v>2723.1</v>
      </c>
      <c r="T103" s="23">
        <v>0</v>
      </c>
      <c r="U103" s="23">
        <f t="shared" ref="U103:U105" si="181">V103</f>
        <v>2723.1</v>
      </c>
      <c r="V103" s="10">
        <v>2723.1</v>
      </c>
      <c r="W103" s="10">
        <v>0</v>
      </c>
      <c r="X103" s="10">
        <f t="shared" ref="X103:X105" si="182">M103+R103-U103</f>
        <v>907.70000000000027</v>
      </c>
      <c r="Y103" s="10">
        <f t="shared" ref="Y103:Y105" si="183">N103+S103-V103</f>
        <v>907.70000000000027</v>
      </c>
      <c r="Z103" s="10">
        <f t="shared" ref="Z103:Z105" si="184">O103+T103-W103</f>
        <v>0</v>
      </c>
      <c r="AA103" s="89"/>
      <c r="AB103" s="91"/>
      <c r="AC103" s="93"/>
    </row>
    <row r="104" spans="1:29" ht="12.75" x14ac:dyDescent="0.2">
      <c r="A104" s="144"/>
      <c r="B104" s="83"/>
      <c r="C104" s="83"/>
      <c r="D104" s="83"/>
      <c r="E104" s="99"/>
      <c r="F104" s="101"/>
      <c r="G104" s="83"/>
      <c r="H104" s="99"/>
      <c r="I104" s="101"/>
      <c r="J104" s="103"/>
      <c r="K104" s="85"/>
      <c r="L104" s="83"/>
      <c r="M104" s="10">
        <f t="shared" si="177"/>
        <v>907.70000000000027</v>
      </c>
      <c r="N104" s="11">
        <f t="shared" si="178"/>
        <v>907.70000000000027</v>
      </c>
      <c r="O104" s="11">
        <f t="shared" si="179"/>
        <v>0</v>
      </c>
      <c r="P104" s="87"/>
      <c r="Q104" s="15" t="s">
        <v>6</v>
      </c>
      <c r="R104" s="23">
        <f t="shared" si="180"/>
        <v>2723.1</v>
      </c>
      <c r="S104" s="23">
        <v>2723.1</v>
      </c>
      <c r="T104" s="23">
        <v>0</v>
      </c>
      <c r="U104" s="23">
        <f t="shared" si="181"/>
        <v>2723.1</v>
      </c>
      <c r="V104" s="10">
        <v>2723.1</v>
      </c>
      <c r="W104" s="10">
        <v>0</v>
      </c>
      <c r="X104" s="10">
        <f t="shared" si="182"/>
        <v>907.70000000000027</v>
      </c>
      <c r="Y104" s="10">
        <f t="shared" si="183"/>
        <v>907.70000000000027</v>
      </c>
      <c r="Z104" s="10">
        <f t="shared" si="184"/>
        <v>0</v>
      </c>
      <c r="AA104" s="89"/>
      <c r="AB104" s="91"/>
      <c r="AC104" s="93"/>
    </row>
    <row r="105" spans="1:29" ht="12.75" x14ac:dyDescent="0.2">
      <c r="A105" s="144"/>
      <c r="B105" s="83"/>
      <c r="C105" s="83"/>
      <c r="D105" s="83"/>
      <c r="E105" s="99"/>
      <c r="F105" s="101"/>
      <c r="G105" s="83"/>
      <c r="H105" s="99"/>
      <c r="I105" s="101"/>
      <c r="J105" s="103"/>
      <c r="K105" s="85"/>
      <c r="L105" s="83"/>
      <c r="M105" s="10">
        <f t="shared" si="177"/>
        <v>907.70000000000027</v>
      </c>
      <c r="N105" s="11">
        <f t="shared" si="178"/>
        <v>907.70000000000027</v>
      </c>
      <c r="O105" s="11">
        <f t="shared" si="179"/>
        <v>0</v>
      </c>
      <c r="P105" s="87"/>
      <c r="Q105" s="15" t="s">
        <v>7</v>
      </c>
      <c r="R105" s="23">
        <f t="shared" si="180"/>
        <v>2723.1</v>
      </c>
      <c r="S105" s="23">
        <v>2723.1</v>
      </c>
      <c r="T105" s="23">
        <v>0</v>
      </c>
      <c r="U105" s="23">
        <f t="shared" si="181"/>
        <v>2723.1</v>
      </c>
      <c r="V105" s="10">
        <v>2723.1</v>
      </c>
      <c r="W105" s="10">
        <v>0</v>
      </c>
      <c r="X105" s="10">
        <f t="shared" si="182"/>
        <v>907.70000000000027</v>
      </c>
      <c r="Y105" s="10">
        <f t="shared" si="183"/>
        <v>907.70000000000027</v>
      </c>
      <c r="Z105" s="10">
        <f t="shared" si="184"/>
        <v>0</v>
      </c>
      <c r="AA105" s="89"/>
      <c r="AB105" s="91"/>
      <c r="AC105" s="93"/>
    </row>
    <row r="106" spans="1:29" ht="31.5" customHeight="1" x14ac:dyDescent="0.2">
      <c r="A106" s="145"/>
      <c r="B106" s="83"/>
      <c r="C106" s="83"/>
      <c r="D106" s="83"/>
      <c r="E106" s="99"/>
      <c r="F106" s="101"/>
      <c r="G106" s="83"/>
      <c r="H106" s="99"/>
      <c r="I106" s="101"/>
      <c r="J106" s="103"/>
      <c r="K106" s="85"/>
      <c r="L106" s="83"/>
      <c r="M106" s="147"/>
      <c r="N106" s="147"/>
      <c r="O106" s="147"/>
      <c r="P106" s="87"/>
      <c r="Q106" s="16" t="s">
        <v>3</v>
      </c>
      <c r="R106" s="81">
        <f>SUM(R102:R105)</f>
        <v>10892.4</v>
      </c>
      <c r="S106" s="81">
        <f t="shared" ref="S106:W106" si="185">SUM(S102:S105)</f>
        <v>10892.4</v>
      </c>
      <c r="T106" s="81">
        <f t="shared" si="185"/>
        <v>0</v>
      </c>
      <c r="U106" s="37">
        <f t="shared" si="185"/>
        <v>10892.4</v>
      </c>
      <c r="V106" s="12">
        <f t="shared" si="185"/>
        <v>10892.4</v>
      </c>
      <c r="W106" s="12">
        <f t="shared" si="185"/>
        <v>0</v>
      </c>
      <c r="X106" s="147"/>
      <c r="Y106" s="147"/>
      <c r="Z106" s="147"/>
      <c r="AA106" s="89"/>
      <c r="AB106" s="91"/>
      <c r="AC106" s="93"/>
    </row>
    <row r="107" spans="1:29" ht="12.75" x14ac:dyDescent="0.2">
      <c r="A107" s="144">
        <f t="shared" ref="A107:A112" si="186">1+A102</f>
        <v>5</v>
      </c>
      <c r="B107" s="83" t="s">
        <v>57</v>
      </c>
      <c r="C107" s="83" t="s">
        <v>71</v>
      </c>
      <c r="D107" s="83" t="s">
        <v>123</v>
      </c>
      <c r="E107" s="99" t="s">
        <v>76</v>
      </c>
      <c r="F107" s="101"/>
      <c r="G107" s="83" t="s">
        <v>99</v>
      </c>
      <c r="H107" s="103" t="s">
        <v>72</v>
      </c>
      <c r="I107" s="101">
        <v>19.899999999999999</v>
      </c>
      <c r="J107" s="83">
        <v>56.38</v>
      </c>
      <c r="K107" s="152">
        <v>45447</v>
      </c>
      <c r="L107" s="152">
        <v>45780</v>
      </c>
      <c r="M107" s="10">
        <f>N107+O107</f>
        <v>0</v>
      </c>
      <c r="N107" s="11">
        <v>0</v>
      </c>
      <c r="O107" s="11">
        <v>0</v>
      </c>
      <c r="P107" s="87" t="s">
        <v>41</v>
      </c>
      <c r="Q107" s="15" t="s">
        <v>4</v>
      </c>
      <c r="R107" s="23">
        <f>S107+T107</f>
        <v>3365.64</v>
      </c>
      <c r="S107" s="23">
        <v>3365.64</v>
      </c>
      <c r="T107" s="23">
        <v>0</v>
      </c>
      <c r="U107" s="23">
        <f>V107+W107</f>
        <v>3365.64</v>
      </c>
      <c r="V107" s="10">
        <v>3365.64</v>
      </c>
      <c r="W107" s="10">
        <v>0</v>
      </c>
      <c r="X107" s="10">
        <f>M107+R107-U107</f>
        <v>0</v>
      </c>
      <c r="Y107" s="10">
        <f>N107+S107-V107</f>
        <v>0</v>
      </c>
      <c r="Z107" s="10">
        <f>O107+T107-W107</f>
        <v>0</v>
      </c>
      <c r="AA107" s="89"/>
      <c r="AB107" s="91"/>
      <c r="AC107" s="255"/>
    </row>
    <row r="108" spans="1:29" ht="12.75" x14ac:dyDescent="0.2">
      <c r="A108" s="144"/>
      <c r="B108" s="83"/>
      <c r="C108" s="83"/>
      <c r="D108" s="83"/>
      <c r="E108" s="99"/>
      <c r="F108" s="101"/>
      <c r="G108" s="83"/>
      <c r="H108" s="103"/>
      <c r="I108" s="101"/>
      <c r="J108" s="83"/>
      <c r="K108" s="153"/>
      <c r="L108" s="153"/>
      <c r="M108" s="10">
        <f t="shared" ref="M108:M110" si="187">X107</f>
        <v>0</v>
      </c>
      <c r="N108" s="11">
        <f t="shared" ref="N108:N110" si="188">Y107</f>
        <v>0</v>
      </c>
      <c r="O108" s="11">
        <f t="shared" ref="O108:O110" si="189">Z107</f>
        <v>0</v>
      </c>
      <c r="P108" s="87"/>
      <c r="Q108" s="15" t="s">
        <v>5</v>
      </c>
      <c r="R108" s="23">
        <f t="shared" ref="R108:R110" si="190">S108+T108</f>
        <v>3365.64</v>
      </c>
      <c r="S108" s="23">
        <v>3365.64</v>
      </c>
      <c r="T108" s="23">
        <v>0</v>
      </c>
      <c r="U108" s="23">
        <f t="shared" ref="U108:U110" si="191">V108</f>
        <v>3365.64</v>
      </c>
      <c r="V108" s="10">
        <v>3365.64</v>
      </c>
      <c r="W108" s="10">
        <v>0</v>
      </c>
      <c r="X108" s="10">
        <f t="shared" ref="X108:X110" si="192">M108+R108-U108</f>
        <v>0</v>
      </c>
      <c r="Y108" s="10">
        <f t="shared" ref="Y108:Y110" si="193">N108+S108-V108</f>
        <v>0</v>
      </c>
      <c r="Z108" s="10">
        <f t="shared" ref="Z108:Z110" si="194">O108+T108-W108</f>
        <v>0</v>
      </c>
      <c r="AA108" s="89"/>
      <c r="AB108" s="91"/>
      <c r="AC108" s="255"/>
    </row>
    <row r="109" spans="1:29" ht="12.75" x14ac:dyDescent="0.2">
      <c r="A109" s="144"/>
      <c r="B109" s="83"/>
      <c r="C109" s="83"/>
      <c r="D109" s="83"/>
      <c r="E109" s="99"/>
      <c r="F109" s="101"/>
      <c r="G109" s="83"/>
      <c r="H109" s="103"/>
      <c r="I109" s="101"/>
      <c r="J109" s="83"/>
      <c r="K109" s="153"/>
      <c r="L109" s="153"/>
      <c r="M109" s="10">
        <f t="shared" si="187"/>
        <v>0</v>
      </c>
      <c r="N109" s="11">
        <f t="shared" si="188"/>
        <v>0</v>
      </c>
      <c r="O109" s="11">
        <f t="shared" si="189"/>
        <v>0</v>
      </c>
      <c r="P109" s="87"/>
      <c r="Q109" s="15" t="s">
        <v>6</v>
      </c>
      <c r="R109" s="23">
        <f t="shared" si="190"/>
        <v>3365.7</v>
      </c>
      <c r="S109" s="23">
        <v>3365.7</v>
      </c>
      <c r="T109" s="23">
        <v>0</v>
      </c>
      <c r="U109" s="23">
        <f t="shared" si="191"/>
        <v>3365.7</v>
      </c>
      <c r="V109" s="10">
        <v>3365.7</v>
      </c>
      <c r="W109" s="10">
        <v>0</v>
      </c>
      <c r="X109" s="10">
        <f t="shared" si="192"/>
        <v>0</v>
      </c>
      <c r="Y109" s="10">
        <f t="shared" si="193"/>
        <v>0</v>
      </c>
      <c r="Z109" s="10">
        <f t="shared" si="194"/>
        <v>0</v>
      </c>
      <c r="AA109" s="89"/>
      <c r="AB109" s="91"/>
      <c r="AC109" s="255"/>
    </row>
    <row r="110" spans="1:29" ht="12.75" x14ac:dyDescent="0.2">
      <c r="A110" s="144"/>
      <c r="B110" s="83"/>
      <c r="C110" s="83"/>
      <c r="D110" s="83"/>
      <c r="E110" s="99"/>
      <c r="F110" s="101"/>
      <c r="G110" s="83"/>
      <c r="H110" s="103"/>
      <c r="I110" s="101"/>
      <c r="J110" s="83"/>
      <c r="K110" s="153"/>
      <c r="L110" s="153"/>
      <c r="M110" s="10">
        <f t="shared" si="187"/>
        <v>0</v>
      </c>
      <c r="N110" s="11">
        <f t="shared" si="188"/>
        <v>0</v>
      </c>
      <c r="O110" s="11">
        <f t="shared" si="189"/>
        <v>0</v>
      </c>
      <c r="P110" s="87"/>
      <c r="Q110" s="15" t="s">
        <v>7</v>
      </c>
      <c r="R110" s="23">
        <f t="shared" si="190"/>
        <v>3365.7</v>
      </c>
      <c r="S110" s="23">
        <v>3365.7</v>
      </c>
      <c r="T110" s="23">
        <v>0</v>
      </c>
      <c r="U110" s="23">
        <f t="shared" si="191"/>
        <v>3365.7</v>
      </c>
      <c r="V110" s="10">
        <v>3365.7</v>
      </c>
      <c r="W110" s="10">
        <v>0</v>
      </c>
      <c r="X110" s="10">
        <f t="shared" si="192"/>
        <v>0</v>
      </c>
      <c r="Y110" s="10">
        <f t="shared" si="193"/>
        <v>0</v>
      </c>
      <c r="Z110" s="10">
        <f t="shared" si="194"/>
        <v>0</v>
      </c>
      <c r="AA110" s="89"/>
      <c r="AB110" s="91"/>
      <c r="AC110" s="255"/>
    </row>
    <row r="111" spans="1:29" ht="12.75" x14ac:dyDescent="0.2">
      <c r="A111" s="145"/>
      <c r="B111" s="83"/>
      <c r="C111" s="83"/>
      <c r="D111" s="83"/>
      <c r="E111" s="125"/>
      <c r="F111" s="101"/>
      <c r="G111" s="83"/>
      <c r="H111" s="103"/>
      <c r="I111" s="101"/>
      <c r="J111" s="83"/>
      <c r="K111" s="134"/>
      <c r="L111" s="134"/>
      <c r="M111" s="147"/>
      <c r="N111" s="147"/>
      <c r="O111" s="147"/>
      <c r="P111" s="87"/>
      <c r="Q111" s="16" t="s">
        <v>3</v>
      </c>
      <c r="R111" s="81">
        <f>SUM(R107:R110)</f>
        <v>13462.68</v>
      </c>
      <c r="S111" s="81">
        <f t="shared" ref="S111:W111" si="195">SUM(S107:S110)</f>
        <v>13462.68</v>
      </c>
      <c r="T111" s="81">
        <f t="shared" si="195"/>
        <v>0</v>
      </c>
      <c r="U111" s="37">
        <f t="shared" si="195"/>
        <v>13462.68</v>
      </c>
      <c r="V111" s="12">
        <f t="shared" si="195"/>
        <v>13462.68</v>
      </c>
      <c r="W111" s="12">
        <f t="shared" si="195"/>
        <v>0</v>
      </c>
      <c r="X111" s="147"/>
      <c r="Y111" s="147"/>
      <c r="Z111" s="147"/>
      <c r="AA111" s="89"/>
      <c r="AB111" s="91"/>
      <c r="AC111" s="255"/>
    </row>
    <row r="112" spans="1:29" ht="12.75" x14ac:dyDescent="0.2">
      <c r="A112" s="96">
        <f t="shared" si="186"/>
        <v>6</v>
      </c>
      <c r="B112" s="106" t="s">
        <v>57</v>
      </c>
      <c r="C112" s="110" t="s">
        <v>62</v>
      </c>
      <c r="D112" s="106" t="s">
        <v>122</v>
      </c>
      <c r="E112" s="125" t="s">
        <v>60</v>
      </c>
      <c r="F112" s="122"/>
      <c r="G112" s="110" t="s">
        <v>100</v>
      </c>
      <c r="H112" s="103" t="s">
        <v>73</v>
      </c>
      <c r="I112" s="122">
        <v>3</v>
      </c>
      <c r="J112" s="106" t="s">
        <v>101</v>
      </c>
      <c r="K112" s="152">
        <v>45627</v>
      </c>
      <c r="L112" s="152">
        <v>45963</v>
      </c>
      <c r="M112" s="10">
        <f>N112+O112</f>
        <v>0</v>
      </c>
      <c r="N112" s="11">
        <v>0</v>
      </c>
      <c r="O112" s="11">
        <v>0</v>
      </c>
      <c r="P112" s="131" t="s">
        <v>41</v>
      </c>
      <c r="Q112" s="15" t="s">
        <v>4</v>
      </c>
      <c r="R112" s="23">
        <f>S112+T112</f>
        <v>436.92</v>
      </c>
      <c r="S112" s="23">
        <v>436.92</v>
      </c>
      <c r="T112" s="23">
        <v>0</v>
      </c>
      <c r="U112" s="23">
        <f>V112+W112</f>
        <v>436.92</v>
      </c>
      <c r="V112" s="10">
        <v>436.92</v>
      </c>
      <c r="W112" s="10">
        <v>0</v>
      </c>
      <c r="X112" s="10">
        <f>M112+R112-U112</f>
        <v>0</v>
      </c>
      <c r="Y112" s="10">
        <f>N112+S112-V112</f>
        <v>0</v>
      </c>
      <c r="Z112" s="10">
        <f>O112+T112-W112</f>
        <v>0</v>
      </c>
      <c r="AA112" s="119"/>
      <c r="AB112" s="116"/>
      <c r="AC112" s="113"/>
    </row>
    <row r="113" spans="1:29" ht="12.75" x14ac:dyDescent="0.2">
      <c r="A113" s="97"/>
      <c r="B113" s="107"/>
      <c r="C113" s="111"/>
      <c r="D113" s="107"/>
      <c r="E113" s="126"/>
      <c r="F113" s="123"/>
      <c r="G113" s="111"/>
      <c r="H113" s="103"/>
      <c r="I113" s="123"/>
      <c r="J113" s="107"/>
      <c r="K113" s="153"/>
      <c r="L113" s="153"/>
      <c r="M113" s="10">
        <f t="shared" ref="M113:M115" si="196">X112</f>
        <v>0</v>
      </c>
      <c r="N113" s="11">
        <f t="shared" ref="N113:N115" si="197">Y112</f>
        <v>0</v>
      </c>
      <c r="O113" s="11">
        <f t="shared" ref="O113:O115" si="198">Z112</f>
        <v>0</v>
      </c>
      <c r="P113" s="132"/>
      <c r="Q113" s="15" t="s">
        <v>5</v>
      </c>
      <c r="R113" s="23">
        <f t="shared" ref="R113:R115" si="199">S113+T113</f>
        <v>436.92</v>
      </c>
      <c r="S113" s="23">
        <v>436.92</v>
      </c>
      <c r="T113" s="23">
        <v>0</v>
      </c>
      <c r="U113" s="23">
        <f t="shared" ref="U113:U115" si="200">V113</f>
        <v>436.92</v>
      </c>
      <c r="V113" s="10">
        <v>436.92</v>
      </c>
      <c r="W113" s="10">
        <v>0</v>
      </c>
      <c r="X113" s="10">
        <f t="shared" ref="X113:X115" si="201">M113+R113-U113</f>
        <v>0</v>
      </c>
      <c r="Y113" s="10">
        <f t="shared" ref="Y113:Y115" si="202">N113+S113-V113</f>
        <v>0</v>
      </c>
      <c r="Z113" s="10">
        <f t="shared" ref="Z113:Z115" si="203">O113+T113-W113</f>
        <v>0</v>
      </c>
      <c r="AA113" s="120"/>
      <c r="AB113" s="117"/>
      <c r="AC113" s="114"/>
    </row>
    <row r="114" spans="1:29" ht="12.75" x14ac:dyDescent="0.2">
      <c r="A114" s="97"/>
      <c r="B114" s="107"/>
      <c r="C114" s="111"/>
      <c r="D114" s="107"/>
      <c r="E114" s="126"/>
      <c r="F114" s="123"/>
      <c r="G114" s="111"/>
      <c r="H114" s="103"/>
      <c r="I114" s="123"/>
      <c r="J114" s="107"/>
      <c r="K114" s="153"/>
      <c r="L114" s="153"/>
      <c r="M114" s="10">
        <f t="shared" si="196"/>
        <v>0</v>
      </c>
      <c r="N114" s="11">
        <f t="shared" si="197"/>
        <v>0</v>
      </c>
      <c r="O114" s="11">
        <f t="shared" si="198"/>
        <v>0</v>
      </c>
      <c r="P114" s="132"/>
      <c r="Q114" s="15" t="s">
        <v>6</v>
      </c>
      <c r="R114" s="23">
        <f t="shared" si="199"/>
        <v>436.92</v>
      </c>
      <c r="S114" s="23">
        <v>436.92</v>
      </c>
      <c r="T114" s="23">
        <v>0</v>
      </c>
      <c r="U114" s="23">
        <f t="shared" si="200"/>
        <v>436.92</v>
      </c>
      <c r="V114" s="10">
        <v>436.92</v>
      </c>
      <c r="W114" s="10">
        <v>0</v>
      </c>
      <c r="X114" s="10">
        <f t="shared" si="201"/>
        <v>0</v>
      </c>
      <c r="Y114" s="10">
        <f t="shared" si="202"/>
        <v>0</v>
      </c>
      <c r="Z114" s="10">
        <f t="shared" si="203"/>
        <v>0</v>
      </c>
      <c r="AA114" s="120"/>
      <c r="AB114" s="117"/>
      <c r="AC114" s="114"/>
    </row>
    <row r="115" spans="1:29" ht="12.75" x14ac:dyDescent="0.2">
      <c r="A115" s="97"/>
      <c r="B115" s="107"/>
      <c r="C115" s="111"/>
      <c r="D115" s="107"/>
      <c r="E115" s="126"/>
      <c r="F115" s="123"/>
      <c r="G115" s="111"/>
      <c r="H115" s="103"/>
      <c r="I115" s="123"/>
      <c r="J115" s="107"/>
      <c r="K115" s="153"/>
      <c r="L115" s="153"/>
      <c r="M115" s="10">
        <f t="shared" si="196"/>
        <v>0</v>
      </c>
      <c r="N115" s="11">
        <f t="shared" si="197"/>
        <v>0</v>
      </c>
      <c r="O115" s="11">
        <f t="shared" si="198"/>
        <v>0</v>
      </c>
      <c r="P115" s="132"/>
      <c r="Q115" s="15" t="s">
        <v>7</v>
      </c>
      <c r="R115" s="23">
        <f t="shared" si="199"/>
        <v>436.92</v>
      </c>
      <c r="S115" s="23">
        <v>436.92</v>
      </c>
      <c r="T115" s="23">
        <v>0</v>
      </c>
      <c r="U115" s="23">
        <f t="shared" si="200"/>
        <v>436.92</v>
      </c>
      <c r="V115" s="10">
        <v>436.92</v>
      </c>
      <c r="W115" s="10">
        <v>0</v>
      </c>
      <c r="X115" s="10">
        <f t="shared" si="201"/>
        <v>0</v>
      </c>
      <c r="Y115" s="10">
        <f t="shared" si="202"/>
        <v>0</v>
      </c>
      <c r="Z115" s="10">
        <f t="shared" si="203"/>
        <v>0</v>
      </c>
      <c r="AA115" s="120"/>
      <c r="AB115" s="117"/>
      <c r="AC115" s="114"/>
    </row>
    <row r="116" spans="1:29" ht="12.75" x14ac:dyDescent="0.2">
      <c r="A116" s="98"/>
      <c r="B116" s="112"/>
      <c r="C116" s="105"/>
      <c r="D116" s="112"/>
      <c r="E116" s="127"/>
      <c r="F116" s="124"/>
      <c r="G116" s="105"/>
      <c r="H116" s="103"/>
      <c r="I116" s="124"/>
      <c r="J116" s="112"/>
      <c r="K116" s="134"/>
      <c r="L116" s="134"/>
      <c r="M116" s="128"/>
      <c r="N116" s="129"/>
      <c r="O116" s="130"/>
      <c r="P116" s="188"/>
      <c r="Q116" s="16" t="s">
        <v>3</v>
      </c>
      <c r="R116" s="81">
        <f>SUM(R112:R115)</f>
        <v>1747.68</v>
      </c>
      <c r="S116" s="81">
        <f t="shared" ref="S116:W116" si="204">SUM(S112:S115)</f>
        <v>1747.68</v>
      </c>
      <c r="T116" s="81">
        <f t="shared" si="204"/>
        <v>0</v>
      </c>
      <c r="U116" s="37">
        <f>SUM(U112:U115)</f>
        <v>1747.68</v>
      </c>
      <c r="V116" s="12">
        <f>SUM(V112:V115)</f>
        <v>1747.68</v>
      </c>
      <c r="W116" s="12">
        <f t="shared" si="204"/>
        <v>0</v>
      </c>
      <c r="X116" s="128"/>
      <c r="Y116" s="129"/>
      <c r="Z116" s="130"/>
      <c r="AA116" s="121"/>
      <c r="AB116" s="118"/>
      <c r="AC116" s="115"/>
    </row>
    <row r="117" spans="1:29" ht="12.75" x14ac:dyDescent="0.2">
      <c r="A117" s="96">
        <f t="shared" ref="A117" si="205">1+A112</f>
        <v>7</v>
      </c>
      <c r="B117" s="83" t="s">
        <v>57</v>
      </c>
      <c r="C117" s="83" t="s">
        <v>129</v>
      </c>
      <c r="D117" s="83" t="s">
        <v>133</v>
      </c>
      <c r="E117" s="125" t="s">
        <v>60</v>
      </c>
      <c r="F117" s="101"/>
      <c r="G117" s="103" t="s">
        <v>130</v>
      </c>
      <c r="H117" s="105" t="s">
        <v>131</v>
      </c>
      <c r="I117" s="101">
        <v>64.73</v>
      </c>
      <c r="J117" s="110">
        <v>48.55</v>
      </c>
      <c r="K117" s="134" t="s">
        <v>132</v>
      </c>
      <c r="L117" s="134">
        <v>46208</v>
      </c>
      <c r="M117" s="10">
        <f>N117+O117</f>
        <v>0</v>
      </c>
      <c r="N117" s="11">
        <v>0</v>
      </c>
      <c r="O117" s="11">
        <v>0</v>
      </c>
      <c r="P117" s="87" t="s">
        <v>41</v>
      </c>
      <c r="Q117" s="15" t="s">
        <v>4</v>
      </c>
      <c r="R117" s="23">
        <f>S117+T117</f>
        <v>0</v>
      </c>
      <c r="S117" s="23">
        <v>0</v>
      </c>
      <c r="T117" s="23">
        <v>0</v>
      </c>
      <c r="U117" s="23">
        <f>V117+W117</f>
        <v>0</v>
      </c>
      <c r="V117" s="10">
        <v>0</v>
      </c>
      <c r="W117" s="10">
        <v>0</v>
      </c>
      <c r="X117" s="10">
        <f>M117+R117-U117</f>
        <v>0</v>
      </c>
      <c r="Y117" s="10">
        <f>N117+S117-V117</f>
        <v>0</v>
      </c>
      <c r="Z117" s="10">
        <f>O117+T117-W117</f>
        <v>0</v>
      </c>
      <c r="AA117" s="89"/>
      <c r="AB117" s="91"/>
      <c r="AC117" s="93" t="s">
        <v>109</v>
      </c>
    </row>
    <row r="118" spans="1:29" ht="12.75" x14ac:dyDescent="0.2">
      <c r="A118" s="97"/>
      <c r="B118" s="83"/>
      <c r="C118" s="83"/>
      <c r="D118" s="83"/>
      <c r="E118" s="126"/>
      <c r="F118" s="101"/>
      <c r="G118" s="103"/>
      <c r="H118" s="103"/>
      <c r="I118" s="101"/>
      <c r="J118" s="111"/>
      <c r="K118" s="83"/>
      <c r="L118" s="83"/>
      <c r="M118" s="10">
        <f t="shared" ref="M118:M120" si="206">N118+O118</f>
        <v>0</v>
      </c>
      <c r="N118" s="11">
        <v>0</v>
      </c>
      <c r="O118" s="11">
        <f t="shared" ref="O118:O120" si="207">Z117</f>
        <v>0</v>
      </c>
      <c r="P118" s="87"/>
      <c r="Q118" s="15" t="s">
        <v>5</v>
      </c>
      <c r="R118" s="23">
        <f t="shared" ref="R118:R120" si="208">S118+T118</f>
        <v>0</v>
      </c>
      <c r="S118" s="23">
        <v>0</v>
      </c>
      <c r="T118" s="23">
        <v>0</v>
      </c>
      <c r="U118" s="23">
        <f t="shared" ref="U118:U119" si="209">V118+W118</f>
        <v>0</v>
      </c>
      <c r="V118" s="10">
        <v>0</v>
      </c>
      <c r="W118" s="10">
        <v>0</v>
      </c>
      <c r="X118" s="10">
        <f t="shared" ref="X118:X120" si="210">M118+R118-U118</f>
        <v>0</v>
      </c>
      <c r="Y118" s="10">
        <f t="shared" ref="Y118:Y120" si="211">N118+S118-V118</f>
        <v>0</v>
      </c>
      <c r="Z118" s="10">
        <f t="shared" ref="Z118:Z120" si="212">O118+T118-W118</f>
        <v>0</v>
      </c>
      <c r="AA118" s="89"/>
      <c r="AB118" s="91"/>
      <c r="AC118" s="93"/>
    </row>
    <row r="119" spans="1:29" ht="12.75" x14ac:dyDescent="0.2">
      <c r="A119" s="97"/>
      <c r="B119" s="83"/>
      <c r="C119" s="83"/>
      <c r="D119" s="83"/>
      <c r="E119" s="126"/>
      <c r="F119" s="101"/>
      <c r="G119" s="103"/>
      <c r="H119" s="103"/>
      <c r="I119" s="101"/>
      <c r="J119" s="111"/>
      <c r="K119" s="83"/>
      <c r="L119" s="83"/>
      <c r="M119" s="10">
        <f t="shared" si="206"/>
        <v>0</v>
      </c>
      <c r="N119" s="11">
        <v>0</v>
      </c>
      <c r="O119" s="11">
        <f t="shared" si="207"/>
        <v>0</v>
      </c>
      <c r="P119" s="87"/>
      <c r="Q119" s="15" t="s">
        <v>6</v>
      </c>
      <c r="R119" s="23">
        <f t="shared" si="208"/>
        <v>6278.8</v>
      </c>
      <c r="S119" s="23">
        <v>6278.8</v>
      </c>
      <c r="T119" s="23">
        <v>0</v>
      </c>
      <c r="U119" s="23">
        <f t="shared" si="209"/>
        <v>3139.4</v>
      </c>
      <c r="V119" s="10">
        <v>3139.4</v>
      </c>
      <c r="W119" s="10">
        <v>0</v>
      </c>
      <c r="X119" s="10">
        <f t="shared" si="210"/>
        <v>3139.4</v>
      </c>
      <c r="Y119" s="10">
        <f t="shared" si="211"/>
        <v>3139.4</v>
      </c>
      <c r="Z119" s="10">
        <f t="shared" si="212"/>
        <v>0</v>
      </c>
      <c r="AA119" s="89"/>
      <c r="AB119" s="91"/>
      <c r="AC119" s="93"/>
    </row>
    <row r="120" spans="1:29" ht="12.75" x14ac:dyDescent="0.2">
      <c r="A120" s="97"/>
      <c r="B120" s="83"/>
      <c r="C120" s="83"/>
      <c r="D120" s="83"/>
      <c r="E120" s="126"/>
      <c r="F120" s="101"/>
      <c r="G120" s="103"/>
      <c r="H120" s="103"/>
      <c r="I120" s="101"/>
      <c r="J120" s="111"/>
      <c r="K120" s="83"/>
      <c r="L120" s="83"/>
      <c r="M120" s="10">
        <f t="shared" si="206"/>
        <v>0</v>
      </c>
      <c r="N120" s="11">
        <v>0</v>
      </c>
      <c r="O120" s="11">
        <f t="shared" si="207"/>
        <v>0</v>
      </c>
      <c r="P120" s="87"/>
      <c r="Q120" s="15" t="s">
        <v>7</v>
      </c>
      <c r="R120" s="23">
        <f t="shared" si="208"/>
        <v>9418.2000000000007</v>
      </c>
      <c r="S120" s="23">
        <v>9418.2000000000007</v>
      </c>
      <c r="T120" s="23">
        <v>0</v>
      </c>
      <c r="U120" s="23">
        <f t="shared" ref="U120" si="213">V120</f>
        <v>9418.2000000000007</v>
      </c>
      <c r="V120" s="10">
        <v>9418.2000000000007</v>
      </c>
      <c r="W120" s="10">
        <v>0</v>
      </c>
      <c r="X120" s="10">
        <f t="shared" si="210"/>
        <v>0</v>
      </c>
      <c r="Y120" s="10">
        <f t="shared" si="211"/>
        <v>0</v>
      </c>
      <c r="Z120" s="10">
        <f t="shared" si="212"/>
        <v>0</v>
      </c>
      <c r="AA120" s="89"/>
      <c r="AB120" s="91"/>
      <c r="AC120" s="93"/>
    </row>
    <row r="121" spans="1:29" ht="13.5" thickBot="1" x14ac:dyDescent="0.25">
      <c r="A121" s="98"/>
      <c r="B121" s="84"/>
      <c r="C121" s="84"/>
      <c r="D121" s="84"/>
      <c r="E121" s="127"/>
      <c r="F121" s="102"/>
      <c r="G121" s="104"/>
      <c r="H121" s="104"/>
      <c r="I121" s="102"/>
      <c r="J121" s="105"/>
      <c r="K121" s="83"/>
      <c r="L121" s="83"/>
      <c r="M121" s="95"/>
      <c r="N121" s="95"/>
      <c r="O121" s="95"/>
      <c r="P121" s="88"/>
      <c r="Q121" s="67" t="s">
        <v>3</v>
      </c>
      <c r="R121" s="53">
        <f>SUM(R117:R120)</f>
        <v>15697</v>
      </c>
      <c r="S121" s="53">
        <f t="shared" ref="S121:W121" si="214">SUM(S117:S120)</f>
        <v>15697</v>
      </c>
      <c r="T121" s="53">
        <f t="shared" si="214"/>
        <v>0</v>
      </c>
      <c r="U121" s="53">
        <f t="shared" si="214"/>
        <v>12557.6</v>
      </c>
      <c r="V121" s="58">
        <f t="shared" si="214"/>
        <v>12557.6</v>
      </c>
      <c r="W121" s="58">
        <f t="shared" si="214"/>
        <v>0</v>
      </c>
      <c r="X121" s="95"/>
      <c r="Y121" s="95"/>
      <c r="Z121" s="95"/>
      <c r="AA121" s="90"/>
      <c r="AB121" s="92"/>
      <c r="AC121" s="94"/>
    </row>
    <row r="122" spans="1:29" ht="12.75" x14ac:dyDescent="0.2">
      <c r="A122" s="96">
        <f t="shared" ref="A122" si="215">1+A117</f>
        <v>8</v>
      </c>
      <c r="B122" s="83" t="s">
        <v>57</v>
      </c>
      <c r="C122" s="83" t="s">
        <v>87</v>
      </c>
      <c r="D122" s="83"/>
      <c r="E122" s="99"/>
      <c r="F122" s="101"/>
      <c r="G122" s="103" t="s">
        <v>105</v>
      </c>
      <c r="H122" s="105"/>
      <c r="I122" s="101">
        <v>51</v>
      </c>
      <c r="J122" s="83"/>
      <c r="K122" s="85"/>
      <c r="L122" s="85"/>
      <c r="M122" s="10">
        <f>N122+O122</f>
        <v>13580.61</v>
      </c>
      <c r="N122" s="11">
        <v>13580.61</v>
      </c>
      <c r="O122" s="11">
        <v>0</v>
      </c>
      <c r="P122" s="87" t="s">
        <v>41</v>
      </c>
      <c r="Q122" s="15" t="s">
        <v>4</v>
      </c>
      <c r="R122" s="23">
        <f>S122+T122</f>
        <v>0</v>
      </c>
      <c r="S122" s="23">
        <v>0</v>
      </c>
      <c r="T122" s="23">
        <v>0</v>
      </c>
      <c r="U122" s="23">
        <f>V122+W122</f>
        <v>2559</v>
      </c>
      <c r="V122" s="10">
        <v>2559</v>
      </c>
      <c r="W122" s="10">
        <v>0</v>
      </c>
      <c r="X122" s="10">
        <f>M122+R122-U122</f>
        <v>11021.61</v>
      </c>
      <c r="Y122" s="10">
        <f>N122+S122-V122</f>
        <v>11021.61</v>
      </c>
      <c r="Z122" s="10">
        <f>O122+T122-W122</f>
        <v>0</v>
      </c>
      <c r="AA122" s="89"/>
      <c r="AB122" s="91"/>
      <c r="AC122" s="93" t="s">
        <v>109</v>
      </c>
    </row>
    <row r="123" spans="1:29" ht="12.75" x14ac:dyDescent="0.2">
      <c r="A123" s="97"/>
      <c r="B123" s="83"/>
      <c r="C123" s="83"/>
      <c r="D123" s="83"/>
      <c r="E123" s="99"/>
      <c r="F123" s="101"/>
      <c r="G123" s="103"/>
      <c r="H123" s="103"/>
      <c r="I123" s="101"/>
      <c r="J123" s="83"/>
      <c r="K123" s="85"/>
      <c r="L123" s="83"/>
      <c r="M123" s="10">
        <f t="shared" ref="M123:M125" si="216">N123+O123</f>
        <v>11021.61</v>
      </c>
      <c r="N123" s="11">
        <v>11021.61</v>
      </c>
      <c r="O123" s="11">
        <f t="shared" ref="O123:O125" si="217">Z122</f>
        <v>0</v>
      </c>
      <c r="P123" s="87"/>
      <c r="Q123" s="15" t="s">
        <v>5</v>
      </c>
      <c r="R123" s="23">
        <f t="shared" ref="R123:R125" si="218">S123+T123</f>
        <v>0</v>
      </c>
      <c r="S123" s="23">
        <v>0</v>
      </c>
      <c r="T123" s="23">
        <v>0</v>
      </c>
      <c r="U123" s="23">
        <f t="shared" ref="U123:U125" si="219">V123+W123</f>
        <v>2559</v>
      </c>
      <c r="V123" s="10">
        <v>2559</v>
      </c>
      <c r="W123" s="10">
        <v>0</v>
      </c>
      <c r="X123" s="10">
        <f t="shared" ref="X123:X125" si="220">M123+R123-U123</f>
        <v>8462.61</v>
      </c>
      <c r="Y123" s="10">
        <f t="shared" ref="Y123:Y125" si="221">N123+S123-V123</f>
        <v>8462.61</v>
      </c>
      <c r="Z123" s="10">
        <f t="shared" ref="Z123:Z125" si="222">O123+T123-W123</f>
        <v>0</v>
      </c>
      <c r="AA123" s="89"/>
      <c r="AB123" s="91"/>
      <c r="AC123" s="93"/>
    </row>
    <row r="124" spans="1:29" ht="12.75" x14ac:dyDescent="0.2">
      <c r="A124" s="97"/>
      <c r="B124" s="83"/>
      <c r="C124" s="83"/>
      <c r="D124" s="83"/>
      <c r="E124" s="99"/>
      <c r="F124" s="101"/>
      <c r="G124" s="103"/>
      <c r="H124" s="103"/>
      <c r="I124" s="101"/>
      <c r="J124" s="83"/>
      <c r="K124" s="85"/>
      <c r="L124" s="83"/>
      <c r="M124" s="10">
        <f t="shared" si="216"/>
        <v>5902.61</v>
      </c>
      <c r="N124" s="11">
        <v>5902.61</v>
      </c>
      <c r="O124" s="11">
        <f t="shared" si="217"/>
        <v>0</v>
      </c>
      <c r="P124" s="87"/>
      <c r="Q124" s="15" t="s">
        <v>6</v>
      </c>
      <c r="R124" s="23">
        <f t="shared" si="218"/>
        <v>0</v>
      </c>
      <c r="S124" s="23">
        <v>0</v>
      </c>
      <c r="T124" s="23">
        <v>0</v>
      </c>
      <c r="U124" s="23">
        <f t="shared" si="219"/>
        <v>2559</v>
      </c>
      <c r="V124" s="10">
        <v>2559</v>
      </c>
      <c r="W124" s="10">
        <v>0</v>
      </c>
      <c r="X124" s="10">
        <f t="shared" si="220"/>
        <v>3343.6099999999997</v>
      </c>
      <c r="Y124" s="10">
        <f t="shared" si="221"/>
        <v>3343.6099999999997</v>
      </c>
      <c r="Z124" s="10">
        <f t="shared" si="222"/>
        <v>0</v>
      </c>
      <c r="AA124" s="89"/>
      <c r="AB124" s="91"/>
      <c r="AC124" s="93"/>
    </row>
    <row r="125" spans="1:29" ht="12.75" x14ac:dyDescent="0.2">
      <c r="A125" s="97"/>
      <c r="B125" s="83"/>
      <c r="C125" s="83"/>
      <c r="D125" s="83"/>
      <c r="E125" s="99"/>
      <c r="F125" s="101"/>
      <c r="G125" s="103"/>
      <c r="H125" s="103"/>
      <c r="I125" s="101"/>
      <c r="J125" s="83"/>
      <c r="K125" s="85"/>
      <c r="L125" s="83"/>
      <c r="M125" s="10">
        <f t="shared" si="216"/>
        <v>5902.61</v>
      </c>
      <c r="N125" s="11">
        <v>5902.61</v>
      </c>
      <c r="O125" s="11">
        <f t="shared" si="217"/>
        <v>0</v>
      </c>
      <c r="P125" s="87"/>
      <c r="Q125" s="15" t="s">
        <v>7</v>
      </c>
      <c r="R125" s="23">
        <f t="shared" si="218"/>
        <v>0</v>
      </c>
      <c r="S125" s="23">
        <v>0</v>
      </c>
      <c r="T125" s="23">
        <v>0</v>
      </c>
      <c r="U125" s="23">
        <f t="shared" si="219"/>
        <v>2559</v>
      </c>
      <c r="V125" s="10">
        <v>2559</v>
      </c>
      <c r="W125" s="10">
        <v>0</v>
      </c>
      <c r="X125" s="10">
        <f t="shared" si="220"/>
        <v>3343.6099999999997</v>
      </c>
      <c r="Y125" s="10">
        <f t="shared" si="221"/>
        <v>3343.6099999999997</v>
      </c>
      <c r="Z125" s="10">
        <f t="shared" si="222"/>
        <v>0</v>
      </c>
      <c r="AA125" s="89"/>
      <c r="AB125" s="91"/>
      <c r="AC125" s="93"/>
    </row>
    <row r="126" spans="1:29" ht="13.5" thickBot="1" x14ac:dyDescent="0.25">
      <c r="A126" s="98"/>
      <c r="B126" s="84"/>
      <c r="C126" s="84"/>
      <c r="D126" s="84"/>
      <c r="E126" s="100"/>
      <c r="F126" s="102"/>
      <c r="G126" s="104"/>
      <c r="H126" s="104"/>
      <c r="I126" s="102"/>
      <c r="J126" s="84"/>
      <c r="K126" s="86"/>
      <c r="L126" s="84"/>
      <c r="M126" s="95"/>
      <c r="N126" s="95"/>
      <c r="O126" s="95"/>
      <c r="P126" s="88"/>
      <c r="Q126" s="67" t="s">
        <v>3</v>
      </c>
      <c r="R126" s="53">
        <f>SUM(R122:R125)</f>
        <v>0</v>
      </c>
      <c r="S126" s="53">
        <f t="shared" ref="S126:W126" si="223">SUM(S122:S125)</f>
        <v>0</v>
      </c>
      <c r="T126" s="53">
        <f t="shared" si="223"/>
        <v>0</v>
      </c>
      <c r="U126" s="53">
        <f t="shared" si="223"/>
        <v>10236</v>
      </c>
      <c r="V126" s="58">
        <f t="shared" si="223"/>
        <v>10236</v>
      </c>
      <c r="W126" s="58">
        <f t="shared" si="223"/>
        <v>0</v>
      </c>
      <c r="X126" s="95"/>
      <c r="Y126" s="95"/>
      <c r="Z126" s="95"/>
      <c r="AA126" s="90"/>
      <c r="AB126" s="92"/>
      <c r="AC126" s="94"/>
    </row>
    <row r="127" spans="1:29" ht="12.75" customHeight="1" x14ac:dyDescent="0.2">
      <c r="A127" s="96">
        <f t="shared" ref="A127" si="224">1+A122</f>
        <v>9</v>
      </c>
      <c r="B127" s="83" t="s">
        <v>57</v>
      </c>
      <c r="C127" s="83" t="s">
        <v>135</v>
      </c>
      <c r="D127" s="83" t="s">
        <v>136</v>
      </c>
      <c r="E127" s="99"/>
      <c r="F127" s="101"/>
      <c r="G127" s="103" t="s">
        <v>137</v>
      </c>
      <c r="H127" s="105" t="s">
        <v>72</v>
      </c>
      <c r="I127" s="101">
        <v>35.200000000000003</v>
      </c>
      <c r="J127" s="83">
        <v>63.16</v>
      </c>
      <c r="K127" s="85">
        <v>45901</v>
      </c>
      <c r="L127" s="85">
        <v>46234</v>
      </c>
      <c r="M127" s="10">
        <f>N127+O127</f>
        <v>0</v>
      </c>
      <c r="N127" s="11">
        <v>0</v>
      </c>
      <c r="O127" s="11">
        <v>0</v>
      </c>
      <c r="P127" s="87" t="s">
        <v>41</v>
      </c>
      <c r="Q127" s="15" t="s">
        <v>4</v>
      </c>
      <c r="R127" s="23">
        <f>S127+T127</f>
        <v>0</v>
      </c>
      <c r="S127" s="23">
        <v>0</v>
      </c>
      <c r="T127" s="23">
        <v>0</v>
      </c>
      <c r="U127" s="23">
        <f>V127+W127</f>
        <v>0</v>
      </c>
      <c r="V127" s="10">
        <v>0</v>
      </c>
      <c r="W127" s="10">
        <v>0</v>
      </c>
      <c r="X127" s="10">
        <f>M127+R127-U127</f>
        <v>0</v>
      </c>
      <c r="Y127" s="10">
        <f>N127+S127-V127</f>
        <v>0</v>
      </c>
      <c r="Z127" s="10">
        <f>O127+T127-W127</f>
        <v>0</v>
      </c>
      <c r="AA127" s="89"/>
      <c r="AB127" s="91"/>
      <c r="AC127" s="93" t="s">
        <v>109</v>
      </c>
    </row>
    <row r="128" spans="1:29" ht="12.75" x14ac:dyDescent="0.2">
      <c r="A128" s="97"/>
      <c r="B128" s="83"/>
      <c r="C128" s="83"/>
      <c r="D128" s="83"/>
      <c r="E128" s="99"/>
      <c r="F128" s="101"/>
      <c r="G128" s="103"/>
      <c r="H128" s="103"/>
      <c r="I128" s="101"/>
      <c r="J128" s="83"/>
      <c r="K128" s="85"/>
      <c r="L128" s="83"/>
      <c r="M128" s="10">
        <f t="shared" ref="M128:M130" si="225">N128+O128</f>
        <v>0</v>
      </c>
      <c r="N128" s="11">
        <v>0</v>
      </c>
      <c r="O128" s="11">
        <f t="shared" ref="O128:O130" si="226">Z127</f>
        <v>0</v>
      </c>
      <c r="P128" s="87"/>
      <c r="Q128" s="15" t="s">
        <v>5</v>
      </c>
      <c r="R128" s="23">
        <f t="shared" ref="R128:R130" si="227">S128+T128</f>
        <v>0</v>
      </c>
      <c r="S128" s="23">
        <v>0</v>
      </c>
      <c r="T128" s="23">
        <v>0</v>
      </c>
      <c r="U128" s="23">
        <f t="shared" ref="U128:U130" si="228">V128+W128</f>
        <v>0</v>
      </c>
      <c r="V128" s="10">
        <v>0</v>
      </c>
      <c r="W128" s="10">
        <v>0</v>
      </c>
      <c r="X128" s="10">
        <f t="shared" ref="X128:X130" si="229">M128+R128-U128</f>
        <v>0</v>
      </c>
      <c r="Y128" s="10">
        <f t="shared" ref="Y128:Y130" si="230">N128+S128-V128</f>
        <v>0</v>
      </c>
      <c r="Z128" s="10">
        <f t="shared" ref="Z128:Z130" si="231">O128+T128-W128</f>
        <v>0</v>
      </c>
      <c r="AA128" s="89"/>
      <c r="AB128" s="91"/>
      <c r="AC128" s="93"/>
    </row>
    <row r="129" spans="1:29" ht="12.75" x14ac:dyDescent="0.2">
      <c r="A129" s="97"/>
      <c r="B129" s="83"/>
      <c r="C129" s="83"/>
      <c r="D129" s="83"/>
      <c r="E129" s="99"/>
      <c r="F129" s="101"/>
      <c r="G129" s="103"/>
      <c r="H129" s="103"/>
      <c r="I129" s="101"/>
      <c r="J129" s="83"/>
      <c r="K129" s="85"/>
      <c r="L129" s="83"/>
      <c r="M129" s="10">
        <f t="shared" si="225"/>
        <v>0</v>
      </c>
      <c r="N129" s="11">
        <v>0</v>
      </c>
      <c r="O129" s="11">
        <f t="shared" si="226"/>
        <v>0</v>
      </c>
      <c r="P129" s="87"/>
      <c r="Q129" s="15" t="s">
        <v>6</v>
      </c>
      <c r="R129" s="23">
        <f t="shared" si="227"/>
        <v>0</v>
      </c>
      <c r="S129" s="23">
        <v>0</v>
      </c>
      <c r="T129" s="23">
        <v>0</v>
      </c>
      <c r="U129" s="23">
        <f t="shared" si="228"/>
        <v>0</v>
      </c>
      <c r="V129" s="10">
        <v>0</v>
      </c>
      <c r="W129" s="10">
        <v>0</v>
      </c>
      <c r="X129" s="10">
        <f t="shared" si="229"/>
        <v>0</v>
      </c>
      <c r="Y129" s="10">
        <f t="shared" si="230"/>
        <v>0</v>
      </c>
      <c r="Z129" s="10">
        <f t="shared" si="231"/>
        <v>0</v>
      </c>
      <c r="AA129" s="89"/>
      <c r="AB129" s="91"/>
      <c r="AC129" s="93"/>
    </row>
    <row r="130" spans="1:29" ht="12.75" x14ac:dyDescent="0.2">
      <c r="A130" s="97"/>
      <c r="B130" s="83"/>
      <c r="C130" s="83"/>
      <c r="D130" s="83"/>
      <c r="E130" s="99"/>
      <c r="F130" s="101"/>
      <c r="G130" s="103"/>
      <c r="H130" s="103"/>
      <c r="I130" s="101"/>
      <c r="J130" s="83"/>
      <c r="K130" s="85"/>
      <c r="L130" s="83"/>
      <c r="M130" s="10">
        <f t="shared" si="225"/>
        <v>0</v>
      </c>
      <c r="N130" s="11">
        <v>0</v>
      </c>
      <c r="O130" s="11">
        <f t="shared" si="226"/>
        <v>0</v>
      </c>
      <c r="P130" s="87"/>
      <c r="Q130" s="15" t="s">
        <v>7</v>
      </c>
      <c r="R130" s="23">
        <f t="shared" si="227"/>
        <v>8893.2000000000007</v>
      </c>
      <c r="S130" s="23">
        <v>8893.2000000000007</v>
      </c>
      <c r="T130" s="23">
        <v>0</v>
      </c>
      <c r="U130" s="23">
        <f t="shared" si="228"/>
        <v>6669.9</v>
      </c>
      <c r="V130" s="10">
        <v>6669.9</v>
      </c>
      <c r="W130" s="10">
        <v>0</v>
      </c>
      <c r="X130" s="10">
        <f t="shared" si="229"/>
        <v>2223.3000000000011</v>
      </c>
      <c r="Y130" s="10">
        <f t="shared" si="230"/>
        <v>2223.3000000000011</v>
      </c>
      <c r="Z130" s="10">
        <f t="shared" si="231"/>
        <v>0</v>
      </c>
      <c r="AA130" s="89"/>
      <c r="AB130" s="91"/>
      <c r="AC130" s="93"/>
    </row>
    <row r="131" spans="1:29" ht="13.5" thickBot="1" x14ac:dyDescent="0.25">
      <c r="A131" s="98"/>
      <c r="B131" s="84"/>
      <c r="C131" s="84"/>
      <c r="D131" s="84"/>
      <c r="E131" s="100"/>
      <c r="F131" s="102"/>
      <c r="G131" s="104"/>
      <c r="H131" s="104"/>
      <c r="I131" s="102"/>
      <c r="J131" s="84"/>
      <c r="K131" s="86"/>
      <c r="L131" s="84"/>
      <c r="M131" s="95"/>
      <c r="N131" s="95"/>
      <c r="O131" s="95"/>
      <c r="P131" s="88"/>
      <c r="Q131" s="67" t="s">
        <v>3</v>
      </c>
      <c r="R131" s="53">
        <f>SUM(R127:R130)</f>
        <v>8893.2000000000007</v>
      </c>
      <c r="S131" s="53">
        <f t="shared" ref="S131:W131" si="232">SUM(S127:S130)</f>
        <v>8893.2000000000007</v>
      </c>
      <c r="T131" s="53">
        <f t="shared" si="232"/>
        <v>0</v>
      </c>
      <c r="U131" s="53">
        <f t="shared" si="232"/>
        <v>6669.9</v>
      </c>
      <c r="V131" s="58">
        <f t="shared" si="232"/>
        <v>6669.9</v>
      </c>
      <c r="W131" s="58">
        <f t="shared" si="232"/>
        <v>0</v>
      </c>
      <c r="X131" s="95"/>
      <c r="Y131" s="95"/>
      <c r="Z131" s="95"/>
      <c r="AA131" s="90"/>
      <c r="AB131" s="92"/>
      <c r="AC131" s="94"/>
    </row>
    <row r="132" spans="1:29" x14ac:dyDescent="0.25">
      <c r="A132" s="73"/>
      <c r="B132" s="74"/>
      <c r="C132" s="74"/>
      <c r="D132" s="74"/>
      <c r="E132" s="74"/>
      <c r="F132" s="74"/>
      <c r="G132" s="74"/>
      <c r="H132" s="74"/>
      <c r="I132" s="76"/>
      <c r="J132" s="74"/>
      <c r="K132" s="74"/>
      <c r="L132" s="74"/>
      <c r="R132" s="82"/>
      <c r="S132" s="82"/>
      <c r="T132" s="82"/>
    </row>
  </sheetData>
  <mergeCells count="429">
    <mergeCell ref="J122:J126"/>
    <mergeCell ref="K122:K126"/>
    <mergeCell ref="L122:L126"/>
    <mergeCell ref="P122:P126"/>
    <mergeCell ref="AA122:AA126"/>
    <mergeCell ref="AB122:AB126"/>
    <mergeCell ref="AC122:AC126"/>
    <mergeCell ref="M126:O126"/>
    <mergeCell ref="X126:Z126"/>
    <mergeCell ref="A122:A126"/>
    <mergeCell ref="B122:B126"/>
    <mergeCell ref="C122:C126"/>
    <mergeCell ref="D122:D126"/>
    <mergeCell ref="E122:E126"/>
    <mergeCell ref="F122:F126"/>
    <mergeCell ref="G122:G126"/>
    <mergeCell ref="H122:H126"/>
    <mergeCell ref="I122:I126"/>
    <mergeCell ref="A32:A36"/>
    <mergeCell ref="B32:B36"/>
    <mergeCell ref="C32:C36"/>
    <mergeCell ref="D32:D36"/>
    <mergeCell ref="E32:E36"/>
    <mergeCell ref="F32:F36"/>
    <mergeCell ref="G32:G36"/>
    <mergeCell ref="H32:H36"/>
    <mergeCell ref="I32:I36"/>
    <mergeCell ref="J107:J111"/>
    <mergeCell ref="A82:A86"/>
    <mergeCell ref="A92:A96"/>
    <mergeCell ref="B92:B96"/>
    <mergeCell ref="C92:C96"/>
    <mergeCell ref="D92:D96"/>
    <mergeCell ref="E92:E96"/>
    <mergeCell ref="F92:F96"/>
    <mergeCell ref="A87:A91"/>
    <mergeCell ref="B87:B91"/>
    <mergeCell ref="C87:C91"/>
    <mergeCell ref="C107:C111"/>
    <mergeCell ref="G97:G101"/>
    <mergeCell ref="I107:I111"/>
    <mergeCell ref="F87:F91"/>
    <mergeCell ref="H92:H96"/>
    <mergeCell ref="P102:P106"/>
    <mergeCell ref="AB117:AB121"/>
    <mergeCell ref="X86:Z86"/>
    <mergeCell ref="X106:Z106"/>
    <mergeCell ref="X111:Z111"/>
    <mergeCell ref="M106:O106"/>
    <mergeCell ref="M111:O111"/>
    <mergeCell ref="L107:L111"/>
    <mergeCell ref="P97:P101"/>
    <mergeCell ref="L112:L116"/>
    <mergeCell ref="P112:P116"/>
    <mergeCell ref="P107:P111"/>
    <mergeCell ref="P82:P86"/>
    <mergeCell ref="AA82:AA86"/>
    <mergeCell ref="AB82:AB86"/>
    <mergeCell ref="AB97:AB101"/>
    <mergeCell ref="AA107:AA111"/>
    <mergeCell ref="AB107:AB111"/>
    <mergeCell ref="M96:O96"/>
    <mergeCell ref="J117:J121"/>
    <mergeCell ref="K117:K121"/>
    <mergeCell ref="L117:L121"/>
    <mergeCell ref="J112:J116"/>
    <mergeCell ref="K112:K116"/>
    <mergeCell ref="K107:K111"/>
    <mergeCell ref="I92:I96"/>
    <mergeCell ref="A117:A121"/>
    <mergeCell ref="AB67:AB71"/>
    <mergeCell ref="X71:Z71"/>
    <mergeCell ref="A67:A71"/>
    <mergeCell ref="B67:B71"/>
    <mergeCell ref="B117:B121"/>
    <mergeCell ref="C117:C121"/>
    <mergeCell ref="D117:D121"/>
    <mergeCell ref="E117:E121"/>
    <mergeCell ref="H117:H121"/>
    <mergeCell ref="I117:I121"/>
    <mergeCell ref="AB92:AB96"/>
    <mergeCell ref="X91:Z91"/>
    <mergeCell ref="X96:Z96"/>
    <mergeCell ref="P87:P91"/>
    <mergeCell ref="P92:P96"/>
    <mergeCell ref="AA92:AA96"/>
    <mergeCell ref="AC107:AC111"/>
    <mergeCell ref="F67:F71"/>
    <mergeCell ref="G67:G71"/>
    <mergeCell ref="H67:H71"/>
    <mergeCell ref="I67:I71"/>
    <mergeCell ref="P117:P121"/>
    <mergeCell ref="AA117:AA121"/>
    <mergeCell ref="P77:P81"/>
    <mergeCell ref="AA77:AA81"/>
    <mergeCell ref="M81:O81"/>
    <mergeCell ref="X81:Z81"/>
    <mergeCell ref="G77:G81"/>
    <mergeCell ref="H77:H81"/>
    <mergeCell ref="I77:I81"/>
    <mergeCell ref="J77:J81"/>
    <mergeCell ref="K77:K81"/>
    <mergeCell ref="L77:L81"/>
    <mergeCell ref="J67:J71"/>
    <mergeCell ref="K67:K71"/>
    <mergeCell ref="AC117:AC121"/>
    <mergeCell ref="M121:O121"/>
    <mergeCell ref="X121:Z121"/>
    <mergeCell ref="F117:F121"/>
    <mergeCell ref="G117:G121"/>
    <mergeCell ref="AC7:AC11"/>
    <mergeCell ref="AA27:AA31"/>
    <mergeCell ref="X31:Z31"/>
    <mergeCell ref="AB17:AB21"/>
    <mergeCell ref="AA17:AA21"/>
    <mergeCell ref="AA22:AA26"/>
    <mergeCell ref="AC102:AC106"/>
    <mergeCell ref="AC97:AC101"/>
    <mergeCell ref="AC92:AC96"/>
    <mergeCell ref="AA32:AA36"/>
    <mergeCell ref="AB32:AB36"/>
    <mergeCell ref="AC32:AC36"/>
    <mergeCell ref="X36:Z36"/>
    <mergeCell ref="AC72:AC76"/>
    <mergeCell ref="AC47:AC51"/>
    <mergeCell ref="AB62:AB66"/>
    <mergeCell ref="AA62:AA66"/>
    <mergeCell ref="AC62:AC66"/>
    <mergeCell ref="X66:Z66"/>
    <mergeCell ref="AB52:AB56"/>
    <mergeCell ref="AC52:AC56"/>
    <mergeCell ref="AA67:AA71"/>
    <mergeCell ref="AC67:AC71"/>
    <mergeCell ref="AA47:AA51"/>
    <mergeCell ref="P12:P16"/>
    <mergeCell ref="X11:Z11"/>
    <mergeCell ref="AC27:AC31"/>
    <mergeCell ref="P27:P31"/>
    <mergeCell ref="P17:P21"/>
    <mergeCell ref="P22:P26"/>
    <mergeCell ref="AB12:AB16"/>
    <mergeCell ref="AA7:AA11"/>
    <mergeCell ref="E62:E66"/>
    <mergeCell ref="AB7:AB11"/>
    <mergeCell ref="AA12:AA16"/>
    <mergeCell ref="X21:Z21"/>
    <mergeCell ref="M16:O16"/>
    <mergeCell ref="X16:Z16"/>
    <mergeCell ref="B12:L16"/>
    <mergeCell ref="AB37:AB41"/>
    <mergeCell ref="AC37:AC41"/>
    <mergeCell ref="B37:B41"/>
    <mergeCell ref="AC42:AC46"/>
    <mergeCell ref="AB22:AB26"/>
    <mergeCell ref="AC12:AC16"/>
    <mergeCell ref="AC17:AC21"/>
    <mergeCell ref="AC22:AC26"/>
    <mergeCell ref="AB27:AB31"/>
    <mergeCell ref="P47:P51"/>
    <mergeCell ref="X51:Z51"/>
    <mergeCell ref="X56:Z56"/>
    <mergeCell ref="M51:O51"/>
    <mergeCell ref="M56:O56"/>
    <mergeCell ref="G47:G51"/>
    <mergeCell ref="H47:H51"/>
    <mergeCell ref="I47:I51"/>
    <mergeCell ref="E52:E56"/>
    <mergeCell ref="F52:F56"/>
    <mergeCell ref="G52:G56"/>
    <mergeCell ref="A52:A56"/>
    <mergeCell ref="B52:B56"/>
    <mergeCell ref="C52:C56"/>
    <mergeCell ref="D52:D56"/>
    <mergeCell ref="D107:D111"/>
    <mergeCell ref="E107:E111"/>
    <mergeCell ref="D47:D51"/>
    <mergeCell ref="E47:E51"/>
    <mergeCell ref="A47:A51"/>
    <mergeCell ref="A77:A81"/>
    <mergeCell ref="B77:B81"/>
    <mergeCell ref="C77:C81"/>
    <mergeCell ref="D77:D81"/>
    <mergeCell ref="E77:E81"/>
    <mergeCell ref="D97:D101"/>
    <mergeCell ref="E97:E101"/>
    <mergeCell ref="A107:A111"/>
    <mergeCell ref="B107:B111"/>
    <mergeCell ref="AC57:AC61"/>
    <mergeCell ref="AC77:AC81"/>
    <mergeCell ref="B57:L61"/>
    <mergeCell ref="G87:G91"/>
    <mergeCell ref="H87:H91"/>
    <mergeCell ref="I87:I91"/>
    <mergeCell ref="I72:I76"/>
    <mergeCell ref="G62:G66"/>
    <mergeCell ref="C67:C71"/>
    <mergeCell ref="D67:D71"/>
    <mergeCell ref="E67:E71"/>
    <mergeCell ref="AC82:AC86"/>
    <mergeCell ref="AC87:AC91"/>
    <mergeCell ref="L67:L71"/>
    <mergeCell ref="F77:F81"/>
    <mergeCell ref="D87:D91"/>
    <mergeCell ref="E87:E91"/>
    <mergeCell ref="AA87:AA91"/>
    <mergeCell ref="M91:O91"/>
    <mergeCell ref="X76:Z76"/>
    <mergeCell ref="D72:D76"/>
    <mergeCell ref="E72:E76"/>
    <mergeCell ref="F72:F76"/>
    <mergeCell ref="G72:G76"/>
    <mergeCell ref="AB42:AB46"/>
    <mergeCell ref="AB47:AB51"/>
    <mergeCell ref="J47:J51"/>
    <mergeCell ref="K47:K51"/>
    <mergeCell ref="L47:L51"/>
    <mergeCell ref="K52:K56"/>
    <mergeCell ref="L52:L56"/>
    <mergeCell ref="AB87:AB91"/>
    <mergeCell ref="P57:P61"/>
    <mergeCell ref="M61:O61"/>
    <mergeCell ref="AB77:AB81"/>
    <mergeCell ref="AB72:AB76"/>
    <mergeCell ref="P72:P76"/>
    <mergeCell ref="J72:J76"/>
    <mergeCell ref="AA72:AA76"/>
    <mergeCell ref="AA52:AA56"/>
    <mergeCell ref="X61:Z61"/>
    <mergeCell ref="AA57:AA61"/>
    <mergeCell ref="AB57:AB61"/>
    <mergeCell ref="B42:L46"/>
    <mergeCell ref="M46:O46"/>
    <mergeCell ref="X46:Z46"/>
    <mergeCell ref="P42:P46"/>
    <mergeCell ref="J52:J56"/>
    <mergeCell ref="X26:Z26"/>
    <mergeCell ref="H52:H56"/>
    <mergeCell ref="M86:O86"/>
    <mergeCell ref="P37:P41"/>
    <mergeCell ref="AA37:AA41"/>
    <mergeCell ref="H62:H66"/>
    <mergeCell ref="I62:I66"/>
    <mergeCell ref="P52:P56"/>
    <mergeCell ref="I52:I56"/>
    <mergeCell ref="M71:O71"/>
    <mergeCell ref="X41:Z41"/>
    <mergeCell ref="K72:K76"/>
    <mergeCell ref="L72:L76"/>
    <mergeCell ref="L62:L66"/>
    <mergeCell ref="J62:J66"/>
    <mergeCell ref="K62:K66"/>
    <mergeCell ref="P62:P66"/>
    <mergeCell ref="P32:P36"/>
    <mergeCell ref="M36:O36"/>
    <mergeCell ref="B82:L86"/>
    <mergeCell ref="F47:F51"/>
    <mergeCell ref="AA42:AA46"/>
    <mergeCell ref="B47:B51"/>
    <mergeCell ref="C47:C51"/>
    <mergeCell ref="G37:G41"/>
    <mergeCell ref="H37:H41"/>
    <mergeCell ref="I37:I41"/>
    <mergeCell ref="M41:O41"/>
    <mergeCell ref="L32:L36"/>
    <mergeCell ref="A17:A21"/>
    <mergeCell ref="G17:G21"/>
    <mergeCell ref="J17:J21"/>
    <mergeCell ref="M21:O21"/>
    <mergeCell ref="M26:O26"/>
    <mergeCell ref="J37:J41"/>
    <mergeCell ref="K37:K41"/>
    <mergeCell ref="L37:L41"/>
    <mergeCell ref="J27:J31"/>
    <mergeCell ref="K27:K31"/>
    <mergeCell ref="H17:H21"/>
    <mergeCell ref="I17:I21"/>
    <mergeCell ref="J32:J36"/>
    <mergeCell ref="K32:K36"/>
    <mergeCell ref="A37:A41"/>
    <mergeCell ref="M31:O31"/>
    <mergeCell ref="J22:J26"/>
    <mergeCell ref="K22:K26"/>
    <mergeCell ref="L22:L26"/>
    <mergeCell ref="A7:A11"/>
    <mergeCell ref="B62:B66"/>
    <mergeCell ref="C62:C66"/>
    <mergeCell ref="D62:D66"/>
    <mergeCell ref="A57:A61"/>
    <mergeCell ref="F62:F66"/>
    <mergeCell ref="A72:A76"/>
    <mergeCell ref="B72:B76"/>
    <mergeCell ref="A62:A66"/>
    <mergeCell ref="C72:C76"/>
    <mergeCell ref="A27:A31"/>
    <mergeCell ref="A22:A26"/>
    <mergeCell ref="B22:B26"/>
    <mergeCell ref="C22:C26"/>
    <mergeCell ref="D22:D26"/>
    <mergeCell ref="E22:E26"/>
    <mergeCell ref="B17:B21"/>
    <mergeCell ref="C17:C21"/>
    <mergeCell ref="D17:D21"/>
    <mergeCell ref="A12:A16"/>
    <mergeCell ref="D37:D41"/>
    <mergeCell ref="E37:E41"/>
    <mergeCell ref="F37:F41"/>
    <mergeCell ref="A42:A46"/>
    <mergeCell ref="A3:A5"/>
    <mergeCell ref="AB3:AB5"/>
    <mergeCell ref="N4:O4"/>
    <mergeCell ref="R4:R5"/>
    <mergeCell ref="S4:T4"/>
    <mergeCell ref="U4:U5"/>
    <mergeCell ref="V4:W4"/>
    <mergeCell ref="X4:X5"/>
    <mergeCell ref="Y4:Z4"/>
    <mergeCell ref="M4:M5"/>
    <mergeCell ref="J3:J5"/>
    <mergeCell ref="K3:L4"/>
    <mergeCell ref="M3:O3"/>
    <mergeCell ref="P3:P5"/>
    <mergeCell ref="Q3:Q5"/>
    <mergeCell ref="R3:T3"/>
    <mergeCell ref="U3:W3"/>
    <mergeCell ref="X3:Z3"/>
    <mergeCell ref="AA3:AA5"/>
    <mergeCell ref="B3:B5"/>
    <mergeCell ref="C3:C5"/>
    <mergeCell ref="D3:D5"/>
    <mergeCell ref="F3:F5"/>
    <mergeCell ref="G3:G5"/>
    <mergeCell ref="H3:H5"/>
    <mergeCell ref="I3:I5"/>
    <mergeCell ref="E3:E5"/>
    <mergeCell ref="K17:K21"/>
    <mergeCell ref="E17:E21"/>
    <mergeCell ref="M11:O11"/>
    <mergeCell ref="B27:B31"/>
    <mergeCell ref="C27:C31"/>
    <mergeCell ref="D27:D31"/>
    <mergeCell ref="E27:E31"/>
    <mergeCell ref="F27:F31"/>
    <mergeCell ref="F22:F26"/>
    <mergeCell ref="G22:G26"/>
    <mergeCell ref="I22:I26"/>
    <mergeCell ref="H22:H26"/>
    <mergeCell ref="B7:L11"/>
    <mergeCell ref="L17:L21"/>
    <mergeCell ref="F17:F21"/>
    <mergeCell ref="L27:L31"/>
    <mergeCell ref="G27:G31"/>
    <mergeCell ref="H27:H31"/>
    <mergeCell ref="I27:I31"/>
    <mergeCell ref="A2:AA2"/>
    <mergeCell ref="AA1:AC1"/>
    <mergeCell ref="AB2:AC2"/>
    <mergeCell ref="J102:J106"/>
    <mergeCell ref="K102:K106"/>
    <mergeCell ref="L102:L106"/>
    <mergeCell ref="AA102:AA106"/>
    <mergeCell ref="AB102:AB106"/>
    <mergeCell ref="A97:A101"/>
    <mergeCell ref="B97:B101"/>
    <mergeCell ref="C97:C101"/>
    <mergeCell ref="A102:A106"/>
    <mergeCell ref="B102:B106"/>
    <mergeCell ref="C102:C106"/>
    <mergeCell ref="D102:D106"/>
    <mergeCell ref="E102:E106"/>
    <mergeCell ref="F102:F106"/>
    <mergeCell ref="G102:G106"/>
    <mergeCell ref="H102:H106"/>
    <mergeCell ref="I102:I106"/>
    <mergeCell ref="AC3:AC5"/>
    <mergeCell ref="M101:O101"/>
    <mergeCell ref="X101:Z101"/>
    <mergeCell ref="C37:C41"/>
    <mergeCell ref="P67:P71"/>
    <mergeCell ref="J87:J91"/>
    <mergeCell ref="K87:K91"/>
    <mergeCell ref="L87:L91"/>
    <mergeCell ref="J97:J101"/>
    <mergeCell ref="K97:K101"/>
    <mergeCell ref="L97:L101"/>
    <mergeCell ref="M76:O76"/>
    <mergeCell ref="L92:L96"/>
    <mergeCell ref="J92:J96"/>
    <mergeCell ref="H72:H76"/>
    <mergeCell ref="G92:G96"/>
    <mergeCell ref="K92:K96"/>
    <mergeCell ref="C112:C116"/>
    <mergeCell ref="H97:H101"/>
    <mergeCell ref="I97:I101"/>
    <mergeCell ref="B112:B116"/>
    <mergeCell ref="A112:A116"/>
    <mergeCell ref="AC112:AC116"/>
    <mergeCell ref="AB112:AB116"/>
    <mergeCell ref="AA112:AA116"/>
    <mergeCell ref="I112:I116"/>
    <mergeCell ref="H112:H116"/>
    <mergeCell ref="G112:G116"/>
    <mergeCell ref="F112:F116"/>
    <mergeCell ref="E112:E116"/>
    <mergeCell ref="D112:D116"/>
    <mergeCell ref="X116:Z116"/>
    <mergeCell ref="M116:O116"/>
    <mergeCell ref="F97:F101"/>
    <mergeCell ref="AA97:AA101"/>
    <mergeCell ref="F107:F111"/>
    <mergeCell ref="G107:G111"/>
    <mergeCell ref="H107:H111"/>
    <mergeCell ref="A127:A131"/>
    <mergeCell ref="B127:B131"/>
    <mergeCell ref="C127:C131"/>
    <mergeCell ref="D127:D131"/>
    <mergeCell ref="E127:E131"/>
    <mergeCell ref="F127:F131"/>
    <mergeCell ref="G127:G131"/>
    <mergeCell ref="H127:H131"/>
    <mergeCell ref="I127:I131"/>
    <mergeCell ref="J127:J131"/>
    <mergeCell ref="K127:K131"/>
    <mergeCell ref="L127:L131"/>
    <mergeCell ref="P127:P131"/>
    <mergeCell ref="AA127:AA131"/>
    <mergeCell ref="AB127:AB131"/>
    <mergeCell ref="AC127:AC131"/>
    <mergeCell ref="M131:O131"/>
    <mergeCell ref="X131:Z131"/>
  </mergeCells>
  <pageMargins left="0.78740157480314965" right="0.39370078740157483" top="0.39370078740157483" bottom="0.39370078740157483" header="0" footer="0"/>
  <pageSetup paperSize="9" scale="45" fitToWidth="0" fitToHeight="0" orientation="landscape" r:id="rId1"/>
  <rowBreaks count="1" manualBreakCount="1">
    <brk id="56" max="28" man="1"/>
  </rowBreaks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 2023</vt:lpstr>
      <vt:lpstr>' 2023'!Область_печати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АдминЦит</cp:lastModifiedBy>
  <cp:lastPrinted>2026-01-27T06:16:26Z</cp:lastPrinted>
  <dcterms:created xsi:type="dcterms:W3CDTF">1996-10-08T23:32:33Z</dcterms:created>
  <dcterms:modified xsi:type="dcterms:W3CDTF">2026-01-27T11:48:27Z</dcterms:modified>
</cp:coreProperties>
</file>